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VZ\VZ_2016\Komunikace Sdruzena Lesni Hodejovicka\PD_Komunikace_VO_kanal\Výkaz výměr\"/>
    </mc:Choice>
  </mc:AlternateContent>
  <bookViews>
    <workbookView xWindow="360" yWindow="270" windowWidth="18735" windowHeight="12210" firstSheet="1" activeTab="9"/>
  </bookViews>
  <sheets>
    <sheet name="Pokyny pro vyplnění" sheetId="11" r:id="rId1"/>
    <sheet name="Stavba" sheetId="1" r:id="rId2"/>
    <sheet name="VzorPolozky" sheetId="10" state="hidden" r:id="rId3"/>
    <sheet name="01 01.1 Pol" sheetId="19" r:id="rId4"/>
    <sheet name="02 02.1 Pol" sheetId="13" r:id="rId5"/>
    <sheet name="02 02.2 Pol" sheetId="14" r:id="rId6"/>
    <sheet name="03 03.1 Pol" sheetId="15" r:id="rId7"/>
    <sheet name="03 03.2 Pol" sheetId="16" r:id="rId8"/>
    <sheet name="04 04.1 Pol" sheetId="20" r:id="rId9"/>
    <sheet name="05 05.1 Naklady" sheetId="12" r:id="rId10"/>
    <sheet name="List1" sheetId="17" r:id="rId11"/>
    <sheet name="List2" sheetId="18" r:id="rId12"/>
    <sheet name="List5" sheetId="21" r:id="rId13"/>
    <sheet name="List6" sheetId="22" r:id="rId14"/>
  </sheets>
  <externalReferences>
    <externalReference r:id="rId15"/>
    <externalReference r:id="rId16"/>
    <externalReference r:id="rId17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'02 02.1 Pol'!$A$1:$U$365</definedName>
    <definedName name="_xlnm.Print_Area" localSheetId="5">'02 02.2 Pol'!$A$1:$U$192</definedName>
    <definedName name="_xlnm.Print_Area" localSheetId="6">'03 03.1 Pol'!$A$1:$U$315</definedName>
    <definedName name="_xlnm.Print_Area" localSheetId="7">'03 03.2 Pol'!$A$1:$U$136</definedName>
    <definedName name="_xlnm.Print_Area" localSheetId="9">'05 05.1 Naklady'!$A$1:$U$31</definedName>
    <definedName name="_xlnm.Print_Area" localSheetId="1">Stavba!$A$1:$J$67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S48" i="21" l="1"/>
  <c r="R45" i="21"/>
  <c r="K45" i="21"/>
  <c r="E45" i="21"/>
  <c r="J44" i="21"/>
  <c r="R43" i="21"/>
  <c r="R44" i="21" s="1"/>
  <c r="P42" i="21"/>
  <c r="P41" i="21"/>
  <c r="P40" i="21"/>
  <c r="P39" i="21"/>
  <c r="P38" i="21"/>
  <c r="R35" i="21"/>
  <c r="J35" i="21"/>
  <c r="E35" i="21"/>
  <c r="E19" i="22"/>
  <c r="D19" i="22"/>
  <c r="C19" i="22"/>
  <c r="E18" i="22"/>
  <c r="D18" i="22"/>
  <c r="C18" i="22"/>
  <c r="B18" i="22"/>
  <c r="A18" i="22"/>
  <c r="E17" i="22"/>
  <c r="D17" i="22"/>
  <c r="C17" i="22"/>
  <c r="B17" i="22"/>
  <c r="A17" i="22"/>
  <c r="E16" i="22"/>
  <c r="D16" i="22"/>
  <c r="C16" i="22"/>
  <c r="B16" i="22"/>
  <c r="A16" i="22"/>
  <c r="E15" i="22"/>
  <c r="D15" i="22"/>
  <c r="C15" i="22"/>
  <c r="B15" i="22"/>
  <c r="A15" i="22"/>
  <c r="E14" i="22"/>
  <c r="D14" i="22"/>
  <c r="C14" i="22"/>
  <c r="B14" i="22"/>
  <c r="A14" i="22"/>
  <c r="B8" i="22"/>
  <c r="B7" i="22"/>
  <c r="B5" i="22"/>
  <c r="B4" i="22"/>
  <c r="B3" i="22"/>
  <c r="B2" i="22"/>
  <c r="M107" i="20"/>
  <c r="K107" i="20"/>
  <c r="M106" i="20"/>
  <c r="K106" i="20"/>
  <c r="M105" i="20"/>
  <c r="K105" i="20"/>
  <c r="M104" i="20"/>
  <c r="K104" i="20"/>
  <c r="M103" i="20"/>
  <c r="K103" i="20"/>
  <c r="M102" i="20"/>
  <c r="K102" i="20"/>
  <c r="I102" i="20"/>
  <c r="M101" i="20"/>
  <c r="K101" i="20"/>
  <c r="I101" i="20"/>
  <c r="M100" i="20"/>
  <c r="K100" i="20"/>
  <c r="I100" i="20"/>
  <c r="M99" i="20"/>
  <c r="K99" i="20"/>
  <c r="I99" i="20"/>
  <c r="M98" i="20"/>
  <c r="K98" i="20"/>
  <c r="I98" i="20"/>
  <c r="M97" i="20"/>
  <c r="K97" i="20"/>
  <c r="I97" i="20"/>
  <c r="M96" i="20"/>
  <c r="K96" i="20"/>
  <c r="I96" i="20"/>
  <c r="M95" i="20"/>
  <c r="K95" i="20"/>
  <c r="I95" i="20"/>
  <c r="M94" i="20"/>
  <c r="K94" i="20"/>
  <c r="I94" i="20"/>
  <c r="M93" i="20"/>
  <c r="K93" i="20"/>
  <c r="I93" i="20"/>
  <c r="M92" i="20"/>
  <c r="K92" i="20"/>
  <c r="I92" i="20"/>
  <c r="M91" i="20"/>
  <c r="K91" i="20"/>
  <c r="I91" i="20"/>
  <c r="M90" i="20"/>
  <c r="K90" i="20"/>
  <c r="I90" i="20"/>
  <c r="M89" i="20"/>
  <c r="K89" i="20"/>
  <c r="I89" i="20"/>
  <c r="M88" i="20"/>
  <c r="K88" i="20"/>
  <c r="I88" i="20"/>
  <c r="M87" i="20"/>
  <c r="K87" i="20"/>
  <c r="I87" i="20"/>
  <c r="M86" i="20"/>
  <c r="K86" i="20"/>
  <c r="I86" i="20"/>
  <c r="M85" i="20"/>
  <c r="K85" i="20"/>
  <c r="I85" i="20"/>
  <c r="M84" i="20"/>
  <c r="K84" i="20"/>
  <c r="I84" i="20"/>
  <c r="I83" i="20"/>
  <c r="I82" i="20"/>
  <c r="M81" i="20"/>
  <c r="K81" i="20"/>
  <c r="I81" i="20"/>
  <c r="I80" i="20"/>
  <c r="M79" i="20"/>
  <c r="K79" i="20"/>
  <c r="I79" i="20"/>
  <c r="M78" i="20"/>
  <c r="K78" i="20"/>
  <c r="I78" i="20"/>
  <c r="M77" i="20"/>
  <c r="K77" i="20"/>
  <c r="I77" i="20"/>
  <c r="M75" i="20"/>
  <c r="K75" i="20"/>
  <c r="I75" i="20"/>
  <c r="M74" i="20"/>
  <c r="K74" i="20"/>
  <c r="I74" i="20"/>
  <c r="M73" i="20"/>
  <c r="K73" i="20"/>
  <c r="I73" i="20"/>
  <c r="M72" i="20"/>
  <c r="K72" i="20"/>
  <c r="I72" i="20"/>
  <c r="M71" i="20"/>
  <c r="K71" i="20"/>
  <c r="I71" i="20"/>
  <c r="M70" i="20"/>
  <c r="K70" i="20"/>
  <c r="I70" i="20"/>
  <c r="M69" i="20"/>
  <c r="K69" i="20"/>
  <c r="I69" i="20"/>
  <c r="M68" i="20"/>
  <c r="K68" i="20"/>
  <c r="I68" i="20"/>
  <c r="M67" i="20"/>
  <c r="K67" i="20"/>
  <c r="I67" i="20"/>
  <c r="M66" i="20"/>
  <c r="K66" i="20"/>
  <c r="I66" i="20"/>
  <c r="M65" i="20"/>
  <c r="K65" i="20"/>
  <c r="I65" i="20"/>
  <c r="M64" i="20"/>
  <c r="K64" i="20"/>
  <c r="I64" i="20"/>
  <c r="M63" i="20"/>
  <c r="K63" i="20"/>
  <c r="I63" i="20"/>
  <c r="M62" i="20"/>
  <c r="K62" i="20"/>
  <c r="I62" i="20"/>
  <c r="M61" i="20"/>
  <c r="K61" i="20"/>
  <c r="I61" i="20"/>
  <c r="M60" i="20"/>
  <c r="K60" i="20"/>
  <c r="I60" i="20"/>
  <c r="M59" i="20"/>
  <c r="K59" i="20"/>
  <c r="I59" i="20"/>
  <c r="M58" i="20"/>
  <c r="K58" i="20"/>
  <c r="I58" i="20"/>
  <c r="M57" i="20"/>
  <c r="K57" i="20"/>
  <c r="I57" i="20"/>
  <c r="M56" i="20"/>
  <c r="K56" i="20"/>
  <c r="I56" i="20"/>
  <c r="M55" i="20"/>
  <c r="K55" i="20"/>
  <c r="I55" i="20"/>
  <c r="M54" i="20"/>
  <c r="K54" i="20"/>
  <c r="I54" i="20"/>
  <c r="M53" i="20"/>
  <c r="K53" i="20"/>
  <c r="I53" i="20"/>
  <c r="M52" i="20"/>
  <c r="K52" i="20"/>
  <c r="I52" i="20"/>
  <c r="M51" i="20"/>
  <c r="K51" i="20"/>
  <c r="I51" i="20"/>
  <c r="M50" i="20"/>
  <c r="K50" i="20"/>
  <c r="I50" i="20"/>
  <c r="M49" i="20"/>
  <c r="K49" i="20"/>
  <c r="I49" i="20"/>
  <c r="M48" i="20"/>
  <c r="K48" i="20"/>
  <c r="I48" i="20"/>
  <c r="M47" i="20"/>
  <c r="K47" i="20"/>
  <c r="I47" i="20"/>
  <c r="M46" i="20"/>
  <c r="K46" i="20"/>
  <c r="I46" i="20"/>
  <c r="M45" i="20"/>
  <c r="K45" i="20"/>
  <c r="I45" i="20"/>
  <c r="M44" i="20"/>
  <c r="K44" i="20"/>
  <c r="I44" i="20"/>
  <c r="M43" i="20"/>
  <c r="K43" i="20"/>
  <c r="I43" i="20"/>
  <c r="M42" i="20"/>
  <c r="K42" i="20"/>
  <c r="I42" i="20"/>
  <c r="M41" i="20"/>
  <c r="K41" i="20"/>
  <c r="I41" i="20"/>
  <c r="M40" i="20"/>
  <c r="K40" i="20"/>
  <c r="I40" i="20"/>
  <c r="M39" i="20"/>
  <c r="K39" i="20"/>
  <c r="I39" i="20"/>
  <c r="M38" i="20"/>
  <c r="K38" i="20"/>
  <c r="I38" i="20"/>
  <c r="M37" i="20"/>
  <c r="K37" i="20"/>
  <c r="I37" i="20"/>
  <c r="M36" i="20"/>
  <c r="K36" i="20"/>
  <c r="I36" i="20"/>
  <c r="M35" i="20"/>
  <c r="K35" i="20"/>
  <c r="I35" i="20"/>
  <c r="M34" i="20"/>
  <c r="K34" i="20"/>
  <c r="I34" i="20"/>
  <c r="M33" i="20"/>
  <c r="K33" i="20"/>
  <c r="I33" i="20"/>
  <c r="M32" i="20"/>
  <c r="K32" i="20"/>
  <c r="I32" i="20"/>
  <c r="M31" i="20"/>
  <c r="K31" i="20"/>
  <c r="I31" i="20"/>
  <c r="M30" i="20"/>
  <c r="K30" i="20"/>
  <c r="I30" i="20"/>
  <c r="M29" i="20"/>
  <c r="K29" i="20"/>
  <c r="I29" i="20"/>
  <c r="M28" i="20"/>
  <c r="K28" i="20"/>
  <c r="I28" i="20"/>
  <c r="M27" i="20"/>
  <c r="K27" i="20"/>
  <c r="I27" i="20"/>
  <c r="M26" i="20"/>
  <c r="K26" i="20"/>
  <c r="I26" i="20"/>
  <c r="M25" i="20"/>
  <c r="K25" i="20"/>
  <c r="I25" i="20"/>
  <c r="M24" i="20"/>
  <c r="K24" i="20"/>
  <c r="I24" i="20"/>
  <c r="M23" i="20"/>
  <c r="K23" i="20"/>
  <c r="I23" i="20"/>
  <c r="M20" i="20"/>
  <c r="K20" i="20"/>
  <c r="I20" i="20"/>
  <c r="M19" i="20"/>
  <c r="K19" i="20"/>
  <c r="I19" i="20"/>
  <c r="M18" i="20"/>
  <c r="K18" i="20"/>
  <c r="I18" i="20"/>
  <c r="M17" i="20"/>
  <c r="K17" i="20"/>
  <c r="I17" i="20"/>
  <c r="M16" i="20"/>
  <c r="K16" i="20"/>
  <c r="K15" i="20" s="1"/>
  <c r="K14" i="20" s="1"/>
  <c r="I16" i="20"/>
  <c r="C8" i="20"/>
  <c r="C7" i="20"/>
  <c r="C5" i="20"/>
  <c r="C4" i="20"/>
  <c r="C3" i="20"/>
  <c r="C2" i="20"/>
  <c r="C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C26" i="18"/>
  <c r="B26" i="18"/>
  <c r="A26" i="18"/>
  <c r="C25" i="18"/>
  <c r="B25" i="18"/>
  <c r="A25" i="18"/>
  <c r="C24" i="18"/>
  <c r="B24" i="18"/>
  <c r="A24" i="18"/>
  <c r="C23" i="18"/>
  <c r="B23" i="18"/>
  <c r="A23" i="18"/>
  <c r="C22" i="18"/>
  <c r="B22" i="18"/>
  <c r="A22" i="18"/>
  <c r="C21" i="18"/>
  <c r="B21" i="18"/>
  <c r="A21" i="18"/>
  <c r="C20" i="18"/>
  <c r="B20" i="18"/>
  <c r="A20" i="18"/>
  <c r="C19" i="18"/>
  <c r="B19" i="18"/>
  <c r="A19" i="18"/>
  <c r="C18" i="18"/>
  <c r="B18" i="18"/>
  <c r="A18" i="18"/>
  <c r="C17" i="18"/>
  <c r="B17" i="18"/>
  <c r="A17" i="18"/>
  <c r="C16" i="18"/>
  <c r="B16" i="18"/>
  <c r="A16" i="18"/>
  <c r="C15" i="18"/>
  <c r="B15" i="18"/>
  <c r="A15" i="18"/>
  <c r="C14" i="18"/>
  <c r="B14" i="18"/>
  <c r="A14" i="18"/>
  <c r="B8" i="18"/>
  <c r="B7" i="18"/>
  <c r="B5" i="18"/>
  <c r="B4" i="18"/>
  <c r="B3" i="18"/>
  <c r="B2" i="18"/>
  <c r="G11" i="12"/>
  <c r="G10" i="12"/>
  <c r="G9" i="12"/>
  <c r="G8" i="12"/>
  <c r="G7" i="12"/>
  <c r="G6" i="12"/>
  <c r="G12" i="12"/>
  <c r="M194" i="19"/>
  <c r="M193" i="19" s="1"/>
  <c r="K194" i="19"/>
  <c r="K193" i="19" s="1"/>
  <c r="I194" i="19"/>
  <c r="I193" i="19" s="1"/>
  <c r="M192" i="19"/>
  <c r="K192" i="19"/>
  <c r="I192" i="19"/>
  <c r="M191" i="19"/>
  <c r="K191" i="19"/>
  <c r="I191" i="19"/>
  <c r="M189" i="19"/>
  <c r="K189" i="19"/>
  <c r="I189" i="19"/>
  <c r="M187" i="19"/>
  <c r="K187" i="19"/>
  <c r="I187" i="19"/>
  <c r="M186" i="19"/>
  <c r="K186" i="19"/>
  <c r="I186" i="19"/>
  <c r="M183" i="19"/>
  <c r="M182" i="19" s="1"/>
  <c r="K183" i="19"/>
  <c r="K182" i="19" s="1"/>
  <c r="I183" i="19"/>
  <c r="I182" i="19"/>
  <c r="M181" i="19"/>
  <c r="K181" i="19"/>
  <c r="I181" i="19"/>
  <c r="M180" i="19"/>
  <c r="K180" i="19"/>
  <c r="I180" i="19"/>
  <c r="M179" i="19"/>
  <c r="K179" i="19"/>
  <c r="I179" i="19"/>
  <c r="M178" i="19"/>
  <c r="K178" i="19"/>
  <c r="I178" i="19"/>
  <c r="M177" i="19"/>
  <c r="K177" i="19"/>
  <c r="I177" i="19"/>
  <c r="M176" i="19"/>
  <c r="K176" i="19"/>
  <c r="I176" i="19"/>
  <c r="M169" i="19"/>
  <c r="K169" i="19"/>
  <c r="I169" i="19"/>
  <c r="M168" i="19"/>
  <c r="K168" i="19"/>
  <c r="I168" i="19"/>
  <c r="M167" i="19"/>
  <c r="K167" i="19"/>
  <c r="I167" i="19"/>
  <c r="M166" i="19"/>
  <c r="K166" i="19"/>
  <c r="I166" i="19"/>
  <c r="M165" i="19"/>
  <c r="K165" i="19"/>
  <c r="I165" i="19"/>
  <c r="M164" i="19"/>
  <c r="K164" i="19"/>
  <c r="I164" i="19"/>
  <c r="M163" i="19"/>
  <c r="K163" i="19"/>
  <c r="I163" i="19"/>
  <c r="M162" i="19"/>
  <c r="K162" i="19"/>
  <c r="I162" i="19"/>
  <c r="M161" i="19"/>
  <c r="K161" i="19"/>
  <c r="I161" i="19"/>
  <c r="M160" i="19"/>
  <c r="K160" i="19"/>
  <c r="I160" i="19"/>
  <c r="M159" i="19"/>
  <c r="K159" i="19"/>
  <c r="I159" i="19"/>
  <c r="M158" i="19"/>
  <c r="K158" i="19"/>
  <c r="I158" i="19"/>
  <c r="M157" i="19"/>
  <c r="K157" i="19"/>
  <c r="I157" i="19"/>
  <c r="M156" i="19"/>
  <c r="K156" i="19"/>
  <c r="I156" i="19"/>
  <c r="M155" i="19"/>
  <c r="K155" i="19"/>
  <c r="I155" i="19"/>
  <c r="M154" i="19"/>
  <c r="K154" i="19"/>
  <c r="I154" i="19"/>
  <c r="M153" i="19"/>
  <c r="K153" i="19"/>
  <c r="I153" i="19"/>
  <c r="M152" i="19"/>
  <c r="K152" i="19"/>
  <c r="I152" i="19"/>
  <c r="M151" i="19"/>
  <c r="K151" i="19"/>
  <c r="I151" i="19"/>
  <c r="M150" i="19"/>
  <c r="K150" i="19"/>
  <c r="I150" i="19"/>
  <c r="M149" i="19"/>
  <c r="K149" i="19"/>
  <c r="I149" i="19"/>
  <c r="M148" i="19"/>
  <c r="K148" i="19"/>
  <c r="I148" i="19"/>
  <c r="M147" i="19"/>
  <c r="K147" i="19"/>
  <c r="I147" i="19"/>
  <c r="M146" i="19"/>
  <c r="K146" i="19"/>
  <c r="I146" i="19"/>
  <c r="M145" i="19"/>
  <c r="K145" i="19"/>
  <c r="I145" i="19"/>
  <c r="M143" i="19"/>
  <c r="K143" i="19"/>
  <c r="I143" i="19"/>
  <c r="M142" i="19"/>
  <c r="K142" i="19"/>
  <c r="I142" i="19"/>
  <c r="M141" i="19"/>
  <c r="K141" i="19"/>
  <c r="I141" i="19"/>
  <c r="M140" i="19"/>
  <c r="K140" i="19"/>
  <c r="I140" i="19"/>
  <c r="M139" i="19"/>
  <c r="K139" i="19"/>
  <c r="I139" i="19"/>
  <c r="M138" i="19"/>
  <c r="K138" i="19"/>
  <c r="I138" i="19"/>
  <c r="M137" i="19"/>
  <c r="K137" i="19"/>
  <c r="I137" i="19"/>
  <c r="M136" i="19"/>
  <c r="K136" i="19"/>
  <c r="I136" i="19"/>
  <c r="M135" i="19"/>
  <c r="K135" i="19"/>
  <c r="I135" i="19"/>
  <c r="M134" i="19"/>
  <c r="K134" i="19"/>
  <c r="I134" i="19"/>
  <c r="M133" i="19"/>
  <c r="K133" i="19"/>
  <c r="I133" i="19"/>
  <c r="M132" i="19"/>
  <c r="K132" i="19"/>
  <c r="I132" i="19"/>
  <c r="M130" i="19"/>
  <c r="K130" i="19"/>
  <c r="I130" i="19"/>
  <c r="M129" i="19"/>
  <c r="K129" i="19"/>
  <c r="I129" i="19"/>
  <c r="M128" i="19"/>
  <c r="K128" i="19"/>
  <c r="I128" i="19"/>
  <c r="M127" i="19"/>
  <c r="K127" i="19"/>
  <c r="I127" i="19"/>
  <c r="M125" i="19"/>
  <c r="K125" i="19"/>
  <c r="I125" i="19"/>
  <c r="M124" i="19"/>
  <c r="K124" i="19"/>
  <c r="I124" i="19"/>
  <c r="M123" i="19"/>
  <c r="K123" i="19"/>
  <c r="I123" i="19"/>
  <c r="M122" i="19"/>
  <c r="K122" i="19"/>
  <c r="I122" i="19"/>
  <c r="M121" i="19"/>
  <c r="K121" i="19"/>
  <c r="I121" i="19"/>
  <c r="M120" i="19"/>
  <c r="K120" i="19"/>
  <c r="I120" i="19"/>
  <c r="M119" i="19"/>
  <c r="K119" i="19"/>
  <c r="I119" i="19"/>
  <c r="M118" i="19"/>
  <c r="K118" i="19"/>
  <c r="I118" i="19"/>
  <c r="M117" i="19"/>
  <c r="K117" i="19"/>
  <c r="I117" i="19"/>
  <c r="M116" i="19"/>
  <c r="K116" i="19"/>
  <c r="I116" i="19"/>
  <c r="M115" i="19"/>
  <c r="K115" i="19"/>
  <c r="I115" i="19"/>
  <c r="M114" i="19"/>
  <c r="K114" i="19"/>
  <c r="I114" i="19"/>
  <c r="M113" i="19"/>
  <c r="K113" i="19"/>
  <c r="I113" i="19"/>
  <c r="M112" i="19"/>
  <c r="K112" i="19"/>
  <c r="I112" i="19"/>
  <c r="M111" i="19"/>
  <c r="K111" i="19"/>
  <c r="I111" i="19"/>
  <c r="M110" i="19"/>
  <c r="K110" i="19"/>
  <c r="I110" i="19"/>
  <c r="M102" i="19"/>
  <c r="K102" i="19"/>
  <c r="I102" i="19"/>
  <c r="M101" i="19"/>
  <c r="K101" i="19"/>
  <c r="I101" i="19"/>
  <c r="M95" i="19"/>
  <c r="K95" i="19"/>
  <c r="I95" i="19"/>
  <c r="M94" i="19"/>
  <c r="K94" i="19"/>
  <c r="I94" i="19"/>
  <c r="M88" i="19"/>
  <c r="K88" i="19"/>
  <c r="I88" i="19"/>
  <c r="M87" i="19"/>
  <c r="K87" i="19"/>
  <c r="I87" i="19"/>
  <c r="M84" i="19"/>
  <c r="M83" i="19" s="1"/>
  <c r="K84" i="19"/>
  <c r="K83" i="19" s="1"/>
  <c r="I84" i="19"/>
  <c r="I83" i="19" s="1"/>
  <c r="M82" i="19"/>
  <c r="K82" i="19"/>
  <c r="I82" i="19"/>
  <c r="M81" i="19"/>
  <c r="K81" i="19"/>
  <c r="I81" i="19"/>
  <c r="M80" i="19"/>
  <c r="K80" i="19"/>
  <c r="I80" i="19"/>
  <c r="M78" i="19"/>
  <c r="K78" i="19"/>
  <c r="I78" i="19"/>
  <c r="M75" i="19"/>
  <c r="K75" i="19"/>
  <c r="I75" i="19"/>
  <c r="M74" i="19"/>
  <c r="K74" i="19"/>
  <c r="I74" i="19"/>
  <c r="M73" i="19"/>
  <c r="K73" i="19"/>
  <c r="I73" i="19"/>
  <c r="M72" i="19"/>
  <c r="K72" i="19"/>
  <c r="I72" i="19"/>
  <c r="M71" i="19"/>
  <c r="K71" i="19"/>
  <c r="I71" i="19"/>
  <c r="M70" i="19"/>
  <c r="K70" i="19"/>
  <c r="I70" i="19"/>
  <c r="M68" i="19"/>
  <c r="K68" i="19"/>
  <c r="I68" i="19"/>
  <c r="M66" i="19"/>
  <c r="K66" i="19"/>
  <c r="I66" i="19"/>
  <c r="M64" i="19"/>
  <c r="K64" i="19"/>
  <c r="I64" i="19"/>
  <c r="M63" i="19"/>
  <c r="K63" i="19"/>
  <c r="I63" i="19"/>
  <c r="M62" i="19"/>
  <c r="K62" i="19"/>
  <c r="I62" i="19"/>
  <c r="M61" i="19"/>
  <c r="K61" i="19"/>
  <c r="I61" i="19"/>
  <c r="M59" i="19"/>
  <c r="K59" i="19"/>
  <c r="I59" i="19"/>
  <c r="M57" i="19"/>
  <c r="K57" i="19"/>
  <c r="I57" i="19"/>
  <c r="M56" i="19"/>
  <c r="K56" i="19"/>
  <c r="I56" i="19"/>
  <c r="M55" i="19"/>
  <c r="K55" i="19"/>
  <c r="I55" i="19"/>
  <c r="M54" i="19"/>
  <c r="K54" i="19"/>
  <c r="I54" i="19"/>
  <c r="M53" i="19"/>
  <c r="K53" i="19"/>
  <c r="I53" i="19"/>
  <c r="M51" i="19"/>
  <c r="K51" i="19"/>
  <c r="I51" i="19"/>
  <c r="M50" i="19"/>
  <c r="K50" i="19"/>
  <c r="I50" i="19"/>
  <c r="M49" i="19"/>
  <c r="K49" i="19"/>
  <c r="I49" i="19"/>
  <c r="M48" i="19"/>
  <c r="K48" i="19"/>
  <c r="I48" i="19"/>
  <c r="M47" i="19"/>
  <c r="K47" i="19"/>
  <c r="I47" i="19"/>
  <c r="M46" i="19"/>
  <c r="K46" i="19"/>
  <c r="I46" i="19"/>
  <c r="M45" i="19"/>
  <c r="K45" i="19"/>
  <c r="I45" i="19"/>
  <c r="M44" i="19"/>
  <c r="K44" i="19"/>
  <c r="I44" i="19"/>
  <c r="M43" i="19"/>
  <c r="K43" i="19"/>
  <c r="I43" i="19"/>
  <c r="M42" i="19"/>
  <c r="K42" i="19"/>
  <c r="I42" i="19"/>
  <c r="M41" i="19"/>
  <c r="K41" i="19"/>
  <c r="I41" i="19"/>
  <c r="M40" i="19"/>
  <c r="K40" i="19"/>
  <c r="I40" i="19"/>
  <c r="M39" i="19"/>
  <c r="K39" i="19"/>
  <c r="I39" i="19"/>
  <c r="M38" i="19"/>
  <c r="K38" i="19"/>
  <c r="I38" i="19"/>
  <c r="M37" i="19"/>
  <c r="K37" i="19"/>
  <c r="I37" i="19"/>
  <c r="M36" i="19"/>
  <c r="K36" i="19"/>
  <c r="I36" i="19"/>
  <c r="M35" i="19"/>
  <c r="K35" i="19"/>
  <c r="I35" i="19"/>
  <c r="M34" i="19"/>
  <c r="K34" i="19"/>
  <c r="I34" i="19"/>
  <c r="M33" i="19"/>
  <c r="K33" i="19"/>
  <c r="I33" i="19"/>
  <c r="M32" i="19"/>
  <c r="K32" i="19"/>
  <c r="I32" i="19"/>
  <c r="M30" i="19"/>
  <c r="K30" i="19"/>
  <c r="I30" i="19"/>
  <c r="M28" i="19"/>
  <c r="K28" i="19"/>
  <c r="I28" i="19"/>
  <c r="M27" i="19"/>
  <c r="K27" i="19"/>
  <c r="K26" i="19" s="1"/>
  <c r="I27" i="19"/>
  <c r="M25" i="19"/>
  <c r="K25" i="19"/>
  <c r="I25" i="19"/>
  <c r="M24" i="19"/>
  <c r="K24" i="19"/>
  <c r="I24" i="19"/>
  <c r="M22" i="19"/>
  <c r="K22" i="19"/>
  <c r="I22" i="19"/>
  <c r="M21" i="19"/>
  <c r="K21" i="19"/>
  <c r="I21" i="19"/>
  <c r="M20" i="19"/>
  <c r="K20" i="19"/>
  <c r="I20" i="19"/>
  <c r="M18" i="19"/>
  <c r="K18" i="19"/>
  <c r="I18" i="19"/>
  <c r="M17" i="19"/>
  <c r="K17" i="19"/>
  <c r="I17" i="19"/>
  <c r="M16" i="19"/>
  <c r="K16" i="19"/>
  <c r="I16" i="19"/>
  <c r="C8" i="19"/>
  <c r="C7" i="19"/>
  <c r="C5" i="19"/>
  <c r="C4" i="19"/>
  <c r="C3" i="19"/>
  <c r="C2" i="19"/>
  <c r="E32" i="18"/>
  <c r="D32" i="18"/>
  <c r="E31" i="18"/>
  <c r="D31" i="18"/>
  <c r="E30" i="18"/>
  <c r="D30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7" i="18"/>
  <c r="D17" i="18"/>
  <c r="E16" i="18"/>
  <c r="D16" i="18"/>
  <c r="E15" i="18"/>
  <c r="D15" i="18"/>
  <c r="E14" i="18"/>
  <c r="D14" i="18"/>
  <c r="R45" i="17"/>
  <c r="K45" i="17"/>
  <c r="E45" i="17"/>
  <c r="J44" i="17"/>
  <c r="R43" i="17"/>
  <c r="R44" i="17" s="1"/>
  <c r="E43" i="17"/>
  <c r="P42" i="17"/>
  <c r="E42" i="17"/>
  <c r="P41" i="17"/>
  <c r="E41" i="17"/>
  <c r="P40" i="17"/>
  <c r="E40" i="17"/>
  <c r="P39" i="17"/>
  <c r="E39" i="17"/>
  <c r="P38" i="17"/>
  <c r="O49" i="17" s="1"/>
  <c r="E38" i="17"/>
  <c r="E44" i="17" s="1"/>
  <c r="R35" i="17"/>
  <c r="J35" i="17"/>
  <c r="E35" i="17"/>
  <c r="I77" i="19" l="1"/>
  <c r="I15" i="20"/>
  <c r="I14" i="20" s="1"/>
  <c r="K22" i="20"/>
  <c r="K21" i="20" s="1"/>
  <c r="K108" i="20" s="1"/>
  <c r="M22" i="20"/>
  <c r="M76" i="20"/>
  <c r="K58" i="19"/>
  <c r="M65" i="19"/>
  <c r="M77" i="19"/>
  <c r="M15" i="20"/>
  <c r="M14" i="20" s="1"/>
  <c r="I76" i="20"/>
  <c r="K52" i="19"/>
  <c r="K185" i="19"/>
  <c r="I22" i="20"/>
  <c r="K76" i="20"/>
  <c r="O49" i="21"/>
  <c r="S49" i="21" s="1"/>
  <c r="S47" i="21"/>
  <c r="R47" i="21"/>
  <c r="R49" i="21"/>
  <c r="R50" i="21" s="1"/>
  <c r="I21" i="20"/>
  <c r="I108" i="20" s="1"/>
  <c r="K65" i="19"/>
  <c r="I65" i="19"/>
  <c r="I126" i="19"/>
  <c r="K175" i="19"/>
  <c r="M185" i="19"/>
  <c r="M184" i="19" s="1"/>
  <c r="I29" i="19"/>
  <c r="M86" i="19"/>
  <c r="K126" i="19"/>
  <c r="I26" i="19"/>
  <c r="K29" i="19"/>
  <c r="K15" i="19" s="1"/>
  <c r="K144" i="19"/>
  <c r="K184" i="19"/>
  <c r="M58" i="19"/>
  <c r="M26" i="19"/>
  <c r="I52" i="19"/>
  <c r="I15" i="19" s="1"/>
  <c r="K86" i="19"/>
  <c r="I144" i="19"/>
  <c r="M175" i="19"/>
  <c r="M144" i="19"/>
  <c r="K77" i="19"/>
  <c r="I131" i="19"/>
  <c r="K131" i="19"/>
  <c r="I175" i="19"/>
  <c r="I58" i="19"/>
  <c r="M29" i="19"/>
  <c r="M52" i="19"/>
  <c r="I86" i="19"/>
  <c r="M131" i="19"/>
  <c r="M126" i="19"/>
  <c r="I185" i="19"/>
  <c r="I184" i="19" s="1"/>
  <c r="R47" i="17"/>
  <c r="S47" i="17"/>
  <c r="S49" i="17"/>
  <c r="R49" i="17"/>
  <c r="AC126" i="16"/>
  <c r="F47" i="1" s="1"/>
  <c r="G8" i="16"/>
  <c r="M8" i="16" s="1"/>
  <c r="I8" i="16"/>
  <c r="K8" i="16"/>
  <c r="O8" i="16"/>
  <c r="Q8" i="16"/>
  <c r="U8" i="16"/>
  <c r="G16" i="16"/>
  <c r="M16" i="16" s="1"/>
  <c r="I16" i="16"/>
  <c r="K16" i="16"/>
  <c r="O16" i="16"/>
  <c r="Q16" i="16"/>
  <c r="U16" i="16"/>
  <c r="G18" i="16"/>
  <c r="M18" i="16" s="1"/>
  <c r="I18" i="16"/>
  <c r="K18" i="16"/>
  <c r="O18" i="16"/>
  <c r="Q18" i="16"/>
  <c r="U18" i="16"/>
  <c r="G21" i="16"/>
  <c r="M21" i="16" s="1"/>
  <c r="I21" i="16"/>
  <c r="K21" i="16"/>
  <c r="O21" i="16"/>
  <c r="Q21" i="16"/>
  <c r="U21" i="16"/>
  <c r="G23" i="16"/>
  <c r="M23" i="16" s="1"/>
  <c r="I23" i="16"/>
  <c r="K23" i="16"/>
  <c r="O23" i="16"/>
  <c r="Q23" i="16"/>
  <c r="U23" i="16"/>
  <c r="G27" i="16"/>
  <c r="M27" i="16" s="1"/>
  <c r="I27" i="16"/>
  <c r="K27" i="16"/>
  <c r="O27" i="16"/>
  <c r="Q27" i="16"/>
  <c r="U27" i="16"/>
  <c r="G28" i="16"/>
  <c r="M28" i="16" s="1"/>
  <c r="I28" i="16"/>
  <c r="K28" i="16"/>
  <c r="O28" i="16"/>
  <c r="Q28" i="16"/>
  <c r="U28" i="16"/>
  <c r="G31" i="16"/>
  <c r="M31" i="16" s="1"/>
  <c r="I31" i="16"/>
  <c r="K31" i="16"/>
  <c r="O31" i="16"/>
  <c r="Q31" i="16"/>
  <c r="U31" i="16"/>
  <c r="G32" i="16"/>
  <c r="M32" i="16" s="1"/>
  <c r="I32" i="16"/>
  <c r="K32" i="16"/>
  <c r="O32" i="16"/>
  <c r="Q32" i="16"/>
  <c r="U32" i="16"/>
  <c r="G34" i="16"/>
  <c r="M34" i="16" s="1"/>
  <c r="I34" i="16"/>
  <c r="K34" i="16"/>
  <c r="O34" i="16"/>
  <c r="Q34" i="16"/>
  <c r="U34" i="16"/>
  <c r="G38" i="16"/>
  <c r="M38" i="16" s="1"/>
  <c r="I38" i="16"/>
  <c r="K38" i="16"/>
  <c r="O38" i="16"/>
  <c r="Q38" i="16"/>
  <c r="U38" i="16"/>
  <c r="G47" i="16"/>
  <c r="M47" i="16" s="1"/>
  <c r="I47" i="16"/>
  <c r="K47" i="16"/>
  <c r="O47" i="16"/>
  <c r="Q47" i="16"/>
  <c r="U47" i="16"/>
  <c r="G51" i="16"/>
  <c r="M51" i="16" s="1"/>
  <c r="I51" i="16"/>
  <c r="K51" i="16"/>
  <c r="O51" i="16"/>
  <c r="Q51" i="16"/>
  <c r="U51" i="16"/>
  <c r="G55" i="16"/>
  <c r="M55" i="16" s="1"/>
  <c r="I55" i="16"/>
  <c r="K55" i="16"/>
  <c r="O55" i="16"/>
  <c r="Q55" i="16"/>
  <c r="U55" i="16"/>
  <c r="G61" i="16"/>
  <c r="M61" i="16" s="1"/>
  <c r="I61" i="16"/>
  <c r="K61" i="16"/>
  <c r="O61" i="16"/>
  <c r="Q61" i="16"/>
  <c r="U61" i="16"/>
  <c r="G63" i="16"/>
  <c r="M63" i="16" s="1"/>
  <c r="I63" i="16"/>
  <c r="K63" i="16"/>
  <c r="O63" i="16"/>
  <c r="Q63" i="16"/>
  <c r="U63" i="16"/>
  <c r="G67" i="16"/>
  <c r="G66" i="16" s="1"/>
  <c r="I67" i="16"/>
  <c r="I66" i="16" s="1"/>
  <c r="K67" i="16"/>
  <c r="K66" i="16" s="1"/>
  <c r="O67" i="16"/>
  <c r="O66" i="16" s="1"/>
  <c r="Q67" i="16"/>
  <c r="Q66" i="16" s="1"/>
  <c r="U67" i="16"/>
  <c r="U66" i="16" s="1"/>
  <c r="K70" i="16"/>
  <c r="G71" i="16"/>
  <c r="G70" i="16" s="1"/>
  <c r="I71" i="16"/>
  <c r="I70" i="16" s="1"/>
  <c r="K71" i="16"/>
  <c r="O71" i="16"/>
  <c r="O70" i="16" s="1"/>
  <c r="Q71" i="16"/>
  <c r="Q70" i="16" s="1"/>
  <c r="U71" i="16"/>
  <c r="U70" i="16" s="1"/>
  <c r="G75" i="16"/>
  <c r="M75" i="16" s="1"/>
  <c r="I75" i="16"/>
  <c r="K75" i="16"/>
  <c r="O75" i="16"/>
  <c r="Q75" i="16"/>
  <c r="U75" i="16"/>
  <c r="G78" i="16"/>
  <c r="M78" i="16" s="1"/>
  <c r="I78" i="16"/>
  <c r="K78" i="16"/>
  <c r="O78" i="16"/>
  <c r="Q78" i="16"/>
  <c r="U78" i="16"/>
  <c r="G81" i="16"/>
  <c r="I81" i="16"/>
  <c r="K81" i="16"/>
  <c r="O81" i="16"/>
  <c r="Q81" i="16"/>
  <c r="U81" i="16"/>
  <c r="G84" i="16"/>
  <c r="M84" i="16" s="1"/>
  <c r="I84" i="16"/>
  <c r="K84" i="16"/>
  <c r="O84" i="16"/>
  <c r="Q84" i="16"/>
  <c r="U84" i="16"/>
  <c r="G85" i="16"/>
  <c r="M85" i="16" s="1"/>
  <c r="I85" i="16"/>
  <c r="K85" i="16"/>
  <c r="O85" i="16"/>
  <c r="Q85" i="16"/>
  <c r="U85" i="16"/>
  <c r="G88" i="16"/>
  <c r="M88" i="16" s="1"/>
  <c r="I88" i="16"/>
  <c r="K88" i="16"/>
  <c r="O88" i="16"/>
  <c r="Q88" i="16"/>
  <c r="U88" i="16"/>
  <c r="G91" i="16"/>
  <c r="M91" i="16" s="1"/>
  <c r="I91" i="16"/>
  <c r="K91" i="16"/>
  <c r="O91" i="16"/>
  <c r="Q91" i="16"/>
  <c r="U91" i="16"/>
  <c r="G94" i="16"/>
  <c r="M94" i="16" s="1"/>
  <c r="I94" i="16"/>
  <c r="K94" i="16"/>
  <c r="O94" i="16"/>
  <c r="Q94" i="16"/>
  <c r="U94" i="16"/>
  <c r="G97" i="16"/>
  <c r="M97" i="16" s="1"/>
  <c r="I97" i="16"/>
  <c r="K97" i="16"/>
  <c r="O97" i="16"/>
  <c r="Q97" i="16"/>
  <c r="U97" i="16"/>
  <c r="G100" i="16"/>
  <c r="M100" i="16" s="1"/>
  <c r="I100" i="16"/>
  <c r="K100" i="16"/>
  <c r="O100" i="16"/>
  <c r="Q100" i="16"/>
  <c r="U100" i="16"/>
  <c r="G103" i="16"/>
  <c r="M103" i="16" s="1"/>
  <c r="I103" i="16"/>
  <c r="K103" i="16"/>
  <c r="O103" i="16"/>
  <c r="Q103" i="16"/>
  <c r="U103" i="16"/>
  <c r="G106" i="16"/>
  <c r="M106" i="16" s="1"/>
  <c r="I106" i="16"/>
  <c r="K106" i="16"/>
  <c r="O106" i="16"/>
  <c r="Q106" i="16"/>
  <c r="U106" i="16"/>
  <c r="G109" i="16"/>
  <c r="M109" i="16" s="1"/>
  <c r="I109" i="16"/>
  <c r="K109" i="16"/>
  <c r="O109" i="16"/>
  <c r="Q109" i="16"/>
  <c r="U109" i="16"/>
  <c r="G112" i="16"/>
  <c r="M112" i="16" s="1"/>
  <c r="I112" i="16"/>
  <c r="K112" i="16"/>
  <c r="O112" i="16"/>
  <c r="Q112" i="16"/>
  <c r="U112" i="16"/>
  <c r="G115" i="16"/>
  <c r="M115" i="16" s="1"/>
  <c r="I115" i="16"/>
  <c r="K115" i="16"/>
  <c r="O115" i="16"/>
  <c r="Q115" i="16"/>
  <c r="U115" i="16"/>
  <c r="G118" i="16"/>
  <c r="M118" i="16" s="1"/>
  <c r="I118" i="16"/>
  <c r="K118" i="16"/>
  <c r="O118" i="16"/>
  <c r="Q118" i="16"/>
  <c r="U118" i="16"/>
  <c r="Q121" i="16"/>
  <c r="U121" i="16"/>
  <c r="G122" i="16"/>
  <c r="G121" i="16" s="1"/>
  <c r="I122" i="16"/>
  <c r="I121" i="16" s="1"/>
  <c r="K122" i="16"/>
  <c r="K121" i="16" s="1"/>
  <c r="O122" i="16"/>
  <c r="O121" i="16" s="1"/>
  <c r="Q122" i="16"/>
  <c r="U122" i="16"/>
  <c r="G124" i="16"/>
  <c r="M124" i="16" s="1"/>
  <c r="M123" i="16" s="1"/>
  <c r="I124" i="16"/>
  <c r="I123" i="16" s="1"/>
  <c r="K124" i="16"/>
  <c r="K123" i="16" s="1"/>
  <c r="O124" i="16"/>
  <c r="O123" i="16" s="1"/>
  <c r="Q124" i="16"/>
  <c r="Q123" i="16" s="1"/>
  <c r="U124" i="16"/>
  <c r="U123" i="16" s="1"/>
  <c r="AC305" i="15"/>
  <c r="G8" i="15"/>
  <c r="I8" i="15"/>
  <c r="K8" i="15"/>
  <c r="O8" i="15"/>
  <c r="Q8" i="15"/>
  <c r="U8" i="15"/>
  <c r="G16" i="15"/>
  <c r="M16" i="15" s="1"/>
  <c r="I16" i="15"/>
  <c r="K16" i="15"/>
  <c r="O16" i="15"/>
  <c r="Q16" i="15"/>
  <c r="U16" i="15"/>
  <c r="G26" i="15"/>
  <c r="M26" i="15" s="1"/>
  <c r="I26" i="15"/>
  <c r="K26" i="15"/>
  <c r="O26" i="15"/>
  <c r="Q26" i="15"/>
  <c r="U26" i="15"/>
  <c r="G40" i="15"/>
  <c r="M40" i="15" s="1"/>
  <c r="I40" i="15"/>
  <c r="K40" i="15"/>
  <c r="O40" i="15"/>
  <c r="Q40" i="15"/>
  <c r="U40" i="15"/>
  <c r="G41" i="15"/>
  <c r="M41" i="15" s="1"/>
  <c r="I41" i="15"/>
  <c r="K41" i="15"/>
  <c r="O41" i="15"/>
  <c r="Q41" i="15"/>
  <c r="U41" i="15"/>
  <c r="G57" i="15"/>
  <c r="M57" i="15" s="1"/>
  <c r="I57" i="15"/>
  <c r="K57" i="15"/>
  <c r="O57" i="15"/>
  <c r="Q57" i="15"/>
  <c r="U57" i="15"/>
  <c r="G59" i="15"/>
  <c r="M59" i="15" s="1"/>
  <c r="I59" i="15"/>
  <c r="K59" i="15"/>
  <c r="O59" i="15"/>
  <c r="Q59" i="15"/>
  <c r="U59" i="15"/>
  <c r="G62" i="15"/>
  <c r="M62" i="15" s="1"/>
  <c r="I62" i="15"/>
  <c r="K62" i="15"/>
  <c r="O62" i="15"/>
  <c r="Q62" i="15"/>
  <c r="U62" i="15"/>
  <c r="G64" i="15"/>
  <c r="M64" i="15" s="1"/>
  <c r="I64" i="15"/>
  <c r="K64" i="15"/>
  <c r="O64" i="15"/>
  <c r="Q64" i="15"/>
  <c r="U64" i="15"/>
  <c r="G67" i="15"/>
  <c r="M67" i="15" s="1"/>
  <c r="I67" i="15"/>
  <c r="K67" i="15"/>
  <c r="O67" i="15"/>
  <c r="Q67" i="15"/>
  <c r="U67" i="15"/>
  <c r="G70" i="15"/>
  <c r="M70" i="15" s="1"/>
  <c r="I70" i="15"/>
  <c r="K70" i="15"/>
  <c r="O70" i="15"/>
  <c r="Q70" i="15"/>
  <c r="U70" i="15"/>
  <c r="G73" i="15"/>
  <c r="M73" i="15" s="1"/>
  <c r="I73" i="15"/>
  <c r="K73" i="15"/>
  <c r="O73" i="15"/>
  <c r="Q73" i="15"/>
  <c r="U73" i="15"/>
  <c r="G86" i="15"/>
  <c r="M86" i="15" s="1"/>
  <c r="I86" i="15"/>
  <c r="K86" i="15"/>
  <c r="O86" i="15"/>
  <c r="Q86" i="15"/>
  <c r="U86" i="15"/>
  <c r="G87" i="15"/>
  <c r="M87" i="15" s="1"/>
  <c r="I87" i="15"/>
  <c r="K87" i="15"/>
  <c r="O87" i="15"/>
  <c r="Q87" i="15"/>
  <c r="U87" i="15"/>
  <c r="G90" i="15"/>
  <c r="M90" i="15" s="1"/>
  <c r="I90" i="15"/>
  <c r="K90" i="15"/>
  <c r="O90" i="15"/>
  <c r="Q90" i="15"/>
  <c r="U90" i="15"/>
  <c r="G93" i="15"/>
  <c r="M93" i="15" s="1"/>
  <c r="I93" i="15"/>
  <c r="K93" i="15"/>
  <c r="O93" i="15"/>
  <c r="Q93" i="15"/>
  <c r="U93" i="15"/>
  <c r="G95" i="15"/>
  <c r="M95" i="15" s="1"/>
  <c r="I95" i="15"/>
  <c r="K95" i="15"/>
  <c r="O95" i="15"/>
  <c r="Q95" i="15"/>
  <c r="U95" i="15"/>
  <c r="G103" i="15"/>
  <c r="M103" i="15" s="1"/>
  <c r="I103" i="15"/>
  <c r="K103" i="15"/>
  <c r="O103" i="15"/>
  <c r="Q103" i="15"/>
  <c r="U103" i="15"/>
  <c r="G106" i="15"/>
  <c r="M106" i="15" s="1"/>
  <c r="I106" i="15"/>
  <c r="K106" i="15"/>
  <c r="O106" i="15"/>
  <c r="Q106" i="15"/>
  <c r="U106" i="15"/>
  <c r="G110" i="15"/>
  <c r="M110" i="15" s="1"/>
  <c r="I110" i="15"/>
  <c r="K110" i="15"/>
  <c r="O110" i="15"/>
  <c r="Q110" i="15"/>
  <c r="U110" i="15"/>
  <c r="G127" i="15"/>
  <c r="M127" i="15" s="1"/>
  <c r="I127" i="15"/>
  <c r="K127" i="15"/>
  <c r="O127" i="15"/>
  <c r="Q127" i="15"/>
  <c r="U127" i="15"/>
  <c r="G131" i="15"/>
  <c r="M131" i="15" s="1"/>
  <c r="I131" i="15"/>
  <c r="K131" i="15"/>
  <c r="O131" i="15"/>
  <c r="Q131" i="15"/>
  <c r="U131" i="15"/>
  <c r="G142" i="15"/>
  <c r="M142" i="15" s="1"/>
  <c r="I142" i="15"/>
  <c r="K142" i="15"/>
  <c r="O142" i="15"/>
  <c r="Q142" i="15"/>
  <c r="U142" i="15"/>
  <c r="G153" i="15"/>
  <c r="M153" i="15" s="1"/>
  <c r="I153" i="15"/>
  <c r="K153" i="15"/>
  <c r="O153" i="15"/>
  <c r="Q153" i="15"/>
  <c r="U153" i="15"/>
  <c r="G155" i="15"/>
  <c r="M155" i="15" s="1"/>
  <c r="I155" i="15"/>
  <c r="K155" i="15"/>
  <c r="O155" i="15"/>
  <c r="Q155" i="15"/>
  <c r="U155" i="15"/>
  <c r="G159" i="15"/>
  <c r="M159" i="15" s="1"/>
  <c r="M158" i="15" s="1"/>
  <c r="I159" i="15"/>
  <c r="I158" i="15" s="1"/>
  <c r="K159" i="15"/>
  <c r="K158" i="15" s="1"/>
  <c r="O159" i="15"/>
  <c r="O158" i="15" s="1"/>
  <c r="Q159" i="15"/>
  <c r="Q158" i="15" s="1"/>
  <c r="U159" i="15"/>
  <c r="U158" i="15" s="1"/>
  <c r="G168" i="15"/>
  <c r="G167" i="15" s="1"/>
  <c r="I168" i="15"/>
  <c r="I167" i="15" s="1"/>
  <c r="K168" i="15"/>
  <c r="K167" i="15" s="1"/>
  <c r="O168" i="15"/>
  <c r="O167" i="15" s="1"/>
  <c r="Q168" i="15"/>
  <c r="Q167" i="15" s="1"/>
  <c r="U168" i="15"/>
  <c r="U167" i="15" s="1"/>
  <c r="G179" i="15"/>
  <c r="M179" i="15" s="1"/>
  <c r="I179" i="15"/>
  <c r="K179" i="15"/>
  <c r="O179" i="15"/>
  <c r="Q179" i="15"/>
  <c r="U179" i="15"/>
  <c r="G183" i="15"/>
  <c r="M183" i="15" s="1"/>
  <c r="I183" i="15"/>
  <c r="K183" i="15"/>
  <c r="O183" i="15"/>
  <c r="Q183" i="15"/>
  <c r="U183" i="15"/>
  <c r="G186" i="15"/>
  <c r="M186" i="15" s="1"/>
  <c r="I186" i="15"/>
  <c r="K186" i="15"/>
  <c r="O186" i="15"/>
  <c r="Q186" i="15"/>
  <c r="U186" i="15"/>
  <c r="G189" i="15"/>
  <c r="M189" i="15" s="1"/>
  <c r="I189" i="15"/>
  <c r="K189" i="15"/>
  <c r="O189" i="15"/>
  <c r="Q189" i="15"/>
  <c r="U189" i="15"/>
  <c r="G192" i="15"/>
  <c r="M192" i="15" s="1"/>
  <c r="I192" i="15"/>
  <c r="K192" i="15"/>
  <c r="O192" i="15"/>
  <c r="Q192" i="15"/>
  <c r="U192" i="15"/>
  <c r="G195" i="15"/>
  <c r="M195" i="15" s="1"/>
  <c r="I195" i="15"/>
  <c r="K195" i="15"/>
  <c r="O195" i="15"/>
  <c r="Q195" i="15"/>
  <c r="U195" i="15"/>
  <c r="G198" i="15"/>
  <c r="M198" i="15" s="1"/>
  <c r="I198" i="15"/>
  <c r="K198" i="15"/>
  <c r="O198" i="15"/>
  <c r="Q198" i="15"/>
  <c r="U198" i="15"/>
  <c r="G201" i="15"/>
  <c r="M201" i="15" s="1"/>
  <c r="I201" i="15"/>
  <c r="K201" i="15"/>
  <c r="O201" i="15"/>
  <c r="Q201" i="15"/>
  <c r="U201" i="15"/>
  <c r="G204" i="15"/>
  <c r="M204" i="15" s="1"/>
  <c r="I204" i="15"/>
  <c r="K204" i="15"/>
  <c r="O204" i="15"/>
  <c r="Q204" i="15"/>
  <c r="U204" i="15"/>
  <c r="G205" i="15"/>
  <c r="M205" i="15" s="1"/>
  <c r="I205" i="15"/>
  <c r="K205" i="15"/>
  <c r="O205" i="15"/>
  <c r="Q205" i="15"/>
  <c r="U205" i="15"/>
  <c r="G206" i="15"/>
  <c r="M206" i="15" s="1"/>
  <c r="I206" i="15"/>
  <c r="K206" i="15"/>
  <c r="O206" i="15"/>
  <c r="Q206" i="15"/>
  <c r="U206" i="15"/>
  <c r="G212" i="15"/>
  <c r="M212" i="15" s="1"/>
  <c r="I212" i="15"/>
  <c r="K212" i="15"/>
  <c r="O212" i="15"/>
  <c r="Q212" i="15"/>
  <c r="U212" i="15"/>
  <c r="G217" i="15"/>
  <c r="M217" i="15" s="1"/>
  <c r="I217" i="15"/>
  <c r="K217" i="15"/>
  <c r="O217" i="15"/>
  <c r="Q217" i="15"/>
  <c r="U217" i="15"/>
  <c r="G220" i="15"/>
  <c r="M220" i="15" s="1"/>
  <c r="I220" i="15"/>
  <c r="K220" i="15"/>
  <c r="O220" i="15"/>
  <c r="Q220" i="15"/>
  <c r="U220" i="15"/>
  <c r="G223" i="15"/>
  <c r="M223" i="15" s="1"/>
  <c r="I223" i="15"/>
  <c r="K223" i="15"/>
  <c r="O223" i="15"/>
  <c r="Q223" i="15"/>
  <c r="U223" i="15"/>
  <c r="G226" i="15"/>
  <c r="M226" i="15" s="1"/>
  <c r="I226" i="15"/>
  <c r="K226" i="15"/>
  <c r="O226" i="15"/>
  <c r="Q226" i="15"/>
  <c r="U226" i="15"/>
  <c r="G229" i="15"/>
  <c r="M229" i="15" s="1"/>
  <c r="I229" i="15"/>
  <c r="K229" i="15"/>
  <c r="O229" i="15"/>
  <c r="Q229" i="15"/>
  <c r="U229" i="15"/>
  <c r="G235" i="15"/>
  <c r="M235" i="15" s="1"/>
  <c r="I235" i="15"/>
  <c r="K235" i="15"/>
  <c r="O235" i="15"/>
  <c r="Q235" i="15"/>
  <c r="U235" i="15"/>
  <c r="G238" i="15"/>
  <c r="M238" i="15" s="1"/>
  <c r="I238" i="15"/>
  <c r="K238" i="15"/>
  <c r="O238" i="15"/>
  <c r="Q238" i="15"/>
  <c r="U238" i="15"/>
  <c r="G241" i="15"/>
  <c r="M241" i="15" s="1"/>
  <c r="I241" i="15"/>
  <c r="K241" i="15"/>
  <c r="O241" i="15"/>
  <c r="Q241" i="15"/>
  <c r="U241" i="15"/>
  <c r="G244" i="15"/>
  <c r="M244" i="15" s="1"/>
  <c r="I244" i="15"/>
  <c r="K244" i="15"/>
  <c r="O244" i="15"/>
  <c r="Q244" i="15"/>
  <c r="U244" i="15"/>
  <c r="G247" i="15"/>
  <c r="M247" i="15" s="1"/>
  <c r="I247" i="15"/>
  <c r="K247" i="15"/>
  <c r="O247" i="15"/>
  <c r="Q247" i="15"/>
  <c r="U247" i="15"/>
  <c r="G248" i="15"/>
  <c r="M248" i="15" s="1"/>
  <c r="I248" i="15"/>
  <c r="K248" i="15"/>
  <c r="O248" i="15"/>
  <c r="Q248" i="15"/>
  <c r="U248" i="15"/>
  <c r="G251" i="15"/>
  <c r="M251" i="15" s="1"/>
  <c r="I251" i="15"/>
  <c r="K251" i="15"/>
  <c r="O251" i="15"/>
  <c r="Q251" i="15"/>
  <c r="U251" i="15"/>
  <c r="G254" i="15"/>
  <c r="M254" i="15" s="1"/>
  <c r="I254" i="15"/>
  <c r="K254" i="15"/>
  <c r="O254" i="15"/>
  <c r="Q254" i="15"/>
  <c r="U254" i="15"/>
  <c r="G257" i="15"/>
  <c r="M257" i="15" s="1"/>
  <c r="I257" i="15"/>
  <c r="K257" i="15"/>
  <c r="O257" i="15"/>
  <c r="Q257" i="15"/>
  <c r="U257" i="15"/>
  <c r="G260" i="15"/>
  <c r="M260" i="15" s="1"/>
  <c r="I260" i="15"/>
  <c r="K260" i="15"/>
  <c r="O260" i="15"/>
  <c r="Q260" i="15"/>
  <c r="U260" i="15"/>
  <c r="G263" i="15"/>
  <c r="M263" i="15" s="1"/>
  <c r="I263" i="15"/>
  <c r="K263" i="15"/>
  <c r="O263" i="15"/>
  <c r="Q263" i="15"/>
  <c r="U263" i="15"/>
  <c r="G266" i="15"/>
  <c r="M266" i="15" s="1"/>
  <c r="I266" i="15"/>
  <c r="K266" i="15"/>
  <c r="O266" i="15"/>
  <c r="Q266" i="15"/>
  <c r="U266" i="15"/>
  <c r="G269" i="15"/>
  <c r="M269" i="15" s="1"/>
  <c r="I269" i="15"/>
  <c r="K269" i="15"/>
  <c r="O269" i="15"/>
  <c r="Q269" i="15"/>
  <c r="U269" i="15"/>
  <c r="G272" i="15"/>
  <c r="M272" i="15" s="1"/>
  <c r="I272" i="15"/>
  <c r="K272" i="15"/>
  <c r="O272" i="15"/>
  <c r="Q272" i="15"/>
  <c r="U272" i="15"/>
  <c r="G275" i="15"/>
  <c r="M275" i="15" s="1"/>
  <c r="I275" i="15"/>
  <c r="K275" i="15"/>
  <c r="O275" i="15"/>
  <c r="Q275" i="15"/>
  <c r="U275" i="15"/>
  <c r="G278" i="15"/>
  <c r="M278" i="15" s="1"/>
  <c r="I278" i="15"/>
  <c r="K278" i="15"/>
  <c r="O278" i="15"/>
  <c r="Q278" i="15"/>
  <c r="U278" i="15"/>
  <c r="G281" i="15"/>
  <c r="M281" i="15" s="1"/>
  <c r="I281" i="15"/>
  <c r="K281" i="15"/>
  <c r="O281" i="15"/>
  <c r="Q281" i="15"/>
  <c r="U281" i="15"/>
  <c r="G284" i="15"/>
  <c r="M284" i="15" s="1"/>
  <c r="I284" i="15"/>
  <c r="K284" i="15"/>
  <c r="O284" i="15"/>
  <c r="Q284" i="15"/>
  <c r="U284" i="15"/>
  <c r="G287" i="15"/>
  <c r="M287" i="15" s="1"/>
  <c r="I287" i="15"/>
  <c r="K287" i="15"/>
  <c r="O287" i="15"/>
  <c r="Q287" i="15"/>
  <c r="U287" i="15"/>
  <c r="G290" i="15"/>
  <c r="M290" i="15" s="1"/>
  <c r="I290" i="15"/>
  <c r="K290" i="15"/>
  <c r="O290" i="15"/>
  <c r="Q290" i="15"/>
  <c r="U290" i="15"/>
  <c r="G293" i="15"/>
  <c r="M293" i="15" s="1"/>
  <c r="I293" i="15"/>
  <c r="K293" i="15"/>
  <c r="O293" i="15"/>
  <c r="Q293" i="15"/>
  <c r="U293" i="15"/>
  <c r="G296" i="15"/>
  <c r="M296" i="15" s="1"/>
  <c r="I296" i="15"/>
  <c r="K296" i="15"/>
  <c r="O296" i="15"/>
  <c r="Q296" i="15"/>
  <c r="U296" i="15"/>
  <c r="G297" i="15"/>
  <c r="M297" i="15" s="1"/>
  <c r="I297" i="15"/>
  <c r="K297" i="15"/>
  <c r="O297" i="15"/>
  <c r="Q297" i="15"/>
  <c r="U297" i="15"/>
  <c r="G299" i="15"/>
  <c r="M299" i="15" s="1"/>
  <c r="M298" i="15" s="1"/>
  <c r="I299" i="15"/>
  <c r="I298" i="15" s="1"/>
  <c r="K299" i="15"/>
  <c r="K298" i="15" s="1"/>
  <c r="O299" i="15"/>
  <c r="O298" i="15" s="1"/>
  <c r="Q299" i="15"/>
  <c r="Q298" i="15" s="1"/>
  <c r="U299" i="15"/>
  <c r="U298" i="15" s="1"/>
  <c r="G303" i="15"/>
  <c r="M303" i="15" s="1"/>
  <c r="M302" i="15" s="1"/>
  <c r="I303" i="15"/>
  <c r="I302" i="15" s="1"/>
  <c r="K303" i="15"/>
  <c r="K302" i="15" s="1"/>
  <c r="O303" i="15"/>
  <c r="O302" i="15" s="1"/>
  <c r="Q303" i="15"/>
  <c r="Q302" i="15" s="1"/>
  <c r="U303" i="15"/>
  <c r="U302" i="15" s="1"/>
  <c r="AC182" i="14"/>
  <c r="F44" i="1" s="1"/>
  <c r="G8" i="14"/>
  <c r="I8" i="14"/>
  <c r="K8" i="14"/>
  <c r="O8" i="14"/>
  <c r="Q8" i="14"/>
  <c r="U8" i="14"/>
  <c r="G12" i="14"/>
  <c r="M12" i="14" s="1"/>
  <c r="I12" i="14"/>
  <c r="K12" i="14"/>
  <c r="O12" i="14"/>
  <c r="Q12" i="14"/>
  <c r="U12" i="14"/>
  <c r="G16" i="14"/>
  <c r="M16" i="14" s="1"/>
  <c r="I16" i="14"/>
  <c r="K16" i="14"/>
  <c r="O16" i="14"/>
  <c r="Q16" i="14"/>
  <c r="U16" i="14"/>
  <c r="G35" i="14"/>
  <c r="M35" i="14" s="1"/>
  <c r="I35" i="14"/>
  <c r="K35" i="14"/>
  <c r="O35" i="14"/>
  <c r="Q35" i="14"/>
  <c r="U35" i="14"/>
  <c r="G37" i="14"/>
  <c r="M37" i="14" s="1"/>
  <c r="I37" i="14"/>
  <c r="K37" i="14"/>
  <c r="O37" i="14"/>
  <c r="Q37" i="14"/>
  <c r="U37" i="14"/>
  <c r="G56" i="14"/>
  <c r="M56" i="14" s="1"/>
  <c r="I56" i="14"/>
  <c r="K56" i="14"/>
  <c r="O56" i="14"/>
  <c r="Q56" i="14"/>
  <c r="U56" i="14"/>
  <c r="G58" i="14"/>
  <c r="M58" i="14" s="1"/>
  <c r="I58" i="14"/>
  <c r="K58" i="14"/>
  <c r="O58" i="14"/>
  <c r="Q58" i="14"/>
  <c r="U58" i="14"/>
  <c r="G73" i="14"/>
  <c r="M73" i="14" s="1"/>
  <c r="I73" i="14"/>
  <c r="K73" i="14"/>
  <c r="O73" i="14"/>
  <c r="Q73" i="14"/>
  <c r="U73" i="14"/>
  <c r="G74" i="14"/>
  <c r="M74" i="14" s="1"/>
  <c r="I74" i="14"/>
  <c r="K74" i="14"/>
  <c r="O74" i="14"/>
  <c r="Q74" i="14"/>
  <c r="U74" i="14"/>
  <c r="G77" i="14"/>
  <c r="M77" i="14" s="1"/>
  <c r="I77" i="14"/>
  <c r="K77" i="14"/>
  <c r="O77" i="14"/>
  <c r="Q77" i="14"/>
  <c r="U77" i="14"/>
  <c r="G78" i="14"/>
  <c r="M78" i="14" s="1"/>
  <c r="I78" i="14"/>
  <c r="K78" i="14"/>
  <c r="O78" i="14"/>
  <c r="Q78" i="14"/>
  <c r="U78" i="14"/>
  <c r="G84" i="14"/>
  <c r="M84" i="14" s="1"/>
  <c r="I84" i="14"/>
  <c r="K84" i="14"/>
  <c r="O84" i="14"/>
  <c r="Q84" i="14"/>
  <c r="U84" i="14"/>
  <c r="G88" i="14"/>
  <c r="M88" i="14" s="1"/>
  <c r="I88" i="14"/>
  <c r="K88" i="14"/>
  <c r="O88" i="14"/>
  <c r="Q88" i="14"/>
  <c r="U88" i="14"/>
  <c r="G95" i="14"/>
  <c r="M95" i="14" s="1"/>
  <c r="I95" i="14"/>
  <c r="K95" i="14"/>
  <c r="O95" i="14"/>
  <c r="Q95" i="14"/>
  <c r="U95" i="14"/>
  <c r="G99" i="14"/>
  <c r="M99" i="14" s="1"/>
  <c r="I99" i="14"/>
  <c r="K99" i="14"/>
  <c r="O99" i="14"/>
  <c r="Q99" i="14"/>
  <c r="U99" i="14"/>
  <c r="G103" i="14"/>
  <c r="M103" i="14" s="1"/>
  <c r="I103" i="14"/>
  <c r="K103" i="14"/>
  <c r="O103" i="14"/>
  <c r="Q103" i="14"/>
  <c r="U103" i="14"/>
  <c r="G113" i="14"/>
  <c r="M113" i="14" s="1"/>
  <c r="I113" i="14"/>
  <c r="K113" i="14"/>
  <c r="O113" i="14"/>
  <c r="Q113" i="14"/>
  <c r="U113" i="14"/>
  <c r="G115" i="14"/>
  <c r="M115" i="14" s="1"/>
  <c r="I115" i="14"/>
  <c r="K115" i="14"/>
  <c r="O115" i="14"/>
  <c r="Q115" i="14"/>
  <c r="U115" i="14"/>
  <c r="G119" i="14"/>
  <c r="G118" i="14" s="1"/>
  <c r="I119" i="14"/>
  <c r="I118" i="14" s="1"/>
  <c r="K119" i="14"/>
  <c r="K118" i="14" s="1"/>
  <c r="O119" i="14"/>
  <c r="O118" i="14" s="1"/>
  <c r="Q119" i="14"/>
  <c r="Q118" i="14" s="1"/>
  <c r="U119" i="14"/>
  <c r="U118" i="14" s="1"/>
  <c r="G123" i="14"/>
  <c r="M123" i="14" s="1"/>
  <c r="I123" i="14"/>
  <c r="K123" i="14"/>
  <c r="O123" i="14"/>
  <c r="Q123" i="14"/>
  <c r="U123" i="14"/>
  <c r="G127" i="14"/>
  <c r="M127" i="14" s="1"/>
  <c r="I127" i="14"/>
  <c r="K127" i="14"/>
  <c r="O127" i="14"/>
  <c r="Q127" i="14"/>
  <c r="U127" i="14"/>
  <c r="G128" i="14"/>
  <c r="M128" i="14" s="1"/>
  <c r="I128" i="14"/>
  <c r="K128" i="14"/>
  <c r="O128" i="14"/>
  <c r="Q128" i="14"/>
  <c r="U128" i="14"/>
  <c r="G132" i="14"/>
  <c r="M132" i="14" s="1"/>
  <c r="I132" i="14"/>
  <c r="K132" i="14"/>
  <c r="O132" i="14"/>
  <c r="Q132" i="14"/>
  <c r="U132" i="14"/>
  <c r="G134" i="14"/>
  <c r="M134" i="14" s="1"/>
  <c r="I134" i="14"/>
  <c r="K134" i="14"/>
  <c r="O134" i="14"/>
  <c r="Q134" i="14"/>
  <c r="U134" i="14"/>
  <c r="G137" i="14"/>
  <c r="M137" i="14" s="1"/>
  <c r="I137" i="14"/>
  <c r="K137" i="14"/>
  <c r="O137" i="14"/>
  <c r="Q137" i="14"/>
  <c r="U137" i="14"/>
  <c r="G140" i="14"/>
  <c r="M140" i="14" s="1"/>
  <c r="I140" i="14"/>
  <c r="K140" i="14"/>
  <c r="O140" i="14"/>
  <c r="Q140" i="14"/>
  <c r="U140" i="14"/>
  <c r="G143" i="14"/>
  <c r="M143" i="14" s="1"/>
  <c r="I143" i="14"/>
  <c r="K143" i="14"/>
  <c r="O143" i="14"/>
  <c r="Q143" i="14"/>
  <c r="U143" i="14"/>
  <c r="G146" i="14"/>
  <c r="I146" i="14"/>
  <c r="K146" i="14"/>
  <c r="M146" i="14"/>
  <c r="O146" i="14"/>
  <c r="Q146" i="14"/>
  <c r="U146" i="14"/>
  <c r="G149" i="14"/>
  <c r="M149" i="14" s="1"/>
  <c r="I149" i="14"/>
  <c r="K149" i="14"/>
  <c r="O149" i="14"/>
  <c r="Q149" i="14"/>
  <c r="U149" i="14"/>
  <c r="G152" i="14"/>
  <c r="M152" i="14" s="1"/>
  <c r="I152" i="14"/>
  <c r="K152" i="14"/>
  <c r="O152" i="14"/>
  <c r="Q152" i="14"/>
  <c r="U152" i="14"/>
  <c r="G155" i="14"/>
  <c r="M155" i="14" s="1"/>
  <c r="I155" i="14"/>
  <c r="K155" i="14"/>
  <c r="O155" i="14"/>
  <c r="Q155" i="14"/>
  <c r="U155" i="14"/>
  <c r="G158" i="14"/>
  <c r="M158" i="14" s="1"/>
  <c r="I158" i="14"/>
  <c r="K158" i="14"/>
  <c r="O158" i="14"/>
  <c r="Q158" i="14"/>
  <c r="U158" i="14"/>
  <c r="G161" i="14"/>
  <c r="M161" i="14" s="1"/>
  <c r="I161" i="14"/>
  <c r="K161" i="14"/>
  <c r="O161" i="14"/>
  <c r="Q161" i="14"/>
  <c r="U161" i="14"/>
  <c r="G164" i="14"/>
  <c r="M164" i="14" s="1"/>
  <c r="I164" i="14"/>
  <c r="K164" i="14"/>
  <c r="O164" i="14"/>
  <c r="Q164" i="14"/>
  <c r="U164" i="14"/>
  <c r="G165" i="14"/>
  <c r="M165" i="14" s="1"/>
  <c r="I165" i="14"/>
  <c r="K165" i="14"/>
  <c r="O165" i="14"/>
  <c r="Q165" i="14"/>
  <c r="U165" i="14"/>
  <c r="G166" i="14"/>
  <c r="M166" i="14" s="1"/>
  <c r="I166" i="14"/>
  <c r="K166" i="14"/>
  <c r="O166" i="14"/>
  <c r="Q166" i="14"/>
  <c r="U166" i="14"/>
  <c r="G167" i="14"/>
  <c r="M167" i="14" s="1"/>
  <c r="I167" i="14"/>
  <c r="K167" i="14"/>
  <c r="O167" i="14"/>
  <c r="Q167" i="14"/>
  <c r="U167" i="14"/>
  <c r="G168" i="14"/>
  <c r="M168" i="14" s="1"/>
  <c r="I168" i="14"/>
  <c r="K168" i="14"/>
  <c r="O168" i="14"/>
  <c r="Q168" i="14"/>
  <c r="U168" i="14"/>
  <c r="G169" i="14"/>
  <c r="M169" i="14" s="1"/>
  <c r="I169" i="14"/>
  <c r="K169" i="14"/>
  <c r="O169" i="14"/>
  <c r="Q169" i="14"/>
  <c r="U169" i="14"/>
  <c r="G170" i="14"/>
  <c r="M170" i="14" s="1"/>
  <c r="I170" i="14"/>
  <c r="K170" i="14"/>
  <c r="O170" i="14"/>
  <c r="Q170" i="14"/>
  <c r="U170" i="14"/>
  <c r="G172" i="14"/>
  <c r="G171" i="14" s="1"/>
  <c r="I172" i="14"/>
  <c r="I171" i="14" s="1"/>
  <c r="K172" i="14"/>
  <c r="K171" i="14" s="1"/>
  <c r="O172" i="14"/>
  <c r="O171" i="14" s="1"/>
  <c r="Q172" i="14"/>
  <c r="Q171" i="14" s="1"/>
  <c r="U172" i="14"/>
  <c r="U171" i="14" s="1"/>
  <c r="G174" i="14"/>
  <c r="M174" i="14" s="1"/>
  <c r="I174" i="14"/>
  <c r="K174" i="14"/>
  <c r="O174" i="14"/>
  <c r="Q174" i="14"/>
  <c r="U174" i="14"/>
  <c r="G176" i="14"/>
  <c r="M176" i="14" s="1"/>
  <c r="I176" i="14"/>
  <c r="K176" i="14"/>
  <c r="O176" i="14"/>
  <c r="Q176" i="14"/>
  <c r="U176" i="14"/>
  <c r="G177" i="14"/>
  <c r="I177" i="14"/>
  <c r="K177" i="14"/>
  <c r="O177" i="14"/>
  <c r="O173" i="14" s="1"/>
  <c r="Q177" i="14"/>
  <c r="U177" i="14"/>
  <c r="G178" i="14"/>
  <c r="M178" i="14" s="1"/>
  <c r="I178" i="14"/>
  <c r="I173" i="14" s="1"/>
  <c r="K178" i="14"/>
  <c r="O178" i="14"/>
  <c r="Q178" i="14"/>
  <c r="U178" i="14"/>
  <c r="G180" i="14"/>
  <c r="G179" i="14" s="1"/>
  <c r="I180" i="14"/>
  <c r="I179" i="14" s="1"/>
  <c r="K180" i="14"/>
  <c r="K179" i="14" s="1"/>
  <c r="O180" i="14"/>
  <c r="O179" i="14" s="1"/>
  <c r="Q180" i="14"/>
  <c r="Q179" i="14" s="1"/>
  <c r="U180" i="14"/>
  <c r="U179" i="14" s="1"/>
  <c r="AC355" i="13"/>
  <c r="F43" i="1" s="1"/>
  <c r="G8" i="13"/>
  <c r="I8" i="13"/>
  <c r="K8" i="13"/>
  <c r="O8" i="13"/>
  <c r="Q8" i="13"/>
  <c r="U8" i="13"/>
  <c r="G12" i="13"/>
  <c r="M12" i="13" s="1"/>
  <c r="I12" i="13"/>
  <c r="K12" i="13"/>
  <c r="O12" i="13"/>
  <c r="Q12" i="13"/>
  <c r="U12" i="13"/>
  <c r="G16" i="13"/>
  <c r="I16" i="13"/>
  <c r="K16" i="13"/>
  <c r="M16" i="13"/>
  <c r="O16" i="13"/>
  <c r="Q16" i="13"/>
  <c r="U16" i="13"/>
  <c r="G24" i="13"/>
  <c r="M24" i="13" s="1"/>
  <c r="I24" i="13"/>
  <c r="K24" i="13"/>
  <c r="O24" i="13"/>
  <c r="Q24" i="13"/>
  <c r="U24" i="13"/>
  <c r="G30" i="13"/>
  <c r="M30" i="13" s="1"/>
  <c r="I30" i="13"/>
  <c r="K30" i="13"/>
  <c r="O30" i="13"/>
  <c r="Q30" i="13"/>
  <c r="U30" i="13"/>
  <c r="G36" i="13"/>
  <c r="M36" i="13" s="1"/>
  <c r="I36" i="13"/>
  <c r="K36" i="13"/>
  <c r="O36" i="13"/>
  <c r="Q36" i="13"/>
  <c r="U36" i="13"/>
  <c r="G47" i="13"/>
  <c r="M47" i="13" s="1"/>
  <c r="I47" i="13"/>
  <c r="K47" i="13"/>
  <c r="O47" i="13"/>
  <c r="Q47" i="13"/>
  <c r="U47" i="13"/>
  <c r="G64" i="13"/>
  <c r="M64" i="13" s="1"/>
  <c r="I64" i="13"/>
  <c r="K64" i="13"/>
  <c r="O64" i="13"/>
  <c r="Q64" i="13"/>
  <c r="U64" i="13"/>
  <c r="G66" i="13"/>
  <c r="M66" i="13" s="1"/>
  <c r="I66" i="13"/>
  <c r="K66" i="13"/>
  <c r="O66" i="13"/>
  <c r="Q66" i="13"/>
  <c r="U66" i="13"/>
  <c r="G69" i="13"/>
  <c r="M69" i="13" s="1"/>
  <c r="I69" i="13"/>
  <c r="K69" i="13"/>
  <c r="O69" i="13"/>
  <c r="Q69" i="13"/>
  <c r="U69" i="13"/>
  <c r="G71" i="13"/>
  <c r="M71" i="13" s="1"/>
  <c r="I71" i="13"/>
  <c r="K71" i="13"/>
  <c r="O71" i="13"/>
  <c r="Q71" i="13"/>
  <c r="U71" i="13"/>
  <c r="G74" i="13"/>
  <c r="M74" i="13" s="1"/>
  <c r="I74" i="13"/>
  <c r="K74" i="13"/>
  <c r="O74" i="13"/>
  <c r="Q74" i="13"/>
  <c r="U74" i="13"/>
  <c r="G77" i="13"/>
  <c r="M77" i="13" s="1"/>
  <c r="I77" i="13"/>
  <c r="K77" i="13"/>
  <c r="O77" i="13"/>
  <c r="Q77" i="13"/>
  <c r="U77" i="13"/>
  <c r="G80" i="13"/>
  <c r="M80" i="13" s="1"/>
  <c r="I80" i="13"/>
  <c r="K80" i="13"/>
  <c r="O80" i="13"/>
  <c r="Q80" i="13"/>
  <c r="U80" i="13"/>
  <c r="G92" i="13"/>
  <c r="M92" i="13" s="1"/>
  <c r="I92" i="13"/>
  <c r="K92" i="13"/>
  <c r="O92" i="13"/>
  <c r="Q92" i="13"/>
  <c r="U92" i="13"/>
  <c r="G93" i="13"/>
  <c r="M93" i="13" s="1"/>
  <c r="I93" i="13"/>
  <c r="K93" i="13"/>
  <c r="O93" i="13"/>
  <c r="Q93" i="13"/>
  <c r="U93" i="13"/>
  <c r="G96" i="13"/>
  <c r="M96" i="13" s="1"/>
  <c r="I96" i="13"/>
  <c r="K96" i="13"/>
  <c r="O96" i="13"/>
  <c r="Q96" i="13"/>
  <c r="U96" i="13"/>
  <c r="G99" i="13"/>
  <c r="M99" i="13" s="1"/>
  <c r="I99" i="13"/>
  <c r="K99" i="13"/>
  <c r="O99" i="13"/>
  <c r="Q99" i="13"/>
  <c r="U99" i="13"/>
  <c r="G108" i="13"/>
  <c r="M108" i="13" s="1"/>
  <c r="I108" i="13"/>
  <c r="K108" i="13"/>
  <c r="O108" i="13"/>
  <c r="Q108" i="13"/>
  <c r="U108" i="13"/>
  <c r="G111" i="13"/>
  <c r="M111" i="13" s="1"/>
  <c r="I111" i="13"/>
  <c r="K111" i="13"/>
  <c r="O111" i="13"/>
  <c r="Q111" i="13"/>
  <c r="U111" i="13"/>
  <c r="G115" i="13"/>
  <c r="M115" i="13" s="1"/>
  <c r="I115" i="13"/>
  <c r="K115" i="13"/>
  <c r="O115" i="13"/>
  <c r="Q115" i="13"/>
  <c r="U115" i="13"/>
  <c r="G129" i="13"/>
  <c r="M129" i="13" s="1"/>
  <c r="I129" i="13"/>
  <c r="K129" i="13"/>
  <c r="O129" i="13"/>
  <c r="Q129" i="13"/>
  <c r="U129" i="13"/>
  <c r="G133" i="13"/>
  <c r="M133" i="13" s="1"/>
  <c r="I133" i="13"/>
  <c r="K133" i="13"/>
  <c r="O133" i="13"/>
  <c r="Q133" i="13"/>
  <c r="U133" i="13"/>
  <c r="G142" i="13"/>
  <c r="M142" i="13" s="1"/>
  <c r="I142" i="13"/>
  <c r="K142" i="13"/>
  <c r="O142" i="13"/>
  <c r="Q142" i="13"/>
  <c r="U142" i="13"/>
  <c r="G151" i="13"/>
  <c r="M151" i="13" s="1"/>
  <c r="I151" i="13"/>
  <c r="K151" i="13"/>
  <c r="O151" i="13"/>
  <c r="Q151" i="13"/>
  <c r="U151" i="13"/>
  <c r="G153" i="13"/>
  <c r="M153" i="13" s="1"/>
  <c r="I153" i="13"/>
  <c r="K153" i="13"/>
  <c r="O153" i="13"/>
  <c r="Q153" i="13"/>
  <c r="U153" i="13"/>
  <c r="Q156" i="13"/>
  <c r="G157" i="13"/>
  <c r="G156" i="13" s="1"/>
  <c r="I157" i="13"/>
  <c r="I156" i="13" s="1"/>
  <c r="K157" i="13"/>
  <c r="K156" i="13" s="1"/>
  <c r="O157" i="13"/>
  <c r="O156" i="13" s="1"/>
  <c r="Q157" i="13"/>
  <c r="U157" i="13"/>
  <c r="U156" i="13" s="1"/>
  <c r="G165" i="13"/>
  <c r="M165" i="13" s="1"/>
  <c r="I165" i="13"/>
  <c r="K165" i="13"/>
  <c r="O165" i="13"/>
  <c r="Q165" i="13"/>
  <c r="U165" i="13"/>
  <c r="G169" i="13"/>
  <c r="I169" i="13"/>
  <c r="K169" i="13"/>
  <c r="O169" i="13"/>
  <c r="Q169" i="13"/>
  <c r="U169" i="13"/>
  <c r="G170" i="13"/>
  <c r="M170" i="13" s="1"/>
  <c r="I170" i="13"/>
  <c r="K170" i="13"/>
  <c r="O170" i="13"/>
  <c r="Q170" i="13"/>
  <c r="U170" i="13"/>
  <c r="G180" i="13"/>
  <c r="M180" i="13" s="1"/>
  <c r="I180" i="13"/>
  <c r="K180" i="13"/>
  <c r="O180" i="13"/>
  <c r="O164" i="13" s="1"/>
  <c r="Q180" i="13"/>
  <c r="U180" i="13"/>
  <c r="G182" i="13"/>
  <c r="M182" i="13" s="1"/>
  <c r="I182" i="13"/>
  <c r="K182" i="13"/>
  <c r="O182" i="13"/>
  <c r="Q182" i="13"/>
  <c r="U182" i="13"/>
  <c r="G188" i="13"/>
  <c r="M188" i="13" s="1"/>
  <c r="I188" i="13"/>
  <c r="K188" i="13"/>
  <c r="O188" i="13"/>
  <c r="Q188" i="13"/>
  <c r="U188" i="13"/>
  <c r="G200" i="13"/>
  <c r="I200" i="13"/>
  <c r="K200" i="13"/>
  <c r="O200" i="13"/>
  <c r="Q200" i="13"/>
  <c r="U200" i="13"/>
  <c r="G206" i="13"/>
  <c r="M206" i="13" s="1"/>
  <c r="I206" i="13"/>
  <c r="K206" i="13"/>
  <c r="O206" i="13"/>
  <c r="Q206" i="13"/>
  <c r="U206" i="13"/>
  <c r="G210" i="13"/>
  <c r="M210" i="13" s="1"/>
  <c r="I210" i="13"/>
  <c r="K210" i="13"/>
  <c r="O210" i="13"/>
  <c r="Q210" i="13"/>
  <c r="U210" i="13"/>
  <c r="G214" i="13"/>
  <c r="M214" i="13" s="1"/>
  <c r="I214" i="13"/>
  <c r="K214" i="13"/>
  <c r="O214" i="13"/>
  <c r="Q214" i="13"/>
  <c r="U214" i="13"/>
  <c r="G220" i="13"/>
  <c r="M220" i="13" s="1"/>
  <c r="I220" i="13"/>
  <c r="K220" i="13"/>
  <c r="O220" i="13"/>
  <c r="Q220" i="13"/>
  <c r="U220" i="13"/>
  <c r="G224" i="13"/>
  <c r="M224" i="13" s="1"/>
  <c r="I224" i="13"/>
  <c r="K224" i="13"/>
  <c r="O224" i="13"/>
  <c r="Q224" i="13"/>
  <c r="U224" i="13"/>
  <c r="G228" i="13"/>
  <c r="M228" i="13" s="1"/>
  <c r="I228" i="13"/>
  <c r="K228" i="13"/>
  <c r="O228" i="13"/>
  <c r="Q228" i="13"/>
  <c r="U228" i="13"/>
  <c r="G232" i="13"/>
  <c r="M232" i="13" s="1"/>
  <c r="I232" i="13"/>
  <c r="K232" i="13"/>
  <c r="O232" i="13"/>
  <c r="Q232" i="13"/>
  <c r="U232" i="13"/>
  <c r="G235" i="13"/>
  <c r="M235" i="13" s="1"/>
  <c r="I235" i="13"/>
  <c r="K235" i="13"/>
  <c r="O235" i="13"/>
  <c r="Q235" i="13"/>
  <c r="U235" i="13"/>
  <c r="G238" i="13"/>
  <c r="M238" i="13" s="1"/>
  <c r="I238" i="13"/>
  <c r="K238" i="13"/>
  <c r="O238" i="13"/>
  <c r="Q238" i="13"/>
  <c r="U238" i="13"/>
  <c r="G245" i="13"/>
  <c r="M245" i="13" s="1"/>
  <c r="I245" i="13"/>
  <c r="K245" i="13"/>
  <c r="O245" i="13"/>
  <c r="Q245" i="13"/>
  <c r="U245" i="13"/>
  <c r="G251" i="13"/>
  <c r="M251" i="13" s="1"/>
  <c r="I251" i="13"/>
  <c r="K251" i="13"/>
  <c r="O251" i="13"/>
  <c r="Q251" i="13"/>
  <c r="U251" i="13"/>
  <c r="G255" i="13"/>
  <c r="M255" i="13" s="1"/>
  <c r="I255" i="13"/>
  <c r="K255" i="13"/>
  <c r="O255" i="13"/>
  <c r="Q255" i="13"/>
  <c r="U255" i="13"/>
  <c r="G256" i="13"/>
  <c r="M256" i="13" s="1"/>
  <c r="I256" i="13"/>
  <c r="K256" i="13"/>
  <c r="O256" i="13"/>
  <c r="Q256" i="13"/>
  <c r="U256" i="13"/>
  <c r="G257" i="13"/>
  <c r="M257" i="13" s="1"/>
  <c r="I257" i="13"/>
  <c r="K257" i="13"/>
  <c r="O257" i="13"/>
  <c r="Q257" i="13"/>
  <c r="U257" i="13"/>
  <c r="G263" i="13"/>
  <c r="M263" i="13" s="1"/>
  <c r="I263" i="13"/>
  <c r="K263" i="13"/>
  <c r="O263" i="13"/>
  <c r="Q263" i="13"/>
  <c r="U263" i="13"/>
  <c r="G269" i="13"/>
  <c r="M269" i="13" s="1"/>
  <c r="I269" i="13"/>
  <c r="K269" i="13"/>
  <c r="O269" i="13"/>
  <c r="Q269" i="13"/>
  <c r="U269" i="13"/>
  <c r="G273" i="13"/>
  <c r="M273" i="13" s="1"/>
  <c r="I273" i="13"/>
  <c r="K273" i="13"/>
  <c r="O273" i="13"/>
  <c r="Q273" i="13"/>
  <c r="U273" i="13"/>
  <c r="G277" i="13"/>
  <c r="M277" i="13" s="1"/>
  <c r="I277" i="13"/>
  <c r="K277" i="13"/>
  <c r="O277" i="13"/>
  <c r="Q277" i="13"/>
  <c r="U277" i="13"/>
  <c r="G281" i="13"/>
  <c r="M281" i="13" s="1"/>
  <c r="I281" i="13"/>
  <c r="K281" i="13"/>
  <c r="O281" i="13"/>
  <c r="Q281" i="13"/>
  <c r="U281" i="13"/>
  <c r="G284" i="13"/>
  <c r="M284" i="13" s="1"/>
  <c r="I284" i="13"/>
  <c r="K284" i="13"/>
  <c r="O284" i="13"/>
  <c r="Q284" i="13"/>
  <c r="U284" i="13"/>
  <c r="G285" i="13"/>
  <c r="M285" i="13" s="1"/>
  <c r="I285" i="13"/>
  <c r="K285" i="13"/>
  <c r="O285" i="13"/>
  <c r="Q285" i="13"/>
  <c r="U285" i="13"/>
  <c r="G286" i="13"/>
  <c r="M286" i="13" s="1"/>
  <c r="I286" i="13"/>
  <c r="K286" i="13"/>
  <c r="O286" i="13"/>
  <c r="Q286" i="13"/>
  <c r="U286" i="13"/>
  <c r="G287" i="13"/>
  <c r="M287" i="13" s="1"/>
  <c r="I287" i="13"/>
  <c r="K287" i="13"/>
  <c r="O287" i="13"/>
  <c r="Q287" i="13"/>
  <c r="U287" i="13"/>
  <c r="G288" i="13"/>
  <c r="M288" i="13" s="1"/>
  <c r="I288" i="13"/>
  <c r="K288" i="13"/>
  <c r="O288" i="13"/>
  <c r="Q288" i="13"/>
  <c r="U288" i="13"/>
  <c r="G289" i="13"/>
  <c r="M289" i="13" s="1"/>
  <c r="I289" i="13"/>
  <c r="K289" i="13"/>
  <c r="O289" i="13"/>
  <c r="Q289" i="13"/>
  <c r="U289" i="13"/>
  <c r="G290" i="13"/>
  <c r="M290" i="13" s="1"/>
  <c r="I290" i="13"/>
  <c r="K290" i="13"/>
  <c r="O290" i="13"/>
  <c r="Q290" i="13"/>
  <c r="U290" i="13"/>
  <c r="G291" i="13"/>
  <c r="M291" i="13" s="1"/>
  <c r="I291" i="13"/>
  <c r="K291" i="13"/>
  <c r="O291" i="13"/>
  <c r="Q291" i="13"/>
  <c r="U291" i="13"/>
  <c r="G292" i="13"/>
  <c r="M292" i="13" s="1"/>
  <c r="I292" i="13"/>
  <c r="K292" i="13"/>
  <c r="O292" i="13"/>
  <c r="Q292" i="13"/>
  <c r="U292" i="13"/>
  <c r="G293" i="13"/>
  <c r="M293" i="13" s="1"/>
  <c r="I293" i="13"/>
  <c r="K293" i="13"/>
  <c r="O293" i="13"/>
  <c r="Q293" i="13"/>
  <c r="U293" i="13"/>
  <c r="G294" i="13"/>
  <c r="M294" i="13" s="1"/>
  <c r="I294" i="13"/>
  <c r="K294" i="13"/>
  <c r="O294" i="13"/>
  <c r="Q294" i="13"/>
  <c r="U294" i="13"/>
  <c r="G295" i="13"/>
  <c r="M295" i="13" s="1"/>
  <c r="I295" i="13"/>
  <c r="K295" i="13"/>
  <c r="O295" i="13"/>
  <c r="Q295" i="13"/>
  <c r="U295" i="13"/>
  <c r="G296" i="13"/>
  <c r="M296" i="13" s="1"/>
  <c r="I296" i="13"/>
  <c r="K296" i="13"/>
  <c r="O296" i="13"/>
  <c r="Q296" i="13"/>
  <c r="U296" i="13"/>
  <c r="G297" i="13"/>
  <c r="M297" i="13" s="1"/>
  <c r="I297" i="13"/>
  <c r="K297" i="13"/>
  <c r="O297" i="13"/>
  <c r="Q297" i="13"/>
  <c r="U297" i="13"/>
  <c r="G298" i="13"/>
  <c r="M298" i="13" s="1"/>
  <c r="I298" i="13"/>
  <c r="K298" i="13"/>
  <c r="O298" i="13"/>
  <c r="Q298" i="13"/>
  <c r="U298" i="13"/>
  <c r="G299" i="13"/>
  <c r="M299" i="13" s="1"/>
  <c r="I299" i="13"/>
  <c r="K299" i="13"/>
  <c r="O299" i="13"/>
  <c r="Q299" i="13"/>
  <c r="U299" i="13"/>
  <c r="G300" i="13"/>
  <c r="M300" i="13" s="1"/>
  <c r="I300" i="13"/>
  <c r="K300" i="13"/>
  <c r="O300" i="13"/>
  <c r="Q300" i="13"/>
  <c r="U300" i="13"/>
  <c r="G301" i="13"/>
  <c r="M301" i="13" s="1"/>
  <c r="I301" i="13"/>
  <c r="K301" i="13"/>
  <c r="O301" i="13"/>
  <c r="Q301" i="13"/>
  <c r="U301" i="13"/>
  <c r="G302" i="13"/>
  <c r="M302" i="13" s="1"/>
  <c r="I302" i="13"/>
  <c r="K302" i="13"/>
  <c r="O302" i="13"/>
  <c r="Q302" i="13"/>
  <c r="U302" i="13"/>
  <c r="G303" i="13"/>
  <c r="M303" i="13" s="1"/>
  <c r="I303" i="13"/>
  <c r="K303" i="13"/>
  <c r="O303" i="13"/>
  <c r="Q303" i="13"/>
  <c r="U303" i="13"/>
  <c r="G304" i="13"/>
  <c r="M304" i="13" s="1"/>
  <c r="I304" i="13"/>
  <c r="K304" i="13"/>
  <c r="O304" i="13"/>
  <c r="Q304" i="13"/>
  <c r="U304" i="13"/>
  <c r="G305" i="13"/>
  <c r="M305" i="13" s="1"/>
  <c r="I305" i="13"/>
  <c r="K305" i="13"/>
  <c r="O305" i="13"/>
  <c r="Q305" i="13"/>
  <c r="U305" i="13"/>
  <c r="G306" i="13"/>
  <c r="I306" i="13"/>
  <c r="K306" i="13"/>
  <c r="M306" i="13"/>
  <c r="O306" i="13"/>
  <c r="Q306" i="13"/>
  <c r="U306" i="13"/>
  <c r="G307" i="13"/>
  <c r="M307" i="13" s="1"/>
  <c r="I307" i="13"/>
  <c r="K307" i="13"/>
  <c r="O307" i="13"/>
  <c r="Q307" i="13"/>
  <c r="U307" i="13"/>
  <c r="G308" i="13"/>
  <c r="M308" i="13" s="1"/>
  <c r="I308" i="13"/>
  <c r="K308" i="13"/>
  <c r="O308" i="13"/>
  <c r="Q308" i="13"/>
  <c r="U308" i="13"/>
  <c r="G309" i="13"/>
  <c r="M309" i="13" s="1"/>
  <c r="I309" i="13"/>
  <c r="K309" i="13"/>
  <c r="O309" i="13"/>
  <c r="Q309" i="13"/>
  <c r="U309" i="13"/>
  <c r="G310" i="13"/>
  <c r="I310" i="13"/>
  <c r="K310" i="13"/>
  <c r="M310" i="13"/>
  <c r="O310" i="13"/>
  <c r="Q310" i="13"/>
  <c r="U310" i="13"/>
  <c r="G311" i="13"/>
  <c r="M311" i="13" s="1"/>
  <c r="I311" i="13"/>
  <c r="K311" i="13"/>
  <c r="O311" i="13"/>
  <c r="Q311" i="13"/>
  <c r="U311" i="13"/>
  <c r="G312" i="13"/>
  <c r="M312" i="13" s="1"/>
  <c r="I312" i="13"/>
  <c r="K312" i="13"/>
  <c r="O312" i="13"/>
  <c r="Q312" i="13"/>
  <c r="U312" i="13"/>
  <c r="G313" i="13"/>
  <c r="M313" i="13" s="1"/>
  <c r="I313" i="13"/>
  <c r="K313" i="13"/>
  <c r="O313" i="13"/>
  <c r="Q313" i="13"/>
  <c r="U313" i="13"/>
  <c r="G314" i="13"/>
  <c r="M314" i="13" s="1"/>
  <c r="I314" i="13"/>
  <c r="K314" i="13"/>
  <c r="O314" i="13"/>
  <c r="Q314" i="13"/>
  <c r="U314" i="13"/>
  <c r="G315" i="13"/>
  <c r="I315" i="13"/>
  <c r="K315" i="13"/>
  <c r="M315" i="13"/>
  <c r="O315" i="13"/>
  <c r="Q315" i="13"/>
  <c r="U315" i="13"/>
  <c r="G316" i="13"/>
  <c r="M316" i="13" s="1"/>
  <c r="I316" i="13"/>
  <c r="K316" i="13"/>
  <c r="O316" i="13"/>
  <c r="Q316" i="13"/>
  <c r="U316" i="13"/>
  <c r="G317" i="13"/>
  <c r="M317" i="13" s="1"/>
  <c r="I317" i="13"/>
  <c r="K317" i="13"/>
  <c r="O317" i="13"/>
  <c r="Q317" i="13"/>
  <c r="U317" i="13"/>
  <c r="G318" i="13"/>
  <c r="M318" i="13" s="1"/>
  <c r="I318" i="13"/>
  <c r="K318" i="13"/>
  <c r="O318" i="13"/>
  <c r="Q318" i="13"/>
  <c r="U318" i="13"/>
  <c r="G319" i="13"/>
  <c r="M319" i="13" s="1"/>
  <c r="I319" i="13"/>
  <c r="K319" i="13"/>
  <c r="O319" i="13"/>
  <c r="Q319" i="13"/>
  <c r="U319" i="13"/>
  <c r="G320" i="13"/>
  <c r="M320" i="13" s="1"/>
  <c r="I320" i="13"/>
  <c r="K320" i="13"/>
  <c r="O320" i="13"/>
  <c r="Q320" i="13"/>
  <c r="U320" i="13"/>
  <c r="G321" i="13"/>
  <c r="M321" i="13" s="1"/>
  <c r="I321" i="13"/>
  <c r="K321" i="13"/>
  <c r="O321" i="13"/>
  <c r="Q321" i="13"/>
  <c r="U321" i="13"/>
  <c r="G322" i="13"/>
  <c r="M322" i="13" s="1"/>
  <c r="I322" i="13"/>
  <c r="K322" i="13"/>
  <c r="O322" i="13"/>
  <c r="Q322" i="13"/>
  <c r="U322" i="13"/>
  <c r="G323" i="13"/>
  <c r="M323" i="13" s="1"/>
  <c r="I323" i="13"/>
  <c r="K323" i="13"/>
  <c r="O323" i="13"/>
  <c r="Q323" i="13"/>
  <c r="U323" i="13"/>
  <c r="G324" i="13"/>
  <c r="M324" i="13" s="1"/>
  <c r="I324" i="13"/>
  <c r="K324" i="13"/>
  <c r="O324" i="13"/>
  <c r="Q324" i="13"/>
  <c r="U324" i="13"/>
  <c r="G325" i="13"/>
  <c r="M325" i="13" s="1"/>
  <c r="I325" i="13"/>
  <c r="K325" i="13"/>
  <c r="O325" i="13"/>
  <c r="Q325" i="13"/>
  <c r="U325" i="13"/>
  <c r="G326" i="13"/>
  <c r="M326" i="13" s="1"/>
  <c r="I326" i="13"/>
  <c r="K326" i="13"/>
  <c r="O326" i="13"/>
  <c r="Q326" i="13"/>
  <c r="U326" i="13"/>
  <c r="G327" i="13"/>
  <c r="M327" i="13" s="1"/>
  <c r="I327" i="13"/>
  <c r="K327" i="13"/>
  <c r="O327" i="13"/>
  <c r="Q327" i="13"/>
  <c r="U327" i="13"/>
  <c r="G328" i="13"/>
  <c r="M328" i="13" s="1"/>
  <c r="I328" i="13"/>
  <c r="K328" i="13"/>
  <c r="O328" i="13"/>
  <c r="Q328" i="13"/>
  <c r="U328" i="13"/>
  <c r="G329" i="13"/>
  <c r="M329" i="13" s="1"/>
  <c r="I329" i="13"/>
  <c r="K329" i="13"/>
  <c r="O329" i="13"/>
  <c r="Q329" i="13"/>
  <c r="U329" i="13"/>
  <c r="G330" i="13"/>
  <c r="I330" i="13"/>
  <c r="K330" i="13"/>
  <c r="M330" i="13"/>
  <c r="O330" i="13"/>
  <c r="Q330" i="13"/>
  <c r="U330" i="13"/>
  <c r="G331" i="13"/>
  <c r="M331" i="13" s="1"/>
  <c r="I331" i="13"/>
  <c r="K331" i="13"/>
  <c r="O331" i="13"/>
  <c r="Q331" i="13"/>
  <c r="U331" i="13"/>
  <c r="G332" i="13"/>
  <c r="M332" i="13" s="1"/>
  <c r="I332" i="13"/>
  <c r="K332" i="13"/>
  <c r="O332" i="13"/>
  <c r="Q332" i="13"/>
  <c r="U332" i="13"/>
  <c r="G333" i="13"/>
  <c r="M333" i="13" s="1"/>
  <c r="I333" i="13"/>
  <c r="K333" i="13"/>
  <c r="O333" i="13"/>
  <c r="Q333" i="13"/>
  <c r="U333" i="13"/>
  <c r="G334" i="13"/>
  <c r="M334" i="13" s="1"/>
  <c r="I334" i="13"/>
  <c r="K334" i="13"/>
  <c r="O334" i="13"/>
  <c r="Q334" i="13"/>
  <c r="U334" i="13"/>
  <c r="G335" i="13"/>
  <c r="M335" i="13" s="1"/>
  <c r="I335" i="13"/>
  <c r="K335" i="13"/>
  <c r="O335" i="13"/>
  <c r="Q335" i="13"/>
  <c r="U335" i="13"/>
  <c r="G336" i="13"/>
  <c r="M336" i="13" s="1"/>
  <c r="I336" i="13"/>
  <c r="K336" i="13"/>
  <c r="O336" i="13"/>
  <c r="Q336" i="13"/>
  <c r="U336" i="13"/>
  <c r="G337" i="13"/>
  <c r="M337" i="13" s="1"/>
  <c r="I337" i="13"/>
  <c r="K337" i="13"/>
  <c r="O337" i="13"/>
  <c r="Q337" i="13"/>
  <c r="U337" i="13"/>
  <c r="G338" i="13"/>
  <c r="M338" i="13" s="1"/>
  <c r="I338" i="13"/>
  <c r="K338" i="13"/>
  <c r="O338" i="13"/>
  <c r="Q338" i="13"/>
  <c r="U338" i="13"/>
  <c r="G339" i="13"/>
  <c r="M339" i="13" s="1"/>
  <c r="I339" i="13"/>
  <c r="K339" i="13"/>
  <c r="O339" i="13"/>
  <c r="Q339" i="13"/>
  <c r="U339" i="13"/>
  <c r="G340" i="13"/>
  <c r="M340" i="13" s="1"/>
  <c r="I340" i="13"/>
  <c r="K340" i="13"/>
  <c r="O340" i="13"/>
  <c r="Q340" i="13"/>
  <c r="U340" i="13"/>
  <c r="G341" i="13"/>
  <c r="M341" i="13" s="1"/>
  <c r="I341" i="13"/>
  <c r="K341" i="13"/>
  <c r="O341" i="13"/>
  <c r="Q341" i="13"/>
  <c r="U341" i="13"/>
  <c r="U342" i="13"/>
  <c r="G343" i="13"/>
  <c r="G342" i="13" s="1"/>
  <c r="I343" i="13"/>
  <c r="I342" i="13" s="1"/>
  <c r="K343" i="13"/>
  <c r="K342" i="13" s="1"/>
  <c r="O343" i="13"/>
  <c r="O342" i="13" s="1"/>
  <c r="Q343" i="13"/>
  <c r="Q342" i="13" s="1"/>
  <c r="U343" i="13"/>
  <c r="G347" i="13"/>
  <c r="M347" i="13" s="1"/>
  <c r="I347" i="13"/>
  <c r="K347" i="13"/>
  <c r="O347" i="13"/>
  <c r="Q347" i="13"/>
  <c r="U347" i="13"/>
  <c r="G349" i="13"/>
  <c r="M349" i="13" s="1"/>
  <c r="I349" i="13"/>
  <c r="K349" i="13"/>
  <c r="O349" i="13"/>
  <c r="Q349" i="13"/>
  <c r="U349" i="13"/>
  <c r="G350" i="13"/>
  <c r="M350" i="13" s="1"/>
  <c r="I350" i="13"/>
  <c r="K350" i="13"/>
  <c r="O350" i="13"/>
  <c r="Q350" i="13"/>
  <c r="U350" i="13"/>
  <c r="G351" i="13"/>
  <c r="M351" i="13" s="1"/>
  <c r="I351" i="13"/>
  <c r="K351" i="13"/>
  <c r="O351" i="13"/>
  <c r="Q351" i="13"/>
  <c r="U351" i="13"/>
  <c r="G353" i="13"/>
  <c r="G352" i="13" s="1"/>
  <c r="I353" i="13"/>
  <c r="I352" i="13" s="1"/>
  <c r="K353" i="13"/>
  <c r="K352" i="13" s="1"/>
  <c r="O353" i="13"/>
  <c r="O352" i="13" s="1"/>
  <c r="Q353" i="13"/>
  <c r="Q352" i="13" s="1"/>
  <c r="U353" i="13"/>
  <c r="U352" i="13" s="1"/>
  <c r="AC23" i="12"/>
  <c r="I6" i="12"/>
  <c r="K6" i="12"/>
  <c r="G13" i="12"/>
  <c r="M13" i="12" s="1"/>
  <c r="I13" i="12"/>
  <c r="K13" i="12"/>
  <c r="G14" i="12"/>
  <c r="M14" i="12" s="1"/>
  <c r="I14" i="12"/>
  <c r="K14" i="12"/>
  <c r="G15" i="12"/>
  <c r="M15" i="12" s="1"/>
  <c r="I15" i="12"/>
  <c r="K15" i="12"/>
  <c r="G16" i="12"/>
  <c r="M16" i="12" s="1"/>
  <c r="I16" i="12"/>
  <c r="K16" i="12"/>
  <c r="G17" i="12"/>
  <c r="M17" i="12" s="1"/>
  <c r="I17" i="12"/>
  <c r="K17" i="12"/>
  <c r="G18" i="12"/>
  <c r="M18" i="12" s="1"/>
  <c r="I18" i="12"/>
  <c r="K18" i="12"/>
  <c r="G19" i="12"/>
  <c r="M19" i="12" s="1"/>
  <c r="I19" i="12"/>
  <c r="K19" i="12"/>
  <c r="G20" i="12"/>
  <c r="M20" i="12" s="1"/>
  <c r="I20" i="12"/>
  <c r="K20" i="12"/>
  <c r="G21" i="12"/>
  <c r="M21" i="12" s="1"/>
  <c r="I21" i="12"/>
  <c r="K21" i="12"/>
  <c r="I19" i="1"/>
  <c r="I18" i="1"/>
  <c r="I17" i="1"/>
  <c r="H52" i="1"/>
  <c r="J28" i="1"/>
  <c r="J26" i="1"/>
  <c r="G38" i="1"/>
  <c r="F38" i="1"/>
  <c r="H32" i="1"/>
  <c r="J23" i="1"/>
  <c r="J24" i="1"/>
  <c r="J25" i="1"/>
  <c r="J27" i="1"/>
  <c r="E24" i="1"/>
  <c r="G24" i="1"/>
  <c r="E26" i="1"/>
  <c r="M21" i="20" l="1"/>
  <c r="M108" i="20" s="1"/>
  <c r="G164" i="13"/>
  <c r="K164" i="13"/>
  <c r="I14" i="19"/>
  <c r="G40" i="1" s="1"/>
  <c r="I40" i="1" s="1"/>
  <c r="G48" i="1"/>
  <c r="I48" i="1" s="1"/>
  <c r="G49" i="1"/>
  <c r="I49" i="1" s="1"/>
  <c r="G302" i="15"/>
  <c r="M15" i="19"/>
  <c r="M14" i="19" s="1"/>
  <c r="M195" i="19" s="1"/>
  <c r="K14" i="19"/>
  <c r="K195" i="19" s="1"/>
  <c r="O48" i="17"/>
  <c r="G123" i="16"/>
  <c r="M67" i="16"/>
  <c r="M66" i="16" s="1"/>
  <c r="F45" i="1"/>
  <c r="G298" i="15"/>
  <c r="I63" i="1" s="1"/>
  <c r="M119" i="14"/>
  <c r="M118" i="14" s="1"/>
  <c r="M157" i="13"/>
  <c r="M156" i="13" s="1"/>
  <c r="F51" i="1"/>
  <c r="F39" i="1"/>
  <c r="F52" i="1" s="1"/>
  <c r="U346" i="13"/>
  <c r="I346" i="13"/>
  <c r="U7" i="13"/>
  <c r="K7" i="13"/>
  <c r="I133" i="14"/>
  <c r="O133" i="14"/>
  <c r="I7" i="14"/>
  <c r="I178" i="15"/>
  <c r="O178" i="15"/>
  <c r="G7" i="15"/>
  <c r="AD305" i="15"/>
  <c r="G74" i="16"/>
  <c r="U74" i="16"/>
  <c r="K74" i="16"/>
  <c r="M353" i="13"/>
  <c r="M352" i="13" s="1"/>
  <c r="Q346" i="13"/>
  <c r="M343" i="13"/>
  <c r="M342" i="13" s="1"/>
  <c r="I181" i="13"/>
  <c r="O181" i="13"/>
  <c r="M169" i="13"/>
  <c r="M164" i="13" s="1"/>
  <c r="U164" i="13"/>
  <c r="I164" i="13"/>
  <c r="I7" i="13"/>
  <c r="M180" i="14"/>
  <c r="M179" i="14" s="1"/>
  <c r="Q133" i="14"/>
  <c r="Q122" i="14"/>
  <c r="Q178" i="15"/>
  <c r="K178" i="15"/>
  <c r="F50" i="1"/>
  <c r="I5" i="12"/>
  <c r="Q181" i="13"/>
  <c r="K133" i="14"/>
  <c r="O7" i="14"/>
  <c r="AD182" i="14"/>
  <c r="G44" i="1" s="1"/>
  <c r="I44" i="1" s="1"/>
  <c r="K7" i="15"/>
  <c r="M122" i="16"/>
  <c r="M121" i="16" s="1"/>
  <c r="Q74" i="16"/>
  <c r="AD126" i="16"/>
  <c r="G47" i="1" s="1"/>
  <c r="I47" i="1" s="1"/>
  <c r="K5" i="12"/>
  <c r="G5" i="12"/>
  <c r="AD23" i="12"/>
  <c r="K346" i="13"/>
  <c r="O7" i="13"/>
  <c r="AD355" i="13"/>
  <c r="G173" i="14"/>
  <c r="U173" i="14"/>
  <c r="K173" i="14"/>
  <c r="U133" i="14"/>
  <c r="O122" i="14"/>
  <c r="K122" i="14"/>
  <c r="U7" i="14"/>
  <c r="K7" i="14"/>
  <c r="U7" i="15"/>
  <c r="O7" i="16"/>
  <c r="K7" i="16"/>
  <c r="F42" i="1"/>
  <c r="F46" i="1"/>
  <c r="U7" i="16"/>
  <c r="I7" i="16"/>
  <c r="O346" i="13"/>
  <c r="G181" i="13"/>
  <c r="U181" i="13"/>
  <c r="K181" i="13"/>
  <c r="Q164" i="13"/>
  <c r="Q7" i="13"/>
  <c r="G7" i="13"/>
  <c r="Q173" i="14"/>
  <c r="U122" i="14"/>
  <c r="I122" i="14"/>
  <c r="Q7" i="14"/>
  <c r="G7" i="14"/>
  <c r="U178" i="15"/>
  <c r="Q7" i="15"/>
  <c r="I7" i="15"/>
  <c r="O7" i="15"/>
  <c r="I74" i="16"/>
  <c r="O74" i="16"/>
  <c r="Q7" i="16"/>
  <c r="M7" i="16"/>
  <c r="G7" i="16"/>
  <c r="G126" i="16" s="1"/>
  <c r="M81" i="16"/>
  <c r="M74" i="16" s="1"/>
  <c r="M71" i="16"/>
  <c r="M70" i="16" s="1"/>
  <c r="M178" i="15"/>
  <c r="G178" i="15"/>
  <c r="M168" i="15"/>
  <c r="M167" i="15" s="1"/>
  <c r="G158" i="15"/>
  <c r="I60" i="1" s="1"/>
  <c r="M8" i="15"/>
  <c r="M7" i="15" s="1"/>
  <c r="M173" i="14"/>
  <c r="M122" i="14"/>
  <c r="M133" i="14"/>
  <c r="M177" i="14"/>
  <c r="G133" i="14"/>
  <c r="G122" i="14"/>
  <c r="I61" i="1" s="1"/>
  <c r="M172" i="14"/>
  <c r="M171" i="14" s="1"/>
  <c r="M8" i="14"/>
  <c r="M7" i="14" s="1"/>
  <c r="M346" i="13"/>
  <c r="M200" i="13"/>
  <c r="M181" i="13" s="1"/>
  <c r="G346" i="13"/>
  <c r="I64" i="1" s="1"/>
  <c r="M8" i="13"/>
  <c r="M7" i="13" s="1"/>
  <c r="M6" i="12"/>
  <c r="M5" i="12" s="1"/>
  <c r="G41" i="1" l="1"/>
  <c r="I195" i="19"/>
  <c r="F41" i="1" s="1"/>
  <c r="I65" i="1"/>
  <c r="S48" i="17"/>
  <c r="R48" i="17"/>
  <c r="R50" i="17" s="1"/>
  <c r="I62" i="1"/>
  <c r="G182" i="14"/>
  <c r="G50" i="1"/>
  <c r="I50" i="1" s="1"/>
  <c r="G51" i="1"/>
  <c r="I51" i="1" s="1"/>
  <c r="G39" i="1"/>
  <c r="G46" i="1"/>
  <c r="I46" i="1" s="1"/>
  <c r="G45" i="1"/>
  <c r="I45" i="1" s="1"/>
  <c r="I59" i="1"/>
  <c r="G355" i="13"/>
  <c r="G42" i="1"/>
  <c r="I42" i="1" s="1"/>
  <c r="G43" i="1"/>
  <c r="I43" i="1" s="1"/>
  <c r="G23" i="12"/>
  <c r="I66" i="1"/>
  <c r="I20" i="1" s="1"/>
  <c r="G305" i="15"/>
  <c r="I16" i="1" l="1"/>
  <c r="I21" i="1" s="1"/>
  <c r="G25" i="1" s="1"/>
  <c r="G26" i="1" s="1"/>
  <c r="G29" i="1" s="1"/>
  <c r="I67" i="1"/>
  <c r="G52" i="1"/>
  <c r="I39" i="1"/>
  <c r="I52" i="1" s="1"/>
  <c r="J40" i="1" l="1"/>
  <c r="J48" i="1"/>
  <c r="J49" i="1"/>
  <c r="J44" i="1"/>
  <c r="J45" i="1"/>
  <c r="J42" i="1"/>
  <c r="J46" i="1"/>
  <c r="J47" i="1"/>
  <c r="J43" i="1"/>
  <c r="J50" i="1"/>
  <c r="J39" i="1"/>
  <c r="J52" i="1" s="1"/>
  <c r="J51" i="1"/>
  <c r="J66" i="1"/>
  <c r="J61" i="1"/>
  <c r="J60" i="1"/>
  <c r="J59" i="1"/>
  <c r="J65" i="1"/>
  <c r="J62" i="1"/>
  <c r="J63" i="1"/>
  <c r="J64" i="1"/>
  <c r="J67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<sst xmlns="http://schemas.openxmlformats.org/spreadsheetml/2006/main" count="4887" uniqueCount="1525">
  <si>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</si>
  <si>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</si>
  <si>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</si>
  <si>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</si>
  <si>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</si>
  <si>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</si>
  <si>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</si>
  <si>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</si>
  <si>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</si>
  <si>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</si>
  <si>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</si>
  <si>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</si>
  <si>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</si>
  <si>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</si>
  <si>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</si>
  <si>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</si>
  <si>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</si>
  <si>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</si>
  <si>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</si>
  <si>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</si>
  <si>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</si>
  <si>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</si>
  <si>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</si>
  <si>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</si>
  <si>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</si>
  <si>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</si>
  <si>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</si>
  <si>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</si>
  <si>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</si>
  <si>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</si>
  <si>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</si>
  <si>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</si>
  <si>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</si>
  <si>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</si>
  <si>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</si>
  <si>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</si>
  <si>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</si>
  <si>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</si>
  <si>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</si>
  <si>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</si>
  <si>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</si>
  <si>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</si>
  <si>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</si>
  <si>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Pelhřimov - inženýrské sítě v ul. Sdružená, Lesní</t>
  </si>
  <si>
    <t>Stavba</t>
  </si>
  <si>
    <t>04</t>
  </si>
  <si>
    <t>Ostatní a vedlejší náklady</t>
  </si>
  <si>
    <t>04.1</t>
  </si>
  <si>
    <t>02</t>
  </si>
  <si>
    <t>VODOVOD</t>
  </si>
  <si>
    <t>02.1</t>
  </si>
  <si>
    <t>Vodovodní řady</t>
  </si>
  <si>
    <t>02.2</t>
  </si>
  <si>
    <t>Vodovodní přípojky</t>
  </si>
  <si>
    <t>03</t>
  </si>
  <si>
    <t>KANALIZACE</t>
  </si>
  <si>
    <t>03.1</t>
  </si>
  <si>
    <t>Kanalizační stoky</t>
  </si>
  <si>
    <t>03.2</t>
  </si>
  <si>
    <t>Kanalizační přípojky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</si>
  <si>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</si>
  <si>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</si>
  <si>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</si>
  <si>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</si>
  <si>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</si>
  <si>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</si>
  <si>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</si>
  <si>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</si>
  <si>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</si>
  <si>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</si>
  <si>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</si>
  <si>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</si>
  <si>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</si>
  <si>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konstrukce, bourání</t>
  </si>
  <si>
    <t>97</t>
  </si>
  <si>
    <t>Prorážení otvorů</t>
  </si>
  <si>
    <t>99</t>
  </si>
  <si>
    <t>Staveništní přesun hmot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</si>
  <si>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</si>
  <si>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</si>
  <si>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</si>
  <si>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</si>
  <si>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</si>
  <si>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</si>
  <si>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</si>
  <si>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</si>
  <si>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</si>
  <si>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</si>
  <si>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</si>
  <si>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</si>
  <si>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</si>
  <si>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</si>
  <si>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</si>
  <si>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</si>
  <si>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</si>
  <si>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</si>
  <si>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</si>
  <si>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</si>
  <si>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</si>
  <si>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</si>
  <si>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</si>
  <si>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</si>
  <si>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</si>
  <si>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</si>
  <si>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VRN01</t>
  </si>
  <si>
    <t>Mimostaveništní doprava</t>
  </si>
  <si>
    <t>Soubor</t>
  </si>
  <si>
    <t>POL1_</t>
  </si>
  <si>
    <t>VRN02</t>
  </si>
  <si>
    <t>Kompletační činnost (IČD)</t>
  </si>
  <si>
    <t>VRN03</t>
  </si>
  <si>
    <t>Provoz investora</t>
  </si>
  <si>
    <t>VRN04</t>
  </si>
  <si>
    <t>Přesun stavebních kapacit</t>
  </si>
  <si>
    <t>VRN05</t>
  </si>
  <si>
    <t>Hutnící zkoušky</t>
  </si>
  <si>
    <t>soubor</t>
  </si>
  <si>
    <t>VRN06</t>
  </si>
  <si>
    <t>Zařízení staveniště</t>
  </si>
  <si>
    <t>VRN07</t>
  </si>
  <si>
    <t>Práce provozovatele</t>
  </si>
  <si>
    <t>VRN08</t>
  </si>
  <si>
    <t>Čerpání</t>
  </si>
  <si>
    <t>VRN09</t>
  </si>
  <si>
    <t>Zaměření šachet</t>
  </si>
  <si>
    <t>kus</t>
  </si>
  <si>
    <t>VRN10</t>
  </si>
  <si>
    <t>Rezerva na nepředvídatelné práce</t>
  </si>
  <si>
    <t/>
  </si>
  <si>
    <t>SUM</t>
  </si>
  <si>
    <t>Poznámky uchazeče k zadání</t>
  </si>
  <si>
    <t>POPUZIV</t>
  </si>
  <si>
    <t>END</t>
  </si>
  <si>
    <t>113107530R00</t>
  </si>
  <si>
    <t>Odstranění podkladu pl. 50 m2,kam.drcené tl.30 cm</t>
  </si>
  <si>
    <t>m2</t>
  </si>
  <si>
    <t xml:space="preserve">technická zpráva : </t>
  </si>
  <si>
    <t>VV</t>
  </si>
  <si>
    <t xml:space="preserve">vod. řad I-5/A úsek HM 0,00 až 0,62 : </t>
  </si>
  <si>
    <t>asfaltová komunikace : 0,80*61</t>
  </si>
  <si>
    <t>113151114R00</t>
  </si>
  <si>
    <t>Fréz.živič.krytu pl.do 500 m2,pruh do 75 cm,tl.5cm</t>
  </si>
  <si>
    <t>0,80*61</t>
  </si>
  <si>
    <t>119001401R00</t>
  </si>
  <si>
    <t>Dočasné zajištění ocelového potrubí do DN 200 mm</t>
  </si>
  <si>
    <t>m</t>
  </si>
  <si>
    <t xml:space="preserve">řad I-5/A : </t>
  </si>
  <si>
    <t>plyn přípojky : 0,80*7</t>
  </si>
  <si>
    <t>plyn STL, NTL : 0,80*5</t>
  </si>
  <si>
    <t xml:space="preserve">řad I-5/E : </t>
  </si>
  <si>
    <t>plyn přípojky : 0,80*13</t>
  </si>
  <si>
    <t>plyn STL, NTL : 0,80*2</t>
  </si>
  <si>
    <t>119001411R00</t>
  </si>
  <si>
    <t>Dočasné zajištění beton.a plast. potrubí do DN 200</t>
  </si>
  <si>
    <t>kanalizační přípojky : 0,80*3</t>
  </si>
  <si>
    <t>kanalizační přípojky : 0,80*7</t>
  </si>
  <si>
    <t>119001412R00</t>
  </si>
  <si>
    <t>Dočasné zajištění beton.a plast.potrubí DN 200-500</t>
  </si>
  <si>
    <t>kanalizace : 0,80*3</t>
  </si>
  <si>
    <t>119001422R00</t>
  </si>
  <si>
    <t>Dočasné zajištění kabelů - v počtu 3 - 6 kabelů</t>
  </si>
  <si>
    <t>síť Stampi : 0,80*2</t>
  </si>
  <si>
    <t>VO : 0,80*2</t>
  </si>
  <si>
    <t>NN : 0,80*1</t>
  </si>
  <si>
    <t>O2 : 0,80*2</t>
  </si>
  <si>
    <t>síť Iromez : 0,80*1</t>
  </si>
  <si>
    <t>NN : 0,80*2</t>
  </si>
  <si>
    <t>síť Stampi : 0,80*1</t>
  </si>
  <si>
    <t>132201212R00</t>
  </si>
  <si>
    <t>Hloubení rýh š.do 200 cm hor.3 do 1000m3,STROJNĚ</t>
  </si>
  <si>
    <t>m3</t>
  </si>
  <si>
    <t>Začátek provozního součtu</t>
  </si>
  <si>
    <t xml:space="preserve">  řad I-5/A : </t>
  </si>
  <si>
    <t xml:space="preserve">  vod. řad I-5/A úsek HM 0,00 až 0,62 : </t>
  </si>
  <si>
    <t xml:space="preserve">  tráva : 0,80*1,65*1</t>
  </si>
  <si>
    <t xml:space="preserve">  asfaltová komunikace : 0,80*(1,65-0,35-0,05)*61</t>
  </si>
  <si>
    <t xml:space="preserve">  vod. řad I-5/A úsek HM 0,62 až 3,24 : </t>
  </si>
  <si>
    <t xml:space="preserve">  asfaltová komunikace : 0,80*(1,65-0,43)*(324-62)</t>
  </si>
  <si>
    <t xml:space="preserve">  řad I-5/E : </t>
  </si>
  <si>
    <t xml:space="preserve">  asfaltová komunikace - HM 0,00 - 0,31 : 0,80*(1,75-0,43)*31</t>
  </si>
  <si>
    <t xml:space="preserve">  asfaltová komunikace - souběh s kan. D, HM 0,31 - 1,645 (spol. š.r. 1,40 m - vod. 0,60 m, kan. 0,80 m) : 0,60*(1,75-0,43)*133,5</t>
  </si>
  <si>
    <t xml:space="preserve">  asfaltová komunikace - HM 1,645 - 1,755 : 0,80*(1,75-0,43)*11</t>
  </si>
  <si>
    <t xml:space="preserve">  tráva : 0,80*1,75*9,5</t>
  </si>
  <si>
    <t xml:space="preserve">  Mezisoučet</t>
  </si>
  <si>
    <t>Konec provozního součtu</t>
  </si>
  <si>
    <t>hor. tř. III - 50% : 481,41600*0,50</t>
  </si>
  <si>
    <t>132201219R00</t>
  </si>
  <si>
    <t>Příplatek za lepivost - hloubení rýh 200cm v hor.3</t>
  </si>
  <si>
    <t>25 % : 240,70800*0,25</t>
  </si>
  <si>
    <t>132301212R00</t>
  </si>
  <si>
    <t>Hloubení rýh š.do 200 cm hor.4 do 1000 m3, STROJNĚ</t>
  </si>
  <si>
    <t>hor. tř. IV - 30% : 481,41600*0,30</t>
  </si>
  <si>
    <t>132301219R00</t>
  </si>
  <si>
    <t>Příplatek za lepivost - hloubení rýh 200cm v hor.4</t>
  </si>
  <si>
    <t>25 % : 144,42480*0,25</t>
  </si>
  <si>
    <t>132401211R00</t>
  </si>
  <si>
    <t>Hloubení rýh šířky do 200 cm v hor.5, STROJNĚ</t>
  </si>
  <si>
    <t>hor. tř. V - 10% : 481,41600*0,10</t>
  </si>
  <si>
    <t>132501211R00</t>
  </si>
  <si>
    <t>Hloubení rýh šířky do 200 cm v hor.6, STROJNĚ</t>
  </si>
  <si>
    <t>hor. tř. VI - 5% : 481,41600*0,05</t>
  </si>
  <si>
    <t>132601201R00</t>
  </si>
  <si>
    <t>Hloubení rýh šířky do 200 cm v hor.7</t>
  </si>
  <si>
    <t>hor. tř. VII - 5% : 481,41600*0,05</t>
  </si>
  <si>
    <t>151101101R00</t>
  </si>
  <si>
    <t>Pažení a rozepření stěn rýh - příložné - hl. do 2m</t>
  </si>
  <si>
    <t>tráva : 1,65*1*2</t>
  </si>
  <si>
    <t>vod. řad I-5/A úsek HM 0,00 až 0,62 : 1,65*61*2</t>
  </si>
  <si>
    <t>vod. řad I-5/A úsek HM 0,62 až 3,24 : (1,65-0,43)*(324-62)*2</t>
  </si>
  <si>
    <t>asfaltová komunikace - HM 0,00 - 0,31 : (1,75-0,43)*31*2</t>
  </si>
  <si>
    <t>asfaltová komunikace - souběh s kan. D, HM 0,31 - 1,645 (spol. š.r. 1,40 m - vod. 0,60 m, kan. 0,80 m) : (1,75-0,43)*133,5</t>
  </si>
  <si>
    <t>asfaltová komunikace - HM 1,645 - 1,755 : (1,75-0,43)*11*2</t>
  </si>
  <si>
    <t>tráva : 1,75*9,5*2</t>
  </si>
  <si>
    <t>Mezisoučet</t>
  </si>
  <si>
    <t>151101111R00</t>
  </si>
  <si>
    <t>Odstranění pažení stěn rýh - příložné - hl. do 2 m</t>
  </si>
  <si>
    <t>161101101R00</t>
  </si>
  <si>
    <t>Svislé přemístění výkopku z hor.1-4 do 2,5 m</t>
  </si>
  <si>
    <t>50% : 481,41600*0,80*0,50</t>
  </si>
  <si>
    <t>161101151R00</t>
  </si>
  <si>
    <t>Svislé přemístění výkopku z hor.5-7 do 2,5 m</t>
  </si>
  <si>
    <t>50% : 481,41600*0,20*0,50</t>
  </si>
  <si>
    <t>162301102R00</t>
  </si>
  <si>
    <t>Vodorovné přemístění výkopku z hor.1-4 do 1000 m</t>
  </si>
  <si>
    <t xml:space="preserve">  vytl. zemina : 230,00500</t>
  </si>
  <si>
    <t xml:space="preserve">  odpočet hor. tř V, VI, VII : -96,28320</t>
  </si>
  <si>
    <t xml:space="preserve">  dosypání vytěženým materiálem : -139,01900</t>
  </si>
  <si>
    <t>přivézt z dočasné skládky : 5,29720</t>
  </si>
  <si>
    <t>162601152R00</t>
  </si>
  <si>
    <t>Vodorovné přemístění výkopku z hor.5-7 do 5000 m</t>
  </si>
  <si>
    <t>hor. tř. V, VI, VII - 20% : 481,41600*0,20</t>
  </si>
  <si>
    <t>167101101R00</t>
  </si>
  <si>
    <t>Nakládání výkopku z hor.1-4 v množství do 100 m3</t>
  </si>
  <si>
    <t xml:space="preserve">Aby však nemusela být plná uzavírka, tedy aby oprava komunikace začala až po provedení vodovodu a kanalizace, bude rýha zasypána od -0,43 m do nivelety vozovky provizorně vytěženým materiálem. Toto dosypání je součástí výkazu výměr. : </t>
  </si>
  <si>
    <t>dosypání vytěženým materiálem : 139,01900</t>
  </si>
  <si>
    <t>171201201R00</t>
  </si>
  <si>
    <t>Uložení sypaniny na skl.-sypanina na výšku přes 2m</t>
  </si>
  <si>
    <t>lože : 38,05000</t>
  </si>
  <si>
    <t>obsyp : 94,09281</t>
  </si>
  <si>
    <t>vytl. zem. potrubím : 4,83719</t>
  </si>
  <si>
    <t xml:space="preserve">zlepšení podloží - ŠD tl. 25 cm : </t>
  </si>
  <si>
    <t>vod. řad I-5/A úsek HM 0,00 až 0,62; na kótě -0,43 m - tráva 1m, asf. kom. 61 m : 0,80*61*0,25</t>
  </si>
  <si>
    <t xml:space="preserve">vod. řad I-5/A úsek HM 0,62 až 3,24 : </t>
  </si>
  <si>
    <t>asfaltová komunikace : 0,80*(324-62)*0,25</t>
  </si>
  <si>
    <t xml:space="preserve">řad I-5/E - asf. kom. 175,5 m, tráva 9,5 m : </t>
  </si>
  <si>
    <t>asfaltová komunikace - souběh s kan. D, HM 0,31 - 1,645 (spol. š.r. 1,40 m - vod. 0,60 m, kan. 0,80 m) : 0,60*133,5*0,25</t>
  </si>
  <si>
    <t>asfaltová komunikace : 0,80*(185-133,5-9,5)*0,25</t>
  </si>
  <si>
    <t>174101101R00</t>
  </si>
  <si>
    <t>Zásyp jam, rýh, šachet se zhutněním</t>
  </si>
  <si>
    <t>výkop : 481,41600</t>
  </si>
  <si>
    <t>vytlačená zemina : -230,00500</t>
  </si>
  <si>
    <t xml:space="preserve">dosypání vytěženým materiálem : </t>
  </si>
  <si>
    <t>asfaltová komunikace : 0,80*(324-62)*0,43</t>
  </si>
  <si>
    <t>asfaltová komunikace - souběh s kan. D, HM 0,31 - 1,645 (spol. š.r. 1,40 m - vod. 0,60 m, kan. 0,80 m) : 0,60*133,5*0,43</t>
  </si>
  <si>
    <t>asfaltová komunikace : 0,80*(185-133,5-9,5)*0,43</t>
  </si>
  <si>
    <t>175101101R00</t>
  </si>
  <si>
    <t>Obsyp potrubí bez prohození sypaniny</t>
  </si>
  <si>
    <t>řad I-5/A : 0,80*(0,110+0,150)*324</t>
  </si>
  <si>
    <t>asfaltová komunikace - souběh s kan. D, HM 0,31 - 1,645 (spol. š.r. 1,40 m - vod. 0,60 m, kan. 0,80 m) : 0,60*(0,110+0,150)*133,5</t>
  </si>
  <si>
    <t>0,80*(0,110+0,150)*(185-133,5)</t>
  </si>
  <si>
    <t>-pi*0,110^2*1/4*(324+185)</t>
  </si>
  <si>
    <t>162702199.xx</t>
  </si>
  <si>
    <t>Poplatek za skládku zeminy</t>
  </si>
  <si>
    <t>t</t>
  </si>
  <si>
    <t>poplatek 165 Kč/t : 96,28320*1,80000</t>
  </si>
  <si>
    <t>583317004R</t>
  </si>
  <si>
    <t>Kamenivo těžené frakce  0/32 B Jihomor. kraj</t>
  </si>
  <si>
    <t>POL3_</t>
  </si>
  <si>
    <t>92,87981*1,9*1,01</t>
  </si>
  <si>
    <t>451573111R00</t>
  </si>
  <si>
    <t>Lože pod potrubí ze štěrkopísku do 63 mm</t>
  </si>
  <si>
    <t>řad I-5/A : 0,80*0,100*324</t>
  </si>
  <si>
    <t>asfaltová komunikace - souběh s kan. D, HM 0,31 - 1,645 (spol. š.r. 1,40 m - vod. 0,60 m, kan. 0,80 m) : 0,60*0,100*133,5</t>
  </si>
  <si>
    <t>0,80*0,100*(185-133,5)</t>
  </si>
  <si>
    <t>564851111R00</t>
  </si>
  <si>
    <t>Podklad ze štěrkodrti po zhutnění tloušťky 15 cm</t>
  </si>
  <si>
    <t>564871111R00</t>
  </si>
  <si>
    <t>Podklad ze štěrkodrti po zhutnění tloušťky 25 cm</t>
  </si>
  <si>
    <t>vod. řad I-5/A úsek HM 0,00 až 0,62; na kótě -0,43 m - tráva 1m, asf. kom. 61 m : 0,80*61</t>
  </si>
  <si>
    <t>asfaltová komunikace : 0,80*(324-62)</t>
  </si>
  <si>
    <t>asfaltová komunikace - souběh s kan. D, HM 0,31 - 1,645 (spol. š.r. 1,40 m - vod. 0,60 m, kan. 0,80 m) : 0,60*133,5</t>
  </si>
  <si>
    <t>asfaltová komunikace : 0,80*(185-133,5-9,5)</t>
  </si>
  <si>
    <t>577181126R00</t>
  </si>
  <si>
    <t>Beton asfalt. ACL 16+ ložný, š. do 3 m, tl. 9 cm</t>
  </si>
  <si>
    <t>857601101R00</t>
  </si>
  <si>
    <t>Montáž tvarovek jednoosých, tvárná litina DN 80</t>
  </si>
  <si>
    <t>5049 : 1</t>
  </si>
  <si>
    <t>857601102R00</t>
  </si>
  <si>
    <t>Montáž tvarovek jednoosých, tvárná litina DN 100</t>
  </si>
  <si>
    <t>8525 : 1</t>
  </si>
  <si>
    <t>0400 : 1</t>
  </si>
  <si>
    <t>8557 : 1</t>
  </si>
  <si>
    <t>8535 : 1</t>
  </si>
  <si>
    <t>7974 : 1</t>
  </si>
  <si>
    <t>0400 : 2</t>
  </si>
  <si>
    <t>8530 : 1</t>
  </si>
  <si>
    <t>857701102R00</t>
  </si>
  <si>
    <t>Montáž tvarovek odbočných, tvárná litina DN 100</t>
  </si>
  <si>
    <t>8510 : 1</t>
  </si>
  <si>
    <t>871251121R00</t>
  </si>
  <si>
    <t>Montáž trubek polyetylenových ve výkopu d 110 mm</t>
  </si>
  <si>
    <t>řad I-5/A : 324</t>
  </si>
  <si>
    <t>řad I-5/E : 185</t>
  </si>
  <si>
    <t>877252121R00</t>
  </si>
  <si>
    <t>Přirážka za 1 spoj elektrotvarovky d 110 mm</t>
  </si>
  <si>
    <t>řad I-5/A : 22</t>
  </si>
  <si>
    <t>řad I-5/E : 19+3</t>
  </si>
  <si>
    <t>891173111R00</t>
  </si>
  <si>
    <t>Montáž ventilů hlavních pro přípojky DN 32</t>
  </si>
  <si>
    <t>2810 : 8</t>
  </si>
  <si>
    <t>2810 : 15</t>
  </si>
  <si>
    <t>891213111R00</t>
  </si>
  <si>
    <t>Montáž ventilů hlavních pro přípojky DN 50</t>
  </si>
  <si>
    <t>891233431R00</t>
  </si>
  <si>
    <t>Montáž ventilů regulačních v objektech DN 65</t>
  </si>
  <si>
    <t>2810 : 3</t>
  </si>
  <si>
    <t>891241111R00</t>
  </si>
  <si>
    <t>Montáž vodovodních šoupátek ve výkopu DN 80</t>
  </si>
  <si>
    <t>4041E2 : 1</t>
  </si>
  <si>
    <t>891247111R00</t>
  </si>
  <si>
    <t>Montáž hydrantů podzemních DN 80</t>
  </si>
  <si>
    <t>řad I-5/E : 1</t>
  </si>
  <si>
    <t>891247211R00</t>
  </si>
  <si>
    <t>Montáž hydrantů nadzemních DN 80</t>
  </si>
  <si>
    <t>řad I-5/A : 1</t>
  </si>
  <si>
    <t>891261111R00</t>
  </si>
  <si>
    <t>Montáž vodovodních šoupátek ve výkopu DN 100</t>
  </si>
  <si>
    <t>4041E2 : 3</t>
  </si>
  <si>
    <t>4000E2 : 1</t>
  </si>
  <si>
    <t>891269111R00</t>
  </si>
  <si>
    <t>Montáž navrtávacích pasů DN 100</t>
  </si>
  <si>
    <t>5320 : 8+11</t>
  </si>
  <si>
    <t>5320 : 15</t>
  </si>
  <si>
    <t>892271111R00</t>
  </si>
  <si>
    <t>Tlaková zkouška vodovodního potrubí DN 125</t>
  </si>
  <si>
    <t>892372111R00</t>
  </si>
  <si>
    <t>Zabezpečení konců vodovod. potrubí DN 300</t>
  </si>
  <si>
    <t>úsek</t>
  </si>
  <si>
    <t>892273111R00</t>
  </si>
  <si>
    <t>Desinfekce vodovodního potrubí DN 125</t>
  </si>
  <si>
    <t>899401111R00</t>
  </si>
  <si>
    <t>Osazení poklopů litinových ventilových</t>
  </si>
  <si>
    <t>1650 : 19</t>
  </si>
  <si>
    <t>1650 : 15</t>
  </si>
  <si>
    <t>899401112R00</t>
  </si>
  <si>
    <t>Osazení poklopů litinových šoupátkových</t>
  </si>
  <si>
    <t>1750 : 2+2</t>
  </si>
  <si>
    <t>1750 : 1+1</t>
  </si>
  <si>
    <t>899401113R00</t>
  </si>
  <si>
    <t>Osazení poklopů litinových hydrantových</t>
  </si>
  <si>
    <t>1950 : 1</t>
  </si>
  <si>
    <t>89900-0001</t>
  </si>
  <si>
    <t>Montáž vytyčovacího vodiče</t>
  </si>
  <si>
    <t>89900-0002</t>
  </si>
  <si>
    <t>Montáž ochranné folie</t>
  </si>
  <si>
    <t>899919111</t>
  </si>
  <si>
    <t>Zajištětní dodávky vody - suchovod do DN 100</t>
  </si>
  <si>
    <t>509</t>
  </si>
  <si>
    <t>Ř1A001</t>
  </si>
  <si>
    <t>Šoupě DN 100, PN 10</t>
  </si>
  <si>
    <t>Ř1A002</t>
  </si>
  <si>
    <t>Šoupe DN 80, PN 10</t>
  </si>
  <si>
    <t>Ř1A003</t>
  </si>
  <si>
    <t>Zemní souprava telesk. 1,30-1,80 m, DN 100</t>
  </si>
  <si>
    <t>Ř1A004</t>
  </si>
  <si>
    <t>Zemni souprava telesk. 1,30-1,80 m, DN 80</t>
  </si>
  <si>
    <t>POL3_1</t>
  </si>
  <si>
    <t>Ř1A005</t>
  </si>
  <si>
    <t>Poklop KASI</t>
  </si>
  <si>
    <t>Ř1A006</t>
  </si>
  <si>
    <t>Poklop šoupatkový</t>
  </si>
  <si>
    <t>Ř1A007</t>
  </si>
  <si>
    <t>Šoupátko zak-34/ISO d.př.d32, PN 16</t>
  </si>
  <si>
    <t>Ř1A008</t>
  </si>
  <si>
    <t>Šoupátko zak-46/ISO d.př.d50, PN 16</t>
  </si>
  <si>
    <t>Ř1A009</t>
  </si>
  <si>
    <t>Šoupátko zak-46/ISO d.př.d 63, PN 16</t>
  </si>
  <si>
    <t>Ř1A010</t>
  </si>
  <si>
    <t>Navrtávací pas HAKU, zak-34, D 110, PN 16</t>
  </si>
  <si>
    <t>Ř1A011</t>
  </si>
  <si>
    <t>Navrtávací pas HAKU zak-46, D 110 PN 16</t>
  </si>
  <si>
    <t>Ř1A012</t>
  </si>
  <si>
    <t>MMA kus redukovaný DN 110/80</t>
  </si>
  <si>
    <t>Ř1A013</t>
  </si>
  <si>
    <t>Přírubový T kus DN 100/100</t>
  </si>
  <si>
    <t>Ř1A014</t>
  </si>
  <si>
    <t>Speciální příruba D 110/100</t>
  </si>
  <si>
    <t>Ř1A015</t>
  </si>
  <si>
    <t>Oblouk 11°, D 110</t>
  </si>
  <si>
    <t>Ř1A016</t>
  </si>
  <si>
    <t>Oblouk 90°, D 110</t>
  </si>
  <si>
    <t>Ř1A017</t>
  </si>
  <si>
    <t>Koleno 90°, DN 100</t>
  </si>
  <si>
    <t>Ř1A018</t>
  </si>
  <si>
    <t>Koleno 90°, DN 80</t>
  </si>
  <si>
    <t>Ř1A019</t>
  </si>
  <si>
    <t>Synoflex reduk. DN 100/80, PN 10</t>
  </si>
  <si>
    <t>Ř1A020</t>
  </si>
  <si>
    <t>Zemní souprava telesk., d. př. 1,30-1,80 m, DN 3/4"-2"</t>
  </si>
  <si>
    <t>Ř1A021</t>
  </si>
  <si>
    <t>Ř1A022</t>
  </si>
  <si>
    <t>UNI deska</t>
  </si>
  <si>
    <t>Ř1A023</t>
  </si>
  <si>
    <t>Elektrospojka PE 100, D 110</t>
  </si>
  <si>
    <t>Ř1A024</t>
  </si>
  <si>
    <t>Ploché těsnění z NBR s ocelovou vložkou DN 80</t>
  </si>
  <si>
    <t>Ř1A025</t>
  </si>
  <si>
    <t>Ploché těsnění z NBR s ocelovou vložkou DN 100</t>
  </si>
  <si>
    <t>Ř1A026</t>
  </si>
  <si>
    <t>Šroub s maticí, pozinkovaný, Ml6, dl 70 mmm</t>
  </si>
  <si>
    <t>Ř1A027</t>
  </si>
  <si>
    <t>Podložka galvanická pozink.pro M16</t>
  </si>
  <si>
    <t>Ř1A028</t>
  </si>
  <si>
    <t>Betonový blok</t>
  </si>
  <si>
    <t>Ř1A029</t>
  </si>
  <si>
    <t>Hydrant nadzemní objezdový DN 80</t>
  </si>
  <si>
    <t>Ř1A030</t>
  </si>
  <si>
    <t>PE 100 RC, SDR 17, PN 10, DN 100 mm (rozměr 110x6,6 mm)</t>
  </si>
  <si>
    <t>Ř1A031</t>
  </si>
  <si>
    <t>Vytyčovací vodič 1,5 mm2</t>
  </si>
  <si>
    <t>Ř1E001</t>
  </si>
  <si>
    <t>PODZEMNÍ HYDRANT DN 80, VÝŠKA 1,5 METRU</t>
  </si>
  <si>
    <t>Ř1E002</t>
  </si>
  <si>
    <t>ŠOUPÉ „2000" DN 100/110, PN 10</t>
  </si>
  <si>
    <t>Ř1E003</t>
  </si>
  <si>
    <t>ŠOUPÉ DN 100</t>
  </si>
  <si>
    <t>Ř1E004</t>
  </si>
  <si>
    <t>ZEMNÍ SOUPRAVA TELESK. 1,30-1,80 M, DN 100</t>
  </si>
  <si>
    <t>Ř1E005</t>
  </si>
  <si>
    <t>POKLOP KASI</t>
  </si>
  <si>
    <t>Ř1E006</t>
  </si>
  <si>
    <t>POKLOP ŠOUPÁTKOVÝ</t>
  </si>
  <si>
    <t>Ř1E007</t>
  </si>
  <si>
    <t>POKLOP HYDRANTOVÝ</t>
  </si>
  <si>
    <t>Ř1E008</t>
  </si>
  <si>
    <t>SPECIÁLNÍ PŘÍRUBA Dl 10/100</t>
  </si>
  <si>
    <t>Ř1E009</t>
  </si>
  <si>
    <t>PŘÍRUBOVÝ T KUS, REDUKOVANÝ DN 100/80</t>
  </si>
  <si>
    <t>Ř1E010</t>
  </si>
  <si>
    <t>KOLENO 90°, DN 100</t>
  </si>
  <si>
    <t>Ř1E011</t>
  </si>
  <si>
    <t>KOLENO 90°, DN 80</t>
  </si>
  <si>
    <t>Ř1E012</t>
  </si>
  <si>
    <t>N.P.U.HAKU ZAK-34 D110 PN 16</t>
  </si>
  <si>
    <t>Ř1E013</t>
  </si>
  <si>
    <t>ŠOUPÁTKO ZAK-34/ISO D.PŘ.D32 PN 16 HAWLE</t>
  </si>
  <si>
    <t>Ř1E014</t>
  </si>
  <si>
    <t>ZEMNÍ SOUPRAVA TEL.D.PŘ.1,30-1,80 M DN 32"-2" HAWLE</t>
  </si>
  <si>
    <t>Ř1E015</t>
  </si>
  <si>
    <t>Ř1E016</t>
  </si>
  <si>
    <t>UNI DESKA HAWLE</t>
  </si>
  <si>
    <t>Ř1E017</t>
  </si>
  <si>
    <t>Ř1E018</t>
  </si>
  <si>
    <t>Ř1E019</t>
  </si>
  <si>
    <t>Ř1E020</t>
  </si>
  <si>
    <t>šroub s maticí, pozinkovaný. Ml6, dl 70 mmm</t>
  </si>
  <si>
    <t>Ř1E021</t>
  </si>
  <si>
    <t>PODLOŽKA GALVANICKÁ, POZINKOVANÁ PRO M 16</t>
  </si>
  <si>
    <t>Ř1E022</t>
  </si>
  <si>
    <t>OBLOUK PE100, SDR17, 11°, d110</t>
  </si>
  <si>
    <t>Ř1E023</t>
  </si>
  <si>
    <t>ELEKTROSPOJKA PE 100, sdrll, dlIO</t>
  </si>
  <si>
    <t>Ř1E024</t>
  </si>
  <si>
    <t>Ř1E025</t>
  </si>
  <si>
    <t>VYTYČOVACÍ VODIČ 1,5 mm2</t>
  </si>
  <si>
    <t>Ř1E026</t>
  </si>
  <si>
    <t>BETONOVÝ BLOK</t>
  </si>
  <si>
    <t>Ř1E105</t>
  </si>
  <si>
    <t>Ochranná folie</t>
  </si>
  <si>
    <t>99000-0001</t>
  </si>
  <si>
    <t>Geodické práce - vytyčení a zaměření</t>
  </si>
  <si>
    <t>324+185</t>
  </si>
  <si>
    <t>979082219R00</t>
  </si>
  <si>
    <t>Příplatek za dopravu suti po suchu za další 1 km</t>
  </si>
  <si>
    <t>37,57600*4</t>
  </si>
  <si>
    <t>979990001R00</t>
  </si>
  <si>
    <t>Poplatek za skládku stavební suti</t>
  </si>
  <si>
    <t>979990113R00</t>
  </si>
  <si>
    <t>Poplatek za skládku suti - obalované kam. - asfalt</t>
  </si>
  <si>
    <t>979082213R00</t>
  </si>
  <si>
    <t>Vodorovná doprava suti po suchu do 1 km</t>
  </si>
  <si>
    <t>POL8_</t>
  </si>
  <si>
    <t>998276201R00</t>
  </si>
  <si>
    <t>Přesun hmot, trub.vedení plast. obsypaná kamenivem</t>
  </si>
  <si>
    <t>POL7_</t>
  </si>
  <si>
    <t>přípojky v asf. komunikaci : 0,6*5,8</t>
  </si>
  <si>
    <t>0,6*5,8</t>
  </si>
  <si>
    <t>132201210R00</t>
  </si>
  <si>
    <t>Hloubení rýh š.do 200 cm hor.3 do 50 m3,STROJNĚ</t>
  </si>
  <si>
    <t xml:space="preserve">  asfalt : 0,6*(1,50-0,35-0,05)*5,8</t>
  </si>
  <si>
    <t xml:space="preserve">  chodník : 0,60*(1,50-0,34)*7,0</t>
  </si>
  <si>
    <t xml:space="preserve">  zatravněno : 0,60*1,50*47,70</t>
  </si>
  <si>
    <t xml:space="preserve">  asfalt : 0,6*(1,50-0,43)*48,8</t>
  </si>
  <si>
    <t xml:space="preserve">  chodník : 0,60*(1,50-0,34)*25,0</t>
  </si>
  <si>
    <t xml:space="preserve">  zatravněno : 0,60*1,50*54,2</t>
  </si>
  <si>
    <t xml:space="preserve">  asfalt plocha : 0,6*(1,50-0,40)*7,0</t>
  </si>
  <si>
    <t xml:space="preserve">  vod. řad I-5/E : </t>
  </si>
  <si>
    <t xml:space="preserve">  asfalt : 0,6*(1,50-0,43)*46,0</t>
  </si>
  <si>
    <t xml:space="preserve">  chodník : 0,60*(1,50-0,34)*1,5</t>
  </si>
  <si>
    <t xml:space="preserve">  zatravněno : 0,60*1,50*25,0</t>
  </si>
  <si>
    <t>hor. tř. III - 80% : 206,83560*0,80</t>
  </si>
  <si>
    <t>25 % : 165,46848*0,25</t>
  </si>
  <si>
    <t>132301210R00</t>
  </si>
  <si>
    <t>Hloubení rýh š.do 200 cm hor.4 do 50 m3, STROJNĚ</t>
  </si>
  <si>
    <t>hor. tř. IV - 20% : 206,83560*0,20</t>
  </si>
  <si>
    <t>25 % : 41,36712*0,25</t>
  </si>
  <si>
    <t>asfalt : (1,50-0,35-0,05)*5,8</t>
  </si>
  <si>
    <t>chodník : (1,50-0,34)*7,0</t>
  </si>
  <si>
    <t>zatravněno : 1,50*47,70</t>
  </si>
  <si>
    <t>asfalt : (1,50-0,43)*48,8</t>
  </si>
  <si>
    <t>chodník : (1,50-0,34)*25,0</t>
  </si>
  <si>
    <t>zatravněno : 1,50*54,2</t>
  </si>
  <si>
    <t>asfalt plocha : (1,50-0,40)*7,0</t>
  </si>
  <si>
    <t xml:space="preserve">vod. řad I-5/E : </t>
  </si>
  <si>
    <t>asfalt : (1,50-0,43)*46,0</t>
  </si>
  <si>
    <t>chodník : (1,50-0,34)*1,5</t>
  </si>
  <si>
    <t>zatravněno : 1,50*25,0</t>
  </si>
  <si>
    <t>100% : 206,83560</t>
  </si>
  <si>
    <t>162601102R00</t>
  </si>
  <si>
    <t>Vodorovné přemístění výkopku z hor.1-4 do 5000 m</t>
  </si>
  <si>
    <t>vytl. zemina : 47,84130</t>
  </si>
  <si>
    <t>dosypání vytěženým materiálem : -1,49640</t>
  </si>
  <si>
    <t>dosypání vytěženým materiálem : 1,49640</t>
  </si>
  <si>
    <t>lože : 16,08000</t>
  </si>
  <si>
    <t>obsyp : 30,49731</t>
  </si>
  <si>
    <t>vytl. zem. potrubím : 0,39399</t>
  </si>
  <si>
    <t xml:space="preserve">vod. řad I-5/A úsek HM 0,00 až 0,62; na kótě -0,43 m : </t>
  </si>
  <si>
    <t>zlepšení podloží v asf. kom. - ŠD tl. 25 cm : 0,60*5,8*0,25</t>
  </si>
  <si>
    <t>výkop : 206,83560</t>
  </si>
  <si>
    <t>vytlačená zemina : -47,84130</t>
  </si>
  <si>
    <t>dosypání vytěženým materiálem : 0,60*5,8*0,43</t>
  </si>
  <si>
    <t>0,60*(0,032+0,150)*126,5</t>
  </si>
  <si>
    <t>0,60*(0,050+0,150)*129</t>
  </si>
  <si>
    <t>0,60*(0,063+0,150)*12,5</t>
  </si>
  <si>
    <t>-pi*0,032^2*1/4*126,5</t>
  </si>
  <si>
    <t>-pi*0,050^2*1/4*129</t>
  </si>
  <si>
    <t>-pi*0,063^2*1/4*12,5</t>
  </si>
  <si>
    <t>poplatek 165 Kč/t : 46,34490*1,80000</t>
  </si>
  <si>
    <t>30,49731*1,9*1,01</t>
  </si>
  <si>
    <t>0,60*0,100*(126,5+129+12,5)</t>
  </si>
  <si>
    <t>zlepšení podloží : 3,48000</t>
  </si>
  <si>
    <t>6300 : 46</t>
  </si>
  <si>
    <t>871161121R00</t>
  </si>
  <si>
    <t>Montáž trubek polyetylenových ve výkopu d 32 mm</t>
  </si>
  <si>
    <t>126,5</t>
  </si>
  <si>
    <t>871171121R00</t>
  </si>
  <si>
    <t>Montáž trubek polyetylenových ve výkopu d 40 mm</t>
  </si>
  <si>
    <t>129,0</t>
  </si>
  <si>
    <t>871181121R00</t>
  </si>
  <si>
    <t>Montáž trubek polyetylenových ve výkopu d 50 mm</t>
  </si>
  <si>
    <t>12,5</t>
  </si>
  <si>
    <t>892241111R00</t>
  </si>
  <si>
    <t>Tlaková zkouška vodovodního potrubí DN 80</t>
  </si>
  <si>
    <t>126,5+129,0+12,5</t>
  </si>
  <si>
    <t>vod. přípojek : 34</t>
  </si>
  <si>
    <t>892233111R00</t>
  </si>
  <si>
    <t>Desinfekce vodovodního potrubí DN 70</t>
  </si>
  <si>
    <t>893152111R00</t>
  </si>
  <si>
    <t>Montáž šachty vodoměrné a revizní plastové hranaté</t>
  </si>
  <si>
    <t>mondulo : 23</t>
  </si>
  <si>
    <t>268</t>
  </si>
  <si>
    <t>VODPŘ001</t>
  </si>
  <si>
    <t>ISO SP D32 PN16, HAWLE</t>
  </si>
  <si>
    <t>VODPŘ002</t>
  </si>
  <si>
    <t>PE 100, SDR 11, DN 25 mm, PN 16 (rozměr 32/3,0 mm)</t>
  </si>
  <si>
    <t>VODPŘ003</t>
  </si>
  <si>
    <t>PE 100, SDR 11, DN 40 mm, PN 16 (rozměr 50/4,6 mm)</t>
  </si>
  <si>
    <t>VODPŘ004</t>
  </si>
  <si>
    <t>PE 100, SDR 11, DN 50 mm, PN 16 (rozměr 63/5,8 mm)</t>
  </si>
  <si>
    <t>VODPŘ005</t>
  </si>
  <si>
    <t>Vodoměrná šachta Modulo (rozměr 466 x 356 mm)</t>
  </si>
  <si>
    <t>VODPŘ006</t>
  </si>
  <si>
    <t>Vytyčovací vodič CY 1,5 mm^</t>
  </si>
  <si>
    <t>VODPŘ007</t>
  </si>
  <si>
    <t>2,67960*4</t>
  </si>
  <si>
    <t xml:space="preserve">stoka D : </t>
  </si>
  <si>
    <t>plyn přípojky : 0,80*12</t>
  </si>
  <si>
    <t xml:space="preserve">Stoka D 9 : </t>
  </si>
  <si>
    <t>plyn přípojky : 1,20*7</t>
  </si>
  <si>
    <t>plyn STL, NTL : 1,20*5</t>
  </si>
  <si>
    <t>vodovod : 0,80*2</t>
  </si>
  <si>
    <t>vodovodní přípojky : 0,80*6</t>
  </si>
  <si>
    <t xml:space="preserve">stoka D 9 : </t>
  </si>
  <si>
    <t>vodovod : 1,20*2</t>
  </si>
  <si>
    <t>vodovodní přípojky : 1,20*8</t>
  </si>
  <si>
    <t xml:space="preserve">stoka D 11 : </t>
  </si>
  <si>
    <t>vodovod : 1,10*1</t>
  </si>
  <si>
    <t>NN : 1,20*2</t>
  </si>
  <si>
    <t>síť Stampi : 1,20*2</t>
  </si>
  <si>
    <t>O2 : 1,20*2</t>
  </si>
  <si>
    <t>síť Iromez : 1,20*1</t>
  </si>
  <si>
    <t>NN : 1,10*1</t>
  </si>
  <si>
    <t>síť Stampi : 1,10*1</t>
  </si>
  <si>
    <t>O2 : 1,10*1</t>
  </si>
  <si>
    <t>120001101R00</t>
  </si>
  <si>
    <t>Příplatek za ztížení vykopávky v blízkosti vedení</t>
  </si>
  <si>
    <t xml:space="preserve">  stoka D : </t>
  </si>
  <si>
    <t xml:space="preserve">  tráva : 1,10*2,75*20</t>
  </si>
  <si>
    <t xml:space="preserve">  asfaltová komunikace - souběh s vod.ř.I-5/A, HM 0,29 - 1,62 (spol. š.r. 1,40 m - vod. 0,60 m, kan. 0,80 m) : 0,80*(2,75-0,43)*133,0</t>
  </si>
  <si>
    <t xml:space="preserve">  asfaltová komunikace - 9+4 m : 1,10*(2,75-0,43)*(9+4)</t>
  </si>
  <si>
    <t xml:space="preserve">  stoka D 9 : </t>
  </si>
  <si>
    <t xml:space="preserve">  asfaltová komunikace : 1,20*(2,60-0,43)*227,5</t>
  </si>
  <si>
    <t xml:space="preserve">  stoka D 11 : </t>
  </si>
  <si>
    <t xml:space="preserve">  asfaltová komunikace : 1,10*(1,90-0,43)*7</t>
  </si>
  <si>
    <t xml:space="preserve">  chodník : 1,10*(1,90-0,34)*1</t>
  </si>
  <si>
    <t xml:space="preserve">  tráva : 1,10*1,90*6,5</t>
  </si>
  <si>
    <t>hor. tř. III - 50% : 959,55400*0,50</t>
  </si>
  <si>
    <t>25 % : 479,77700*0,25</t>
  </si>
  <si>
    <t>hor. tř. IV - 30% : 959,55400*0,30</t>
  </si>
  <si>
    <t>25 % : 287,86620*0,25</t>
  </si>
  <si>
    <t>hor. tř. V - 10% : 959,55400*0,10</t>
  </si>
  <si>
    <t>hor. tř. VI - 5% : 959,55400*0,05</t>
  </si>
  <si>
    <t>hor. tř. VII - 5% : 959,55400*0,05</t>
  </si>
  <si>
    <t>tráva : 2,75*20*2</t>
  </si>
  <si>
    <t>asfaltová komunikace - souběh s vod.ř.I-5/A, HM 0,29 - 1,62 (spol. š.r. 1,40 m - vod. 0,60 m, kan. 0,80 m) : (2,75-0,43)*133,0</t>
  </si>
  <si>
    <t>asfaltová komunikace - 9+4 m : (2,75-0,43)*(9+4)*2</t>
  </si>
  <si>
    <t>asfaltová komunikace : (2,60-0,43)*227,5*2</t>
  </si>
  <si>
    <t>asfaltová komunikace : (1,90-0,43)*7*2</t>
  </si>
  <si>
    <t>chodník : (1,90-0,34)*1*2</t>
  </si>
  <si>
    <t>tráva : 1,90*6,5*2</t>
  </si>
  <si>
    <t>50% : 959,55400*0,80*0,50</t>
  </si>
  <si>
    <t>50% : 959,55400*0,20*0,50</t>
  </si>
  <si>
    <t>dosypání vytěženým materiálem : 172,60200</t>
  </si>
  <si>
    <t>vytl. zemina : 401,30855</t>
  </si>
  <si>
    <t>odpočet hor. tř V, VI, VII : -191,91080</t>
  </si>
  <si>
    <t>odpočet na dosypání vytěženým materiálem : -172,60200</t>
  </si>
  <si>
    <t>hor. tř. V, VI, VII - 20% : 959,55400*0,20</t>
  </si>
  <si>
    <t>lože : 43,16500</t>
  </si>
  <si>
    <t>obsyp : 211,79852</t>
  </si>
  <si>
    <t>vytl. zem. potrubím : 51,29223</t>
  </si>
  <si>
    <t>asfaltová komunikace - souběh s vod.ř.I-5/A, HM 0,29 - 1,62 (spol. š.r. 1,40 m - vod. 0,60 m, kan. 0,80 m) : 0,80*133,0*0,25</t>
  </si>
  <si>
    <t>asfaltová komunikace - 9+4 m : 1,10*(9+4)*0,25</t>
  </si>
  <si>
    <t>asfaltová komunikace : 1,20*227,5*0,25</t>
  </si>
  <si>
    <t>asfaltová komunikace : 1,10*7*0,25</t>
  </si>
  <si>
    <t>chybějící zemina pro dosypání zásypu u vodovodu : -5,29720</t>
  </si>
  <si>
    <t>výkop : 959,55400</t>
  </si>
  <si>
    <t>vytlačená zemina : -406,60575</t>
  </si>
  <si>
    <t>asfaltová komunikace - souběh s vod.ř.I-5/A, HM 0,29 - 1,62 (spol. š.r. 1,40 m - vod. 0,60 m, kan. 0,80 m) : 0,80*133,0*0,43</t>
  </si>
  <si>
    <t>asfaltová komunikace - 9+4 m : 1,10*(9+4)*0,43</t>
  </si>
  <si>
    <t>asfaltová komunikace : 1,20*227,5*0,43</t>
  </si>
  <si>
    <t>asfaltová komunikace : 1,10*7*0,43</t>
  </si>
  <si>
    <t>1,10*(0,335+0,200)*33</t>
  </si>
  <si>
    <t>asfaltová komunikace - souběh s vod.ř.I-5/A, HM 0,29 - 1,62 (spol. š.r. 1,40 m - vod. 0,60 m, kan. 0,80 m) : 0,80*(0,355+0,200)*133,0</t>
  </si>
  <si>
    <t>stoka D 9 : 1,20*(0,445+0,200)*227,5</t>
  </si>
  <si>
    <t>stoka D 11 : 1,10*(0,335+0,200)*14,5</t>
  </si>
  <si>
    <t>-pi*0,335^2*1/4*(166+14,5)</t>
  </si>
  <si>
    <t>-pi*0,445^2*1/4*227,5</t>
  </si>
  <si>
    <t>poplatek 165 Kč/t : (36,79575+191,91080)*1,80000</t>
  </si>
  <si>
    <t>211,79852*1,9*1,01</t>
  </si>
  <si>
    <t>1,10*0,100*33</t>
  </si>
  <si>
    <t>asfaltová komunikace - souběh s vod.ř.I-5/A, HM 0,29 - 1,62 (spol. š.r. 1,40 m - vod. 0,60 m, kan. 0,80 m) : 0,80*0,100*133,0</t>
  </si>
  <si>
    <t>stoka D 9 : 1,20*0,100*227,5</t>
  </si>
  <si>
    <t>stoka D 11 : 1,10*0,100*14,5</t>
  </si>
  <si>
    <t>asfaltová komunikace - souběh s vod.ř.I-5/A, HM 0,29 - 1,62 (spol. š.r. 1,40 m - vod. 0,60 m, kan. 0,80 m) : 0,80*133,0</t>
  </si>
  <si>
    <t>asfaltová komunikace - 9+4 m : 1,10*(9+4)</t>
  </si>
  <si>
    <t>asfaltová komunikace : 1,20*227,5</t>
  </si>
  <si>
    <t>asfaltová komunikace : 1,10*7</t>
  </si>
  <si>
    <t>837372221R00</t>
  </si>
  <si>
    <t>Montáž tvarov. kamenin. jednoos. pryž. kr. DN 300</t>
  </si>
  <si>
    <t>zkrácená trouba : 1+1</t>
  </si>
  <si>
    <t>převlečná manžeta : 1</t>
  </si>
  <si>
    <t>871373121R00</t>
  </si>
  <si>
    <t>Montáž trub z plastu, gumový kroužek, DN 300</t>
  </si>
  <si>
    <t>166+14,5</t>
  </si>
  <si>
    <t>871393121R00</t>
  </si>
  <si>
    <t>Montáž trub z plastu, gumový kroužek, DN 400</t>
  </si>
  <si>
    <t>227,5</t>
  </si>
  <si>
    <t>877373121R00</t>
  </si>
  <si>
    <t>Montáž tvarovek odboč. plast. gum. kroužek DN 300</t>
  </si>
  <si>
    <t>10</t>
  </si>
  <si>
    <t>877393121R00</t>
  </si>
  <si>
    <t>Montáž tvarovek odboč. plast. gum. kroužek DN 400</t>
  </si>
  <si>
    <t>6</t>
  </si>
  <si>
    <t>877373123R00</t>
  </si>
  <si>
    <t>Montáž tvarovek jednoos. plast. gum.kroužek DN 300</t>
  </si>
  <si>
    <t>892581111R00</t>
  </si>
  <si>
    <t>Zkouška těsnosti kanalizace DN do 300, vodou</t>
  </si>
  <si>
    <t>892591111R00</t>
  </si>
  <si>
    <t>Zkouška těsnosti kanalizace DN do 400, vodou</t>
  </si>
  <si>
    <t>892573111R00</t>
  </si>
  <si>
    <t>Zabezpečení konců kanal. potrubí DN do 200, vodou</t>
  </si>
  <si>
    <t>892583111R00</t>
  </si>
  <si>
    <t>Zabezpečení konců kanal. potrubí DN do 300, vodou</t>
  </si>
  <si>
    <t>894421111RT1</t>
  </si>
  <si>
    <t>Osazení betonových dílců šachet, skruže rovné, na kroužek, do 0,5 t</t>
  </si>
  <si>
    <t>skruže 100/25 : 2</t>
  </si>
  <si>
    <t>prstence : 2+7+9+2</t>
  </si>
  <si>
    <t>přechodová deska : 1</t>
  </si>
  <si>
    <t>zákrytová deska : 1</t>
  </si>
  <si>
    <t>894421112RT1</t>
  </si>
  <si>
    <t>Osazení betonových dílců šachet, skruže rovné, na kroužek, do 1,4 t</t>
  </si>
  <si>
    <t>skruže 100/50 : 4</t>
  </si>
  <si>
    <t>skruže 100/100 : 4</t>
  </si>
  <si>
    <t>894422111RT1</t>
  </si>
  <si>
    <t>Osazení betonových dílců šachet, skruže přechodové, na kroužek</t>
  </si>
  <si>
    <t>konus : 11</t>
  </si>
  <si>
    <t>894423111RT1</t>
  </si>
  <si>
    <t>Osazení betonových dílců šachet, šachtová dna, na kroužek, do 2,0 t</t>
  </si>
  <si>
    <t>dna : 1+1+8+1</t>
  </si>
  <si>
    <t>899103111R00</t>
  </si>
  <si>
    <t>Osazení poklopu s rámem do 150 kg</t>
  </si>
  <si>
    <t>11</t>
  </si>
  <si>
    <t>899623131R00</t>
  </si>
  <si>
    <t>Obetonování potrubí nebo zdiva stok betonem C 8/10</t>
  </si>
  <si>
    <t>zaplnění potrubí staré kanalizace : 1,55+4,00</t>
  </si>
  <si>
    <t>899623161R00</t>
  </si>
  <si>
    <t>Obetonování potrubí nebo zdiva stok betonem C20/25</t>
  </si>
  <si>
    <t>beton 20/25 : 42,30</t>
  </si>
  <si>
    <t>zazdění otvoru v beton. potrubí - 1kus : 0,50</t>
  </si>
  <si>
    <t>286142621.xx</t>
  </si>
  <si>
    <t>Trubka kanalizační PP, SN 16, DN 300/ DL.6000 mm, žebrovaná</t>
  </si>
  <si>
    <t>180,5/6*1,02</t>
  </si>
  <si>
    <t>286142624.xx</t>
  </si>
  <si>
    <t>Trubka kanalizační PP, SN 16, DN 400/ DL.6000 mm, žebrovaná</t>
  </si>
  <si>
    <t>227,5/6*1,02</t>
  </si>
  <si>
    <t>28656315R</t>
  </si>
  <si>
    <t>Odbočka kanalizační PP, DN 300/150/45°</t>
  </si>
  <si>
    <t>10*1,01</t>
  </si>
  <si>
    <t>28656330.xx</t>
  </si>
  <si>
    <t>Odbočka kanalizační UREA/UR, DN400/150/45°</t>
  </si>
  <si>
    <t>6*1,01</t>
  </si>
  <si>
    <t>55243350.xx</t>
  </si>
  <si>
    <t>Poklop kanal. šachtový bez odvětrání KDB81B, tř. D400, rám litino-betonový, s tlumící vložkou , a s pantovým otevíráním</t>
  </si>
  <si>
    <t>59224172R</t>
  </si>
  <si>
    <t>Skruž přechodová TBR-Q 625/600/120/SPK (SLK)</t>
  </si>
  <si>
    <t>12*1,01</t>
  </si>
  <si>
    <t>59224347.AR</t>
  </si>
  <si>
    <t>Prstenec vyrovn šachetní TBW-Q.1 63/6</t>
  </si>
  <si>
    <t>2*1,01</t>
  </si>
  <si>
    <t>59224348.AR</t>
  </si>
  <si>
    <t>Prstenec vyrovn šachetní TBW-Q.1 63/8</t>
  </si>
  <si>
    <t>7*1,01</t>
  </si>
  <si>
    <t>59224349.AR</t>
  </si>
  <si>
    <t>Prstenec vyrovn šachetní TBW-Q.1 63/10</t>
  </si>
  <si>
    <t>9*1,01</t>
  </si>
  <si>
    <t>59224350.xx</t>
  </si>
  <si>
    <t>Prstenec vyrovn šachetní TBW-Q.1 63/12</t>
  </si>
  <si>
    <t>592243501R</t>
  </si>
  <si>
    <t>Deska přechodová zákrytová TZK-Q.1 120-100/25</t>
  </si>
  <si>
    <t>1*1,01</t>
  </si>
  <si>
    <t>59224354R</t>
  </si>
  <si>
    <t>Deska zákrytová TZK-Q.1 100-63/17</t>
  </si>
  <si>
    <t>59224358.AR</t>
  </si>
  <si>
    <t>Skruž šachetní TBS-Q.1 100/25/12 PS</t>
  </si>
  <si>
    <t>59224361.AR</t>
  </si>
  <si>
    <t>Skruž šachetní TBS-Q.1 100/50/12 PS</t>
  </si>
  <si>
    <t>4*1,01</t>
  </si>
  <si>
    <t>59224364.AR</t>
  </si>
  <si>
    <t>Skruž šachetní TBS-Q.1 100/100/12 PS</t>
  </si>
  <si>
    <t>5*1,01</t>
  </si>
  <si>
    <t>59224366.AR</t>
  </si>
  <si>
    <t>Dno šachetní přímé TBZ-Q.1 100/60 V max. 40</t>
  </si>
  <si>
    <t>59224367.AR</t>
  </si>
  <si>
    <t>Dno šachetní přímé TBZ-Q.1 100/80 V max. 50</t>
  </si>
  <si>
    <t>59224368.AR</t>
  </si>
  <si>
    <t>Dno šachetní přímé TBZ-Q.1 100/100 V max. 60</t>
  </si>
  <si>
    <t>59224369.xx</t>
  </si>
  <si>
    <t>Dno šachetní přímé TBZ-Q.1 120/120 V max. 100</t>
  </si>
  <si>
    <t>59710824R</t>
  </si>
  <si>
    <t>Trouba kameninová zkrácená GZ DN 300, FN 72, spojovací systém C, délka 0,60 m</t>
  </si>
  <si>
    <t>1*1,015</t>
  </si>
  <si>
    <t>59710837.AR</t>
  </si>
  <si>
    <t>Trouba kameninová zkrácená GA DN 300, FN 48, spojovací systém C, délka 0,60 m</t>
  </si>
  <si>
    <t>59710937.xx</t>
  </si>
  <si>
    <t>Manžeta převlečná pro spoj dvou dříků - typ 2B, DN 300</t>
  </si>
  <si>
    <t>59710955.xx</t>
  </si>
  <si>
    <t>Zaslepení potrubí DN 400</t>
  </si>
  <si>
    <t>166+227,5+14,5</t>
  </si>
  <si>
    <t xml:space="preserve">  asfalt : 0,80*(1,50-0,43)*79</t>
  </si>
  <si>
    <t xml:space="preserve">  chodník : 0,80*(1,50-0,34)*38</t>
  </si>
  <si>
    <t>hor. tř. III - 80% : 102,88800*0,80</t>
  </si>
  <si>
    <t>25 % : 82,31040*0,25</t>
  </si>
  <si>
    <t>hor. tř. IV - 20% : 102,88800*0,20</t>
  </si>
  <si>
    <t>25 % : 20,57760*0,25</t>
  </si>
  <si>
    <t>(1,50-0,43)*79</t>
  </si>
  <si>
    <t>(1,50-0,34)*38</t>
  </si>
  <si>
    <t>100% : 102,88800</t>
  </si>
  <si>
    <t>27,0000</t>
  </si>
  <si>
    <t>dosypání vytěženým materiálem : 27,176</t>
  </si>
  <si>
    <t>lože : 9,36000</t>
  </si>
  <si>
    <t>obsyp : 26,66358</t>
  </si>
  <si>
    <t>vytl. zem. potrubím : 2,35242</t>
  </si>
  <si>
    <t>zlepšení podloží - ŠD tl. 25 cm : 0,80*79*0,25</t>
  </si>
  <si>
    <t>dosypání vytěženým materiálem - odpočet : -(0,80*79*0,43)</t>
  </si>
  <si>
    <t>102,88800</t>
  </si>
  <si>
    <t>vytlačená zemina : -54,17600</t>
  </si>
  <si>
    <t>dosypání vytěženým materiálem : 0,80*79*0,43</t>
  </si>
  <si>
    <t>0,80*(0,160+0,150)*117</t>
  </si>
  <si>
    <t>-pi*0,160^2*1/4*117</t>
  </si>
  <si>
    <t>poplatek 165 Kč/t : 27,00000*1,80000</t>
  </si>
  <si>
    <t>26,66358*1,9*1,01</t>
  </si>
  <si>
    <t>0,80*0,100*117</t>
  </si>
  <si>
    <t>zlepšení podloží : 0,80*79</t>
  </si>
  <si>
    <t>871313121R00</t>
  </si>
  <si>
    <t>Montáž trub z plastu, gumový kroužek, DN 150</t>
  </si>
  <si>
    <t>117</t>
  </si>
  <si>
    <t>877313123R00</t>
  </si>
  <si>
    <t>Montáž tvarovek jednoos. plast. gum.kroužek DN 150</t>
  </si>
  <si>
    <t>25+50+50+5+20</t>
  </si>
  <si>
    <t>892571111R00</t>
  </si>
  <si>
    <t>Zkouška těsnosti kanalizace DN do 200, vodou</t>
  </si>
  <si>
    <t>894432111R00</t>
  </si>
  <si>
    <t>Osazení plastové šachty revizní prům.315 mm, Wavin</t>
  </si>
  <si>
    <t>25</t>
  </si>
  <si>
    <t>7,0</t>
  </si>
  <si>
    <t>286147916R</t>
  </si>
  <si>
    <t>Trubka kanalizační odolná PPKGEM 160x4,9x5000 mm</t>
  </si>
  <si>
    <t>117/5*1,03</t>
  </si>
  <si>
    <t>28651660.AR</t>
  </si>
  <si>
    <t>Koleno kanalizační KGB 160/ 15° PVC</t>
  </si>
  <si>
    <t>25*1,015</t>
  </si>
  <si>
    <t>28651661.AR</t>
  </si>
  <si>
    <t>Koleno kanalizační KGB 160/ 30° PVC</t>
  </si>
  <si>
    <t>50*1,015</t>
  </si>
  <si>
    <t>28651662.AR</t>
  </si>
  <si>
    <t>Koleno kanalizační KGB 160/ 45° PVC</t>
  </si>
  <si>
    <t>28656127R</t>
  </si>
  <si>
    <t>Přechodka kamenina/plast kanalizační PPKGUS DN 160</t>
  </si>
  <si>
    <t>20*1,015</t>
  </si>
  <si>
    <t>28697068.xx</t>
  </si>
  <si>
    <t>Těsnění pro  teleskopický poklo DN 315</t>
  </si>
  <si>
    <t>28697076.xx</t>
  </si>
  <si>
    <t>Poklop teleskopický DN 315 A 15, bez odvětrání</t>
  </si>
  <si>
    <t>28697104.xx</t>
  </si>
  <si>
    <t>Dno šachtové pro KG 315/150 mm, PPL</t>
  </si>
  <si>
    <t>286971400.xx</t>
  </si>
  <si>
    <t>Roura šachtová korugovaná  bez hrdla 315/1000 mm</t>
  </si>
  <si>
    <t>592277100.xx</t>
  </si>
  <si>
    <t>Přechodový kus na beton. potrubí pružnou spojkou Flex-seal AC</t>
  </si>
  <si>
    <t>KRYCÍ LIST ROZPOČTU</t>
  </si>
  <si>
    <t>Název stavby</t>
  </si>
  <si>
    <t>Rekonstrukce inž. sítí v ul. Sdružená, Lesní</t>
  </si>
  <si>
    <t>JKSO</t>
  </si>
  <si>
    <t xml:space="preserve"> </t>
  </si>
  <si>
    <t>Kód stavby</t>
  </si>
  <si>
    <t>1557</t>
  </si>
  <si>
    <t>Název objektu</t>
  </si>
  <si>
    <t>EČO</t>
  </si>
  <si>
    <t>Kód objektu</t>
  </si>
  <si>
    <t>01</t>
  </si>
  <si>
    <t>Název části</t>
  </si>
  <si>
    <t>Místo</t>
  </si>
  <si>
    <t>Kód části</t>
  </si>
  <si>
    <t>Název podčásti</t>
  </si>
  <si>
    <t>Kód podčásti</t>
  </si>
  <si>
    <t>IČ</t>
  </si>
  <si>
    <t>DIČ</t>
  </si>
  <si>
    <t>Objednatel</t>
  </si>
  <si>
    <t>Projektant</t>
  </si>
  <si>
    <t>Zhotovitel</t>
  </si>
  <si>
    <t>Rozpočet číslo</t>
  </si>
  <si>
    <t>Zpracoval</t>
  </si>
  <si>
    <t>Dne</t>
  </si>
  <si>
    <t>Ing. Martin Liška</t>
  </si>
  <si>
    <t>22.11.2015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</si>
  <si>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</si>
  <si>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</si>
  <si>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</si>
  <si>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</si>
  <si>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</si>
  <si>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</si>
  <si>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</si>
  <si>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</si>
  <si>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A</t>
  </si>
  <si>
    <t>Základní rozp. náklady</t>
  </si>
  <si>
    <t>B</t>
  </si>
  <si>
    <t>Doplňkové náklady</t>
  </si>
  <si>
    <t>C</t>
  </si>
  <si>
    <t>Vedlejší rozpočtové náklady</t>
  </si>
  <si>
    <t>Dodávky</t>
  </si>
  <si>
    <t>Práce přesčas</t>
  </si>
  <si>
    <t>Bez pevné podl.</t>
  </si>
  <si>
    <t>Projektové práce</t>
  </si>
  <si>
    <t>Kulturní památka</t>
  </si>
  <si>
    <t>Územní vlivy</t>
  </si>
  <si>
    <t>Provozní vlivy</t>
  </si>
  <si>
    <t>"M"</t>
  </si>
  <si>
    <t>Ostatní</t>
  </si>
  <si>
    <t>VRN z rozpočtu</t>
  </si>
  <si>
    <t>ZRN (ř. 1-6)</t>
  </si>
  <si>
    <t>DN (ř. 8-11)</t>
  </si>
  <si>
    <t>VRN (ř. 13-18)</t>
  </si>
  <si>
    <t>HZS</t>
  </si>
  <si>
    <t>Kompl. činnost</t>
  </si>
  <si>
    <t>D</t>
  </si>
  <si>
    <t>Celkové náklady</t>
  </si>
  <si>
    <t>Součet 7, 12, 19-22</t>
  </si>
  <si>
    <t>Datum a podpis</t>
  </si>
  <si>
    <t>Razítko</t>
  </si>
  <si>
    <t>Cena s DPH (ř. 23-25)</t>
  </si>
  <si>
    <t>E</t>
  </si>
  <si>
    <t>Přípočty a odpočty</t>
  </si>
  <si>
    <t>Dodávky objednatele</t>
  </si>
  <si>
    <t>Klouzavá doložka</t>
  </si>
  <si>
    <t>Zvýhodnění + -</t>
  </si>
  <si>
    <t>REKAPITULACE ROZPOČTU</t>
  </si>
  <si>
    <t>Objekt:</t>
  </si>
  <si>
    <t>Část:</t>
  </si>
  <si>
    <t xml:space="preserve">JKSO: </t>
  </si>
  <si>
    <t>Datum:</t>
  </si>
  <si>
    <t>Kód</t>
  </si>
  <si>
    <t>Popis</t>
  </si>
  <si>
    <t>Hmotnost celkem</t>
  </si>
  <si>
    <t>Suť celkem</t>
  </si>
  <si>
    <t>ROZPOČET</t>
  </si>
  <si>
    <t>JKSO:</t>
  </si>
  <si>
    <t>P.Č.</t>
  </si>
  <si>
    <t>TV</t>
  </si>
  <si>
    <t>KCN</t>
  </si>
  <si>
    <t>Kód položky</t>
  </si>
  <si>
    <t>Množství celkem</t>
  </si>
  <si>
    <t>Cena jednotková</t>
  </si>
  <si>
    <t>Hmotnost</t>
  </si>
  <si>
    <t>Hmotnost sutě</t>
  </si>
  <si>
    <t>Hmotnost sutě celkem</t>
  </si>
  <si>
    <t>Sazba DPH</t>
  </si>
  <si>
    <t>Typ položky</t>
  </si>
  <si>
    <t>Úroveň</t>
  </si>
  <si>
    <t>Dodavatel</t>
  </si>
  <si>
    <t>Práce a dodávky HSV</t>
  </si>
  <si>
    <t>0</t>
  </si>
  <si>
    <t>K</t>
  </si>
  <si>
    <t>221</t>
  </si>
  <si>
    <t>113106121</t>
  </si>
  <si>
    <t>Rozebrání dlažeb komunikací pro pěší z betonových nebo kamenných dlaždic</t>
  </si>
  <si>
    <t>2</t>
  </si>
  <si>
    <t>113107242</t>
  </si>
  <si>
    <t>Odstranění krytu pl přes 200 m2 živičných tl 100 mm</t>
  </si>
  <si>
    <t>3</t>
  </si>
  <si>
    <t>113107223</t>
  </si>
  <si>
    <t>Odstranění podkladu pl přes 200 m2 z kameniva drceného tl 300 mm</t>
  </si>
  <si>
    <t>215,000+1315,000</t>
  </si>
  <si>
    <t>-1</t>
  </si>
  <si>
    <t>113154363</t>
  </si>
  <si>
    <t>Frézování živičného krytu tl 50 mm pruh š 2 m pl do 10000 m2 s překážkami v trase</t>
  </si>
  <si>
    <t>113107243</t>
  </si>
  <si>
    <t>Odstranění podkladu pl přes 200 m2 živičných tl 150 mm</t>
  </si>
  <si>
    <t>113107226</t>
  </si>
  <si>
    <t>Odstranění podkladu pl přes 200 m2 z kameniva drceného tl 450 mm</t>
  </si>
  <si>
    <t>2750,000*0,250</t>
  </si>
  <si>
    <t>7</t>
  </si>
  <si>
    <t>113202111</t>
  </si>
  <si>
    <t>Vytrhání obrub krajníků obrubníků stojatých</t>
  </si>
  <si>
    <t>001</t>
  </si>
  <si>
    <t>181951102</t>
  </si>
  <si>
    <t>Úprava pláně v hornině tř. 1 až 4 se zhutněním</t>
  </si>
  <si>
    <t>Zemní práce - přípravné a přidružené práce</t>
  </si>
  <si>
    <t>111201101</t>
  </si>
  <si>
    <t>Odstranění křovin a stromů průměru kmene do 100 mm i s kořeny z celkové plochy do 1000 m2</t>
  </si>
  <si>
    <t>111201401</t>
  </si>
  <si>
    <t>Spálení křovin a stromů průměru kmene do 100 mm</t>
  </si>
  <si>
    <t>13</t>
  </si>
  <si>
    <t>Zemní práce - hloubené vykopávky</t>
  </si>
  <si>
    <t>122302202.S</t>
  </si>
  <si>
    <t>Odkopávky a prokopávky nezapažené pro silnice objemu do 1000 m3 v hornině tř. 4 - Sanace</t>
  </si>
  <si>
    <t>3000,000*0,200</t>
  </si>
  <si>
    <t>12</t>
  </si>
  <si>
    <t>122302209.S</t>
  </si>
  <si>
    <t>Příplatek k odkopávkám a prokopávkám pro silnice v hornině tř. 4 za lepivost - Sanace</t>
  </si>
  <si>
    <t>120001101.S</t>
  </si>
  <si>
    <t>Příplatek za ztížení vykopávky v blízkosti podzemního vedení - Sanace</t>
  </si>
  <si>
    <t>14</t>
  </si>
  <si>
    <t>162701105.S</t>
  </si>
  <si>
    <t>Vodorovné přemístění do 10000 m výkopku/sypaniny z horniny tř. 1 až 4 - Sanace</t>
  </si>
  <si>
    <t>15</t>
  </si>
  <si>
    <t>162701109.S</t>
  </si>
  <si>
    <t>Příplatek k vodorovnému přemístění výkopku/sypaniny z horniny tř. 1 až 4 ZKD 1000 m přes 10000 m - Sanace</t>
  </si>
  <si>
    <t>16</t>
  </si>
  <si>
    <t>171201201.S</t>
  </si>
  <si>
    <t>Uložení sypaniny na skládky - Sanace</t>
  </si>
  <si>
    <t>17</t>
  </si>
  <si>
    <t>171201211.S</t>
  </si>
  <si>
    <t>Poplatek za uložení odpadu ze sypaniny na skládce (skládkovné) - Sanace</t>
  </si>
  <si>
    <t>18</t>
  </si>
  <si>
    <t>122302201</t>
  </si>
  <si>
    <t>Odkopávky a prokopávky nezapažené pro silnice objemu do 100 m3 v hornině tř. 4</t>
  </si>
  <si>
    <t>19</t>
  </si>
  <si>
    <t>122302209</t>
  </si>
  <si>
    <t>Příplatek k odkopávkám a prokopávkám pro silnice v hornině tř. 4 za lepivost</t>
  </si>
  <si>
    <t>20</t>
  </si>
  <si>
    <t>131301101</t>
  </si>
  <si>
    <t>Hloubení jam nezapažených v hornině tř. 4 objemu do 100 m3</t>
  </si>
  <si>
    <t>21</t>
  </si>
  <si>
    <t>131301109</t>
  </si>
  <si>
    <t>Příplatek za lepivost u hloubení jam nezapažených v hornině tř. 4</t>
  </si>
  <si>
    <t>22</t>
  </si>
  <si>
    <t>132301101</t>
  </si>
  <si>
    <t>Hloubení rýh š do 600 mm v hornině tř. 4 objemu do 100 m3</t>
  </si>
  <si>
    <t>23</t>
  </si>
  <si>
    <t>132301109</t>
  </si>
  <si>
    <t>Příplatek za lepivost k hloubení rýh š do 600 mm v hornině tř. 4</t>
  </si>
  <si>
    <t>24</t>
  </si>
  <si>
    <t>132301201</t>
  </si>
  <si>
    <t>Hloubení rýh š do 2000 mm v hornině tř. 4 objemu do 100 m3</t>
  </si>
  <si>
    <t>132301209</t>
  </si>
  <si>
    <t>Příplatek za lepivost k hloubení rýh š do 2000 mm v hornině tř. 4</t>
  </si>
  <si>
    <t>26</t>
  </si>
  <si>
    <t>151101201</t>
  </si>
  <si>
    <t>Zřízení příložného pažení stěn výkopu hl do 4 m</t>
  </si>
  <si>
    <t>27</t>
  </si>
  <si>
    <t>151101211</t>
  </si>
  <si>
    <t>Odstranění příložného pažení stěn hl do 4 m</t>
  </si>
  <si>
    <t>28</t>
  </si>
  <si>
    <t>162701105</t>
  </si>
  <si>
    <t>Vodorovné přemístění do 10000 m výkopku/sypaniny z horniny tř. 1 až 4</t>
  </si>
  <si>
    <t>29</t>
  </si>
  <si>
    <t>162701109</t>
  </si>
  <si>
    <t>Příplatek k vodorovnému přemístění výkopku/sypaniny z horniny tř. 1 až 4 ZKD 1000 m přes 10000 m</t>
  </si>
  <si>
    <t>30</t>
  </si>
  <si>
    <t>171201201</t>
  </si>
  <si>
    <t>Uložení sypaniny na skládky</t>
  </si>
  <si>
    <t>31</t>
  </si>
  <si>
    <t>171201211</t>
  </si>
  <si>
    <t>Poplatek za uložení odpadu ze sypaniny na skládce (skládkovné)</t>
  </si>
  <si>
    <t>Zemní práce - konstrukce ze zemin</t>
  </si>
  <si>
    <t>32</t>
  </si>
  <si>
    <t>174101101</t>
  </si>
  <si>
    <t>Zásyp jam, šachet rýh nebo kolem objektů sypaninou se zhutněním</t>
  </si>
  <si>
    <t>33</t>
  </si>
  <si>
    <t>M</t>
  </si>
  <si>
    <t>MAT</t>
  </si>
  <si>
    <t>583441970</t>
  </si>
  <si>
    <t>štěrkodrť frakce 0-63</t>
  </si>
  <si>
    <t>34</t>
  </si>
  <si>
    <t>175151101</t>
  </si>
  <si>
    <t>Obsypání potrubí strojně sypaninou bez prohození, uloženou do 3 m</t>
  </si>
  <si>
    <t>35</t>
  </si>
  <si>
    <t>583313450</t>
  </si>
  <si>
    <t>kamenivo těžené drobné tříděné (Bratčice) frakce 0-4</t>
  </si>
  <si>
    <t>36</t>
  </si>
  <si>
    <t>271</t>
  </si>
  <si>
    <t>451572111</t>
  </si>
  <si>
    <t>Lože pod potrubí otevřený výkop z kameniva drobného těženého</t>
  </si>
  <si>
    <t>Zemní práce - povrchové úpravy terénu</t>
  </si>
  <si>
    <t>37</t>
  </si>
  <si>
    <t>121101103</t>
  </si>
  <si>
    <t>Sejmutí ornice s přemístěním na vzdálenost do 250 m</t>
  </si>
  <si>
    <t>10,000*0,100</t>
  </si>
  <si>
    <t>38</t>
  </si>
  <si>
    <t>231</t>
  </si>
  <si>
    <t>181111131</t>
  </si>
  <si>
    <t>Plošná úprava terénu do 500 m2 zemina tř 1 až 4 nerovnosti do +/- 200 mm v rovinně a svahu do 1:5</t>
  </si>
  <si>
    <t>39</t>
  </si>
  <si>
    <t>181301101</t>
  </si>
  <si>
    <t>Rozprostření ornice tl vrstvy do 100 mm pl do 500 m2 v rovině nebo ve svahu do 1:5</t>
  </si>
  <si>
    <t>40</t>
  </si>
  <si>
    <t>181411131</t>
  </si>
  <si>
    <t>Založení parkového trávníku výsevem plochy do 1000 m2 v rovině a ve svahu do 1:5</t>
  </si>
  <si>
    <t>41</t>
  </si>
  <si>
    <t>005724100</t>
  </si>
  <si>
    <t>osivo směs travní parková</t>
  </si>
  <si>
    <t>kg</t>
  </si>
  <si>
    <t>Zakládání</t>
  </si>
  <si>
    <t>42</t>
  </si>
  <si>
    <t>002</t>
  </si>
  <si>
    <t>211531111</t>
  </si>
  <si>
    <t>Výplň odvodňovacích žeber nebo trativodů kamenivem hrubým drceným frakce 16 až 63 mm</t>
  </si>
  <si>
    <t>1,500+70,000</t>
  </si>
  <si>
    <t>43</t>
  </si>
  <si>
    <t>211971121</t>
  </si>
  <si>
    <t>Zřízení opláštění žeber nebo trativodů geotextilií v rýze nebo zářezu sklonu přes 1:2 š do 2,5 m</t>
  </si>
  <si>
    <t>2,5*430,000</t>
  </si>
  <si>
    <t>44</t>
  </si>
  <si>
    <t>693112580</t>
  </si>
  <si>
    <t>geotextilie</t>
  </si>
  <si>
    <t>45</t>
  </si>
  <si>
    <t>211971122</t>
  </si>
  <si>
    <t>Zřízení opláštění žeber nebo trativodů geotextilií v rýze nebo zářezu přes 1:2 š přes 2,5 m</t>
  </si>
  <si>
    <t>46</t>
  </si>
  <si>
    <t>47</t>
  </si>
  <si>
    <t>212752212</t>
  </si>
  <si>
    <t>Trativod z drenážních trubek plastových flexibilních D do 100 mm včetně lože otevřený výkop</t>
  </si>
  <si>
    <t>48</t>
  </si>
  <si>
    <t>215901101</t>
  </si>
  <si>
    <t>Zhutnění podloží z hornin soudržných do 92% PS nebo nesoudržných sypkých I(d) do 0,8</t>
  </si>
  <si>
    <t>49</t>
  </si>
  <si>
    <t>PK</t>
  </si>
  <si>
    <t>ZK1</t>
  </si>
  <si>
    <t>Statické zkoušky zhutnění pláně</t>
  </si>
  <si>
    <t>…</t>
  </si>
  <si>
    <t>na ploše 4530,000 m2</t>
  </si>
  <si>
    <t>P</t>
  </si>
  <si>
    <t>Svislé a kompletní konstrukce</t>
  </si>
  <si>
    <t>50</t>
  </si>
  <si>
    <t>339929111</t>
  </si>
  <si>
    <t>Výšková úprava sloupku řadového se zabetonováním</t>
  </si>
  <si>
    <t>náklady na ýškovou úpravu ocelové branky vstupu: 1,000 kus</t>
  </si>
  <si>
    <t>51</t>
  </si>
  <si>
    <t>592315150</t>
  </si>
  <si>
    <t>vratový pant délka 35cm výška 6cm pozink (bílý,žlutý)</t>
  </si>
  <si>
    <t>52</t>
  </si>
  <si>
    <t>348101250</t>
  </si>
  <si>
    <t>Osazení vrat a vrátek k oplocení na ocelové sloupky do 10 m2</t>
  </si>
  <si>
    <t>53</t>
  </si>
  <si>
    <t>966073812</t>
  </si>
  <si>
    <t>Rozebrání vrat a vrátek k oplocení plochy do 10 m2</t>
  </si>
  <si>
    <t>54</t>
  </si>
  <si>
    <t>451577777</t>
  </si>
  <si>
    <t>Podklad nebo lože pod dlažbu vodorovný nebo do sklonu 1:5 z kameniva těženého tl do 100 mm</t>
  </si>
  <si>
    <t>1500,000+30,000</t>
  </si>
  <si>
    <t>Komunikace pozemní</t>
  </si>
  <si>
    <t>55</t>
  </si>
  <si>
    <t>564861111.S</t>
  </si>
  <si>
    <t>Podklad ze štěrkodrtě ŠD tl 200 mm - Sanace</t>
  </si>
  <si>
    <t>56</t>
  </si>
  <si>
    <t>564861111</t>
  </si>
  <si>
    <t>Podklad ze štěrkodrtě ŠD tl 200 mm</t>
  </si>
  <si>
    <t>plochy komunikací</t>
  </si>
  <si>
    <t>2750,000</t>
  </si>
  <si>
    <t>plochy pod obrubami</t>
  </si>
  <si>
    <t>250,000</t>
  </si>
  <si>
    <t>Součet</t>
  </si>
  <si>
    <t>57</t>
  </si>
  <si>
    <t>567122112</t>
  </si>
  <si>
    <t>Podklad ze směsi stmelené cementem SC C 8/10 (KSC I) tl 130 mm</t>
  </si>
  <si>
    <t>58</t>
  </si>
  <si>
    <t>573111113</t>
  </si>
  <si>
    <t>Postřik živičný infiltrační s posypem z asfaltu množství 1,5 kg/m2</t>
  </si>
  <si>
    <t>výšková úprava sjezdů k bytovkám</t>
  </si>
  <si>
    <t>60,000</t>
  </si>
  <si>
    <t>59</t>
  </si>
  <si>
    <t>577155112</t>
  </si>
  <si>
    <t>Asfaltový beton vrstva ložní ACL 16 (ABH) tl 60 mm š do 3 m z nemodifikovaného asfaltu</t>
  </si>
  <si>
    <t>60</t>
  </si>
  <si>
    <t>573211111</t>
  </si>
  <si>
    <t>Postřik živičný spojovací z asfaltu v množství do 0,70 kg/m2</t>
  </si>
  <si>
    <t>plochy oprav</t>
  </si>
  <si>
    <t>380,000</t>
  </si>
  <si>
    <t>61</t>
  </si>
  <si>
    <t>577134111</t>
  </si>
  <si>
    <t>Asfaltový beton vrstva obrusná ACO 11 (ABS) tř. I tl 40 mm š do 3 m z nemodifikovaného asfaltu</t>
  </si>
  <si>
    <t>62</t>
  </si>
  <si>
    <t>564851111</t>
  </si>
  <si>
    <t>Podklad ze štěrkodrtě ŠD tl 150 mm</t>
  </si>
  <si>
    <t>63</t>
  </si>
  <si>
    <t>567122111</t>
  </si>
  <si>
    <t>Podklad ze směsi stmelené cementem SC C 8/10 (KSC I) tl 100 mm</t>
  </si>
  <si>
    <t>64</t>
  </si>
  <si>
    <t>596211113</t>
  </si>
  <si>
    <t>Kladení zámkové dlažby komunikací pro pěší tl 60 mm skupiny A pl přes 300 m2</t>
  </si>
  <si>
    <t>65</t>
  </si>
  <si>
    <t>592452060</t>
  </si>
  <si>
    <t>dlažba zámková VLNKA barevná 22,1x10,9x6 cm</t>
  </si>
  <si>
    <t>66</t>
  </si>
  <si>
    <t>592453090</t>
  </si>
  <si>
    <t>dlažba pro nevidomé 20 x 10 x 6 cm přírodní</t>
  </si>
  <si>
    <t>67</t>
  </si>
  <si>
    <t>592453170</t>
  </si>
  <si>
    <t>dlažba pro vodicí linii s podelnými žlábky 20x20x8 cm přírodní</t>
  </si>
  <si>
    <t>68</t>
  </si>
  <si>
    <t>69</t>
  </si>
  <si>
    <t>567132113</t>
  </si>
  <si>
    <t>Podklad ze směsi stmelené cementem SC C 8/10 (KSC I) tl 180 mm</t>
  </si>
  <si>
    <t>70</t>
  </si>
  <si>
    <t>596212210</t>
  </si>
  <si>
    <t>Kladení zámkové dlažby pozemních komunikací tl 80 mm skupiny A pl do 50 m2</t>
  </si>
  <si>
    <t>71</t>
  </si>
  <si>
    <t>592452070</t>
  </si>
  <si>
    <t>dlažba zámková VLNKA barevná 22,1x10,9x8 cm</t>
  </si>
  <si>
    <t>72</t>
  </si>
  <si>
    <t>73</t>
  </si>
  <si>
    <t>564871116</t>
  </si>
  <si>
    <t>Podklad ze štěrkodrtě ŠD tl. 300 mm</t>
  </si>
  <si>
    <t>74</t>
  </si>
  <si>
    <t>75</t>
  </si>
  <si>
    <t>76</t>
  </si>
  <si>
    <t>Úpravy povrchů, podlahy a osazování výplní</t>
  </si>
  <si>
    <t>77</t>
  </si>
  <si>
    <t>113106123</t>
  </si>
  <si>
    <t>Rozebrání dlažeb komunikací pro pěší ze zámkových dlaždic</t>
  </si>
  <si>
    <t>78</t>
  </si>
  <si>
    <t>566501111</t>
  </si>
  <si>
    <t>Úprava krytu z kameniva drceného pro nový kryt s doplněním kameniva drceného do 0,10 m3/m2</t>
  </si>
  <si>
    <t>79</t>
  </si>
  <si>
    <t>596211110</t>
  </si>
  <si>
    <t>Kladení zámkové dlažby komunikací pro pěší tl 60 mm skupiny A pl do 50 m2</t>
  </si>
  <si>
    <t>80</t>
  </si>
  <si>
    <t>979054451</t>
  </si>
  <si>
    <t>Očištění vybouraných zámkových dlaždic s původním spárováním z kameniva těženého</t>
  </si>
  <si>
    <t>81</t>
  </si>
  <si>
    <t>837355121</t>
  </si>
  <si>
    <t>Výsek a montáž kameninové odbočné tvarovky DN 200</t>
  </si>
  <si>
    <t>82</t>
  </si>
  <si>
    <t>871315221</t>
  </si>
  <si>
    <t>Kanalizační potrubí z tvrdého PVC-systém KG tuhost třídy SN8 DN150</t>
  </si>
  <si>
    <t>83</t>
  </si>
  <si>
    <t>871355221</t>
  </si>
  <si>
    <t>Kanalizační potrubí z tvrdého PVC-systém KG tuhost třídy SN8 DN200</t>
  </si>
  <si>
    <t>84</t>
  </si>
  <si>
    <t>895941311</t>
  </si>
  <si>
    <t>Zřízení vpusti kanalizační uliční z betonových dílců typ UVB-50</t>
  </si>
  <si>
    <t>85</t>
  </si>
  <si>
    <t>592238520</t>
  </si>
  <si>
    <t>dno betonové pro uliční vpusť s kalovou prohlubní TBV-Q 2a 45x30x5 cm</t>
  </si>
  <si>
    <t>86</t>
  </si>
  <si>
    <t>592238500</t>
  </si>
  <si>
    <t>dno betonové pro uliční vpusť s výtokovým otvorem TBV-Q 450/330/1a 45x33x5 cm</t>
  </si>
  <si>
    <t>87</t>
  </si>
  <si>
    <t>592238620</t>
  </si>
  <si>
    <t>skruž betonová pro uliční vpusť středová TBV-Q 450/295/6a 45x30x5 cm</t>
  </si>
  <si>
    <t>88</t>
  </si>
  <si>
    <t>592238580</t>
  </si>
  <si>
    <t>skruž betonová pro uliční vpusť horní TBV-Q 450/555/5d, 45x55x5 cm</t>
  </si>
  <si>
    <t>89</t>
  </si>
  <si>
    <t>592238640</t>
  </si>
  <si>
    <t>prstenec betonový pro uliční vpusť vyrovnávací TBV-Q 390/60/10a, 39x6x5 cm</t>
  </si>
  <si>
    <t>90</t>
  </si>
  <si>
    <t>899203111</t>
  </si>
  <si>
    <t>Osazení mříží litinových včetně rámů a košů na bahno hmotnosti nad 100 do 150 kg</t>
  </si>
  <si>
    <t>91</t>
  </si>
  <si>
    <t>286619380</t>
  </si>
  <si>
    <t>poklop D400 POLYPLAST</t>
  </si>
  <si>
    <t>92</t>
  </si>
  <si>
    <t>592238740</t>
  </si>
  <si>
    <t>koš pozink. C3 DIN 4052, vysoký, pro rám 500/300</t>
  </si>
  <si>
    <t>Ostatní konstrukce a práce, bourání</t>
  </si>
  <si>
    <t>93</t>
  </si>
  <si>
    <t>914111111</t>
  </si>
  <si>
    <t>Montáž svislé dopravní značky do velikosti 1 m2 objímkami na sloupek nebo konzolu</t>
  </si>
  <si>
    <t>94</t>
  </si>
  <si>
    <t>404440040</t>
  </si>
  <si>
    <t>značka dopravní svislá reflexní výstražná AL 3M A1 - A30, P1,P4 700 mm</t>
  </si>
  <si>
    <t>95</t>
  </si>
  <si>
    <t>404442580</t>
  </si>
  <si>
    <t>značka svislá reflexní AL- 3M 500 x 700 mm</t>
  </si>
  <si>
    <t>96</t>
  </si>
  <si>
    <t>404442320</t>
  </si>
  <si>
    <t>značka svislá reflexní AL- 3M 500 x 500 mm</t>
  </si>
  <si>
    <t>404440560</t>
  </si>
  <si>
    <t>značka dopravní svislá reflexní STOP AL 3M P6 700 mm</t>
  </si>
  <si>
    <t>98</t>
  </si>
  <si>
    <t>404452560</t>
  </si>
  <si>
    <t>upínací svorka na sloupek US 60</t>
  </si>
  <si>
    <t>914431112</t>
  </si>
  <si>
    <t>Montáž dopravního zrcadla o velikosti do 1m2 na sloupek nebo konzolu</t>
  </si>
  <si>
    <t>100</t>
  </si>
  <si>
    <t>404452010</t>
  </si>
  <si>
    <t>zrcadlo dopravní DZ - 080  kruhové D 800 mm</t>
  </si>
  <si>
    <t>101</t>
  </si>
  <si>
    <t>914511112</t>
  </si>
  <si>
    <t>Montáž sloupku dopravních značek délky do 3,5 m s betonovým základem a patkou</t>
  </si>
  <si>
    <t>102</t>
  </si>
  <si>
    <t>404452250</t>
  </si>
  <si>
    <t>sloupek Zn 60 - 350</t>
  </si>
  <si>
    <t>103</t>
  </si>
  <si>
    <t>404452300</t>
  </si>
  <si>
    <t>sloupek Zn 70 - 350</t>
  </si>
  <si>
    <t>104</t>
  </si>
  <si>
    <t>404452400</t>
  </si>
  <si>
    <t>patka hliníková HP 60</t>
  </si>
  <si>
    <t>105</t>
  </si>
  <si>
    <t>404452410</t>
  </si>
  <si>
    <t>patka hliníková HP 70</t>
  </si>
  <si>
    <t>106</t>
  </si>
  <si>
    <t>404452530</t>
  </si>
  <si>
    <t>víčko plastové na sloupek 60</t>
  </si>
  <si>
    <t>107</t>
  </si>
  <si>
    <t>404452540</t>
  </si>
  <si>
    <t>víčko plastové na sloupek 70</t>
  </si>
  <si>
    <t>108</t>
  </si>
  <si>
    <t>916131213</t>
  </si>
  <si>
    <t>Osazení silničního obrubníku betonového stojatého s boční opěrou do lože z betonu prostého</t>
  </si>
  <si>
    <t>109</t>
  </si>
  <si>
    <t>592174600</t>
  </si>
  <si>
    <t>obrubník betonový chodníkový ABO 2-15 100x15x25 cm</t>
  </si>
  <si>
    <t>110</t>
  </si>
  <si>
    <t>592174680</t>
  </si>
  <si>
    <t>obrubník betonový silniční nájezdový Standard 100x15x15 cm</t>
  </si>
  <si>
    <t>111</t>
  </si>
  <si>
    <t>592174690</t>
  </si>
  <si>
    <t>obrubník betonový silniční přechodový L + P Standard 100x15x15-25 cm</t>
  </si>
  <si>
    <t>112</t>
  </si>
  <si>
    <t>916231213</t>
  </si>
  <si>
    <t>Osazení chodníkového obrubníku betonového stojatého s boční opěrou do lože z betonu prostého</t>
  </si>
  <si>
    <t>113</t>
  </si>
  <si>
    <t>592174120</t>
  </si>
  <si>
    <t>obrubník betonový chodníkový ABO 13-10 100x10x20 cm</t>
  </si>
  <si>
    <t>114</t>
  </si>
  <si>
    <t>916331112</t>
  </si>
  <si>
    <t>Osazení zahradního obrubníku betonového do lože z betonu s boční opěrou</t>
  </si>
  <si>
    <t>115</t>
  </si>
  <si>
    <t>592173050</t>
  </si>
  <si>
    <t>obrubník betonový zahradní přírodní šedá ABO 5-20 50x5x25 cm</t>
  </si>
  <si>
    <t>116</t>
  </si>
  <si>
    <t>916991121</t>
  </si>
  <si>
    <t>Lože pod obrubníky, krajníky nebo obruby z dlažebních kostek z betonu prostého</t>
  </si>
  <si>
    <t>938908411</t>
  </si>
  <si>
    <t>Čištění vozovek splachováním vodou</t>
  </si>
  <si>
    <t>280,000</t>
  </si>
  <si>
    <t>997</t>
  </si>
  <si>
    <t>Přesun sutě</t>
  </si>
  <si>
    <t>118</t>
  </si>
  <si>
    <t>997221611</t>
  </si>
  <si>
    <t>Nakládání suti na dopravní prostředky pro vodorovnou dopravu</t>
  </si>
  <si>
    <t>119</t>
  </si>
  <si>
    <t>997221561</t>
  </si>
  <si>
    <t>Vodorovná doprava suti z kusových materiálů do 1 km</t>
  </si>
  <si>
    <t>120</t>
  </si>
  <si>
    <t>997221569</t>
  </si>
  <si>
    <t>Příplatek ZKD 1 km u vodorovné dopravy suti z kusových materiálů</t>
  </si>
  <si>
    <t>121</t>
  </si>
  <si>
    <t>997221815</t>
  </si>
  <si>
    <t>Poplatek za uložení betonového odpadu na skládce (skládkovné)</t>
  </si>
  <si>
    <t>122</t>
  </si>
  <si>
    <t>997221845</t>
  </si>
  <si>
    <t>Poplatek za uložení odpadu z asfaltových povrchů na skládce (skládkovné)</t>
  </si>
  <si>
    <t>123</t>
  </si>
  <si>
    <t>997221855</t>
  </si>
  <si>
    <t>Poplatek za uložení odpadu z kameniva na skládce (skládkovné)</t>
  </si>
  <si>
    <t>998</t>
  </si>
  <si>
    <t>Přesun hmot</t>
  </si>
  <si>
    <t>124</t>
  </si>
  <si>
    <t>998225111</t>
  </si>
  <si>
    <t>Přesun hmot pro pozemní komunikace s krytem z kamene, monolitickým betonovým nebo živičným</t>
  </si>
  <si>
    <t>VRN</t>
  </si>
  <si>
    <t>VRN1</t>
  </si>
  <si>
    <t>Průzkumné, geodetické a projektové práce</t>
  </si>
  <si>
    <t>125</t>
  </si>
  <si>
    <t>000</t>
  </si>
  <si>
    <t>011524000</t>
  </si>
  <si>
    <t>Stavebně-statický průzkum- pasportizace objektů</t>
  </si>
  <si>
    <t>126</t>
  </si>
  <si>
    <t>012103000</t>
  </si>
  <si>
    <t>Geodetické práce před výstavbou</t>
  </si>
  <si>
    <t>náklady na vytýčení stavby
náklady na vytýčení stávajících inženýrských sítí</t>
  </si>
  <si>
    <t>127</t>
  </si>
  <si>
    <t>012303000</t>
  </si>
  <si>
    <t>Geodetické práce po výstavbě</t>
  </si>
  <si>
    <t>náklady na zaměření skutečného provedení</t>
  </si>
  <si>
    <t>128</t>
  </si>
  <si>
    <t>013244000</t>
  </si>
  <si>
    <t>Realizační dokumentace  stavby</t>
  </si>
  <si>
    <t>129</t>
  </si>
  <si>
    <t>013254000</t>
  </si>
  <si>
    <t>Dokumentace skutečného provedení stavby</t>
  </si>
  <si>
    <t>VRN3</t>
  </si>
  <si>
    <t>130</t>
  </si>
  <si>
    <t>034403000</t>
  </si>
  <si>
    <t>Dopravní značení na staveništi</t>
  </si>
  <si>
    <t>Komunikace a chodníky</t>
  </si>
  <si>
    <t>01.1</t>
  </si>
  <si>
    <t>KOMUNIKACE</t>
  </si>
  <si>
    <t>VEŘEJNÉ OSVĚTLENÍ</t>
  </si>
  <si>
    <t>Veřejné osvětlení</t>
  </si>
  <si>
    <t>05.1</t>
  </si>
  <si>
    <t>Dopravní značení na staveništi - DIO</t>
  </si>
  <si>
    <t>OST01</t>
  </si>
  <si>
    <t>OST02</t>
  </si>
  <si>
    <t>OST03</t>
  </si>
  <si>
    <t>OST04</t>
  </si>
  <si>
    <t>OST05</t>
  </si>
  <si>
    <t>OST06</t>
  </si>
  <si>
    <t>Ostatní a vedlejší náklady SO 01-04</t>
  </si>
  <si>
    <t>131303101</t>
  </si>
  <si>
    <t>Hloubení jam ručním nebo pneum nářadím v soudržných horninách tř. 4</t>
  </si>
  <si>
    <t>131303109</t>
  </si>
  <si>
    <t>Příplatek za lepivost u hloubení jam ručním nebo pneum nářadím v hornině tř. 4</t>
  </si>
  <si>
    <t>141720014</t>
  </si>
  <si>
    <t>Neřízený zemní protlak strojně vnějšího průměru do 90 mm v hornině tř 3 a 4</t>
  </si>
  <si>
    <t>286110090</t>
  </si>
  <si>
    <t>trubky pevné DN 80 90x6,7 mm</t>
  </si>
  <si>
    <t>Práce a dodávky M</t>
  </si>
  <si>
    <t>21-M</t>
  </si>
  <si>
    <t>Elektromontáže</t>
  </si>
  <si>
    <t>210010136</t>
  </si>
  <si>
    <t>Montáž trubek ochran.plast. Kopoflex, d do 110 mm, ul. v zemi</t>
  </si>
  <si>
    <t>Kopos</t>
  </si>
  <si>
    <t>trubka elektroinstalační ochran.ohebná Kopoflex d=94 mm, KF09090</t>
  </si>
  <si>
    <t>Kopos.1</t>
  </si>
  <si>
    <t>spojka pro trubku Kopoflex 90</t>
  </si>
  <si>
    <t>ks</t>
  </si>
  <si>
    <t>210010136.1</t>
  </si>
  <si>
    <t>Montáž trubek ochranných plast. tuhých D do 110 mm, ul. pevně</t>
  </si>
  <si>
    <t>Kopos.2</t>
  </si>
  <si>
    <t>trubka elektroinstalační pevná KOPODUR 09110, Js 110 mm</t>
  </si>
  <si>
    <t>Kopos.3</t>
  </si>
  <si>
    <t>spojka pro trubku KOPODUR 09110,  Js 110 mm</t>
  </si>
  <si>
    <t>210810005</t>
  </si>
  <si>
    <t>Montáž kabelu CYKY 3x1,5 mm2 ul. volně</t>
  </si>
  <si>
    <t>341110300</t>
  </si>
  <si>
    <t>kabel silový CYKY 3Cx1,5 mm2</t>
  </si>
  <si>
    <t>210810013</t>
  </si>
  <si>
    <t>Montáž kabelu CYKY-J 5x6 mm2 ul. volně</t>
  </si>
  <si>
    <t>nkt</t>
  </si>
  <si>
    <t>kabel silový CYKY-J 5x6 mm2</t>
  </si>
  <si>
    <t>210810014</t>
  </si>
  <si>
    <t>Montáž kabelu CYKY 4x10mm2 ul. volně</t>
  </si>
  <si>
    <t>kabel silový CYKY 4x10mm2</t>
  </si>
  <si>
    <t>210810015</t>
  </si>
  <si>
    <t>Montáž kabelu CYKY 4x16mm2 ul. volně</t>
  </si>
  <si>
    <t>kabel silový CYKY 4x16mm2</t>
  </si>
  <si>
    <t>210950202</t>
  </si>
  <si>
    <t>Příplatek za zatažení kabelu do chráničky, ( do váhy 2kg/1mb )</t>
  </si>
  <si>
    <t>210100001</t>
  </si>
  <si>
    <t>Ukončení vodičů do  2,5 mm2</t>
  </si>
  <si>
    <t>210100003</t>
  </si>
  <si>
    <t>Ukončení vodičů do 16,0 mm2</t>
  </si>
  <si>
    <t>210100013</t>
  </si>
  <si>
    <t>Ukončení kabelu do 4x16mm2</t>
  </si>
  <si>
    <t>210950101</t>
  </si>
  <si>
    <t>Montáž štítek označovací na kabel</t>
  </si>
  <si>
    <t>735345120</t>
  </si>
  <si>
    <t>štítek označovací</t>
  </si>
  <si>
    <t>210040551</t>
  </si>
  <si>
    <t>Montáž proudového spoje svorkou šroubovou do 50,0 mm2</t>
  </si>
  <si>
    <t>Mat</t>
  </si>
  <si>
    <t>svorka FeZn</t>
  </si>
  <si>
    <t>Spojka kabelová samosmtršťovací  do 4x16</t>
  </si>
  <si>
    <t>210202013</t>
  </si>
  <si>
    <t>Montáž svítidla výbojkového 70W</t>
  </si>
  <si>
    <t>Thorn</t>
  </si>
  <si>
    <t>A- svítidlo výbojkové Hellux 70W (SON, HST), IP65</t>
  </si>
  <si>
    <t>Mat.1</t>
  </si>
  <si>
    <t>výbojka HST 70W/220</t>
  </si>
  <si>
    <t>210204002</t>
  </si>
  <si>
    <t>Montáž stožáru osvětlovacího ocelového UZL9 žárově zinkovaný s ochrannou manžetou)</t>
  </si>
  <si>
    <t>Montáž stožáru osvětlovacího ocelového KL6</t>
  </si>
  <si>
    <t>Koop</t>
  </si>
  <si>
    <t>stožár osvětlovací K5 - 133/60 žárově zinkovaný, bezpaticový,s ochranou manžetou</t>
  </si>
  <si>
    <t>stožár osvětlovací UZL9 - 133/89 žárově zinkovaný, bezpaticový,s ochranou manžetou</t>
  </si>
  <si>
    <t>Montáž výložníku UZD1-500</t>
  </si>
  <si>
    <t>výložník ocelový UZD1-500</t>
  </si>
  <si>
    <t>210204201</t>
  </si>
  <si>
    <t>Montáž elektrovýzbroje stožárů osvětlení 1 okruh</t>
  </si>
  <si>
    <t>Opava</t>
  </si>
  <si>
    <t>elektrovýzbroj SR 721-25/N (1x25/2A) s krytím</t>
  </si>
  <si>
    <t>elektrovýzbroj SR 722-25/N (2x25/2A) s krytím</t>
  </si>
  <si>
    <t>210220022</t>
  </si>
  <si>
    <t>Montáž zemnícího drátu FeZn  d 10 mm v městské zástavbě</t>
  </si>
  <si>
    <t>Tremis</t>
  </si>
  <si>
    <t>drát pozinkovaný FeZn d 10,00 mm (0,6kg/m)</t>
  </si>
  <si>
    <t>210220301</t>
  </si>
  <si>
    <t>Montáž svorek hromosvodných typu SS, SR 03 se 2 šrouby</t>
  </si>
  <si>
    <t>Tremis.1</t>
  </si>
  <si>
    <t>svorka spojovací a odbočovací SR 03</t>
  </si>
  <si>
    <t>210220301.1</t>
  </si>
  <si>
    <t>Montáž svorek hromosvodných typu SS, SP,SR 03 se 2 šrouby</t>
  </si>
  <si>
    <t>Tremis.2</t>
  </si>
  <si>
    <t>svorka spojovací a odbočovací SP1</t>
  </si>
  <si>
    <t>Tremis.3</t>
  </si>
  <si>
    <t>zelenožluté značení drátu feZn pr.10</t>
  </si>
  <si>
    <t>OEZ</t>
  </si>
  <si>
    <t>pojistka 4A,char.gG</t>
  </si>
  <si>
    <t>HZS 1</t>
  </si>
  <si>
    <t>Příprava</t>
  </si>
  <si>
    <t>hod</t>
  </si>
  <si>
    <t>HZS 2</t>
  </si>
  <si>
    <t>Pojízdná plošina</t>
  </si>
  <si>
    <t>HZS 3</t>
  </si>
  <si>
    <t>Zednické práce nekryté PPV</t>
  </si>
  <si>
    <t>M21-PM</t>
  </si>
  <si>
    <t>Přidružený materiál</t>
  </si>
  <si>
    <t>HZS 4</t>
  </si>
  <si>
    <t>Inženýrská činnost (vytyčení stávajících sítí )</t>
  </si>
  <si>
    <t>HZS 5</t>
  </si>
  <si>
    <t>Archeologický průzkum</t>
  </si>
  <si>
    <t>M21-PPV</t>
  </si>
  <si>
    <t>Podíl přidružených výkonů</t>
  </si>
  <si>
    <t>M21-PPV.1</t>
  </si>
  <si>
    <t>Geodetické zaměření skut.stavu</t>
  </si>
  <si>
    <t>M21-PPV.2</t>
  </si>
  <si>
    <t>Zakreslení skutečného stavu VO</t>
  </si>
  <si>
    <t>M21-PPV.3</t>
  </si>
  <si>
    <t>Revize elektrickho zařízení</t>
  </si>
  <si>
    <t>46-M</t>
  </si>
  <si>
    <t>Zemní práce při extr.mont.pracích</t>
  </si>
  <si>
    <t>460010024</t>
  </si>
  <si>
    <t>Vytyčení trasy vedení kabelového podzemního v zástavbě</t>
  </si>
  <si>
    <t>km</t>
  </si>
  <si>
    <t>460030011</t>
  </si>
  <si>
    <t>sejmutí drnu</t>
  </si>
  <si>
    <t>460620002</t>
  </si>
  <si>
    <t>Položení drnu včetně zalití vodou,  na rovině</t>
  </si>
  <si>
    <t>460200164</t>
  </si>
  <si>
    <t>Hloubení kabelové rýhy š. 35 cm, hl.  35 cm, v hornině tř. 3-4</t>
  </si>
  <si>
    <t>460200162</t>
  </si>
  <si>
    <t>Hloubení kabelové rýhy š. 35 cm, hl.  70 cm, v hornině tř.3-4</t>
  </si>
  <si>
    <t>Hloubení kabelové rýhy š. 35 cm, hl.  80 cm, v hornině tř. 3-4</t>
  </si>
  <si>
    <t>460200304</t>
  </si>
  <si>
    <t>Hloubení kabelové rýhy š. 50 cm, hl. 120 cm, v hornině tř. 3-4</t>
  </si>
  <si>
    <t>460421182</t>
  </si>
  <si>
    <t>Kabelové lože z písku tl. 10 cm, kryté plastovou folií, š. do 50 cm</t>
  </si>
  <si>
    <t>písek pro zásyp kabelu ve výkopu</t>
  </si>
  <si>
    <t>460490061</t>
  </si>
  <si>
    <t>Příplatek ke krytí, za výstražnou fólii</t>
  </si>
  <si>
    <t>výstražná folie z PVC š. 33 cm</t>
  </si>
  <si>
    <t>460560141</t>
  </si>
  <si>
    <t>Zásyp rýhy š. 35 cm, hl. 25 cm, z horniny tř.3</t>
  </si>
  <si>
    <t>460560142</t>
  </si>
  <si>
    <t>Zásyp rýhy š. 35 cm, hl. 50 cm, z horniny tř.3</t>
  </si>
  <si>
    <t>46051-021</t>
  </si>
  <si>
    <t>Kabelový kanál z prefabrik.beton.žlabů (bez výkop.prací) TK1-montáž</t>
  </si>
  <si>
    <t>Prefabrikovaný žlab kabelový TK 1, L×B×H 1000×100×100 mm</t>
  </si>
  <si>
    <t>460620014</t>
  </si>
  <si>
    <t>Provizorní úprava terénu se zhutněním, v hornině tř. 4</t>
  </si>
  <si>
    <t>460050704</t>
  </si>
  <si>
    <t>Hloubení nezapažené jámy pro stožár v.o. v hornině tř. 4</t>
  </si>
  <si>
    <t>460080016</t>
  </si>
  <si>
    <t>Pouzdro betonové,d200mm pro stožár do 10m výšky</t>
  </si>
  <si>
    <t>460080201</t>
  </si>
  <si>
    <t>Zřízení nezabudovaného bednění základových konstrukcí</t>
  </si>
  <si>
    <t>460080301</t>
  </si>
  <si>
    <t>Odstranění nezabudovaného bednění základových konstrukcí</t>
  </si>
  <si>
    <t>460600023</t>
  </si>
  <si>
    <t>Vodorovné přemístění horniny jakékoliv tř. do 1,0 km</t>
  </si>
  <si>
    <t>460600031</t>
  </si>
  <si>
    <t>Příplatek k přemístění horniny za každých další 1,0 km (2,0 km)</t>
  </si>
  <si>
    <t xml:space="preserve">Vytrhání zámkové dlažby z pískového lože, spáry nezalité </t>
  </si>
  <si>
    <t xml:space="preserve">Očištění vybouraných dlaždic od spojovacího mat. s původní výplní spár </t>
  </si>
  <si>
    <t xml:space="preserve">Kladení dlažby po překopech pro pokládání kabelů vč. rozprostření, urovnání a zhutnění podkladu z dlaždic tvarovaných nebo zámkových (v této položce není dodávka nových dlaždic) </t>
  </si>
  <si>
    <t>Vyspravení chodníku po překopu kamenivem do tl. 3cm, vč drtě</t>
  </si>
  <si>
    <t xml:space="preserve">Pelhřimov-rekonstrukce inženýrských sítí v ul. Sdružená, Lesní </t>
  </si>
  <si>
    <t>1348</t>
  </si>
  <si>
    <t>SO 04 Veřejné osvětlení</t>
  </si>
  <si>
    <t>401</t>
  </si>
  <si>
    <t>Město Pelhřimov</t>
  </si>
  <si>
    <t>Petr Pospíchal</t>
  </si>
  <si>
    <t>11.2015</t>
  </si>
  <si>
    <t>Náklady na umístění stavby</t>
  </si>
  <si>
    <t>Mimostav. doprava</t>
  </si>
  <si>
    <t>NUS z rozpočtu</t>
  </si>
  <si>
    <t>NUS (ř. 13-18)</t>
  </si>
  <si>
    <t>892900001xx</t>
  </si>
  <si>
    <t>Zkoušky TV kamerou</t>
  </si>
  <si>
    <t>180,5+227,5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</si>
</sst>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0000"/>
    <numFmt numFmtId="165" formatCode="####;\-####"/>
    <numFmt numFmtId="166" formatCode="#,##0;\-#,##0"/>
    <numFmt numFmtId="167" formatCode="#,##0.00;\-#,##0.00"/>
    <numFmt numFmtId="168" formatCode="#,##0.0000;\-#,##0.0000"/>
    <numFmt numFmtId="169" formatCode="#,##0.000;\-#,##0.000"/>
    <numFmt numFmtId="170" formatCode="#,##0.00000;\-#,##0.00000"/>
    <numFmt numFmtId="171" formatCode="#,##0.0;\-#,##0.0"/>
    <numFmt numFmtId="172" formatCode="#"/>
    <numFmt numFmtId="173" formatCode="0.0"/>
  </numFmts>
  <fonts count="7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rgb="FFDF7000"/>
      <name val="Arial CE"/>
      <charset val="238"/>
    </font>
    <font>
      <b/>
      <sz val="8"/>
      <name val="Arial CE"/>
      <charset val="238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"/>
      <charset val="110"/>
    </font>
    <font>
      <sz val="7"/>
      <name val="Arial CE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sz val="8"/>
      <color indexed="9"/>
      <name val="Arial"/>
      <charset val="110"/>
    </font>
    <font>
      <b/>
      <sz val="10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sz val="8"/>
      <color indexed="12"/>
      <name val="Arial"/>
      <charset val="110"/>
    </font>
    <font>
      <b/>
      <sz val="8"/>
      <color indexed="20"/>
      <name val="Arial"/>
      <charset val="110"/>
    </font>
    <font>
      <b/>
      <sz val="8"/>
      <color indexed="21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sz val="8"/>
      <color indexed="63"/>
      <name val="Arial"/>
      <charset val="110"/>
    </font>
    <font>
      <sz val="8"/>
      <color indexed="12"/>
      <name val="Arial"/>
      <charset val="110"/>
    </font>
    <font>
      <i/>
      <sz val="7"/>
      <name val="Arial CE"/>
      <charset val="238"/>
    </font>
    <font>
      <sz val="8"/>
      <color indexed="20"/>
      <name val="Arial"/>
      <charset val="110"/>
    </font>
    <font>
      <sz val="8"/>
      <color indexed="10"/>
      <name val="Arial"/>
      <charset val="110"/>
    </font>
    <font>
      <sz val="8"/>
      <name val="Arial"/>
      <family val="2"/>
      <charset val="238"/>
    </font>
    <font>
      <b/>
      <sz val="14"/>
      <color indexed="10"/>
      <name val="Arial CE"/>
      <family val="2"/>
      <charset val="1"/>
    </font>
    <font>
      <sz val="8"/>
      <name val="Arial CE"/>
      <family val="2"/>
      <charset val="1"/>
    </font>
    <font>
      <sz val="8"/>
      <name val="Arial"/>
      <family val="2"/>
      <charset val="1"/>
    </font>
    <font>
      <b/>
      <sz val="8"/>
      <name val="Arial CE"/>
      <family val="2"/>
      <charset val="1"/>
    </font>
    <font>
      <b/>
      <sz val="8"/>
      <color indexed="12"/>
      <name val="Arial"/>
      <family val="2"/>
      <charset val="1"/>
    </font>
    <font>
      <b/>
      <sz val="8"/>
      <name val="Arial"/>
      <family val="2"/>
      <charset val="1"/>
    </font>
    <font>
      <sz val="8"/>
      <color indexed="10"/>
      <name val="Arial"/>
      <family val="2"/>
      <charset val="1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b/>
      <u/>
      <sz val="8"/>
      <name val="Arial"/>
      <family val="2"/>
      <charset val="1"/>
    </font>
    <font>
      <sz val="7"/>
      <name val="Arial CE"/>
      <family val="2"/>
      <charset val="1"/>
    </font>
    <font>
      <b/>
      <sz val="8"/>
      <color indexed="20"/>
      <name val="Arial"/>
      <family val="2"/>
      <charset val="1"/>
    </font>
    <font>
      <b/>
      <sz val="18"/>
      <color indexed="10"/>
      <name val="Arial CE"/>
      <family val="2"/>
      <charset val="1"/>
    </font>
    <font>
      <sz val="7"/>
      <name val="Arial"/>
      <family val="2"/>
      <charset val="1"/>
    </font>
    <font>
      <b/>
      <sz val="10"/>
      <name val="Arial"/>
      <family val="2"/>
      <charset val="1"/>
    </font>
    <font>
      <sz val="10"/>
      <name val="Arial CE"/>
      <family val="2"/>
      <charset val="1"/>
    </font>
    <font>
      <b/>
      <sz val="12"/>
      <name val="Arial"/>
      <family val="2"/>
      <charset val="1"/>
    </font>
    <font>
      <sz val="8"/>
      <color indexed="9"/>
      <name val="Arial CE"/>
      <family val="2"/>
      <charset val="1"/>
    </font>
    <font>
      <sz val="10"/>
      <color indexed="9"/>
      <name val="Arial CE"/>
      <family val="2"/>
      <charset val="1"/>
    </font>
    <font>
      <sz val="8"/>
      <color indexed="9"/>
      <name val="Arial"/>
      <family val="2"/>
      <charset val="1"/>
    </font>
    <font>
      <b/>
      <sz val="10"/>
      <name val="Arial CE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72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18" xfId="0" applyNumberFormat="1" applyFont="1" applyBorder="1" applyAlignment="1">
      <alignment horizontal="right" wrapText="1" shrinkToFit="1"/>
    </xf>
    <xf numFmtId="3" fontId="3" fillId="0" borderId="18" xfId="0" applyNumberFormat="1" applyFont="1" applyBorder="1" applyAlignment="1">
      <alignment horizontal="right" shrinkToFit="1"/>
    </xf>
    <xf numFmtId="3" fontId="0" fillId="0" borderId="18" xfId="0" applyNumberFormat="1" applyBorder="1" applyAlignment="1">
      <alignment shrinkToFit="1"/>
    </xf>
    <xf numFmtId="3" fontId="0" fillId="0" borderId="28" xfId="0" applyNumberFormat="1" applyBorder="1" applyAlignment="1">
      <alignment shrinkToFit="1"/>
    </xf>
    <xf numFmtId="3" fontId="0" fillId="0" borderId="0" xfId="0" applyNumberFormat="1" applyBorder="1" applyAlignment="1">
      <alignment wrapText="1" shrinkToFit="1"/>
    </xf>
    <xf numFmtId="3" fontId="0" fillId="0" borderId="0" xfId="0" applyNumberFormat="1" applyBorder="1" applyAlignment="1">
      <alignment shrinkToFit="1"/>
    </xf>
    <xf numFmtId="3" fontId="0" fillId="0" borderId="30" xfId="0" applyNumberFormat="1" applyBorder="1" applyAlignment="1">
      <alignment shrinkToFit="1"/>
    </xf>
    <xf numFmtId="3" fontId="0" fillId="0" borderId="6" xfId="0" applyNumberFormat="1" applyBorder="1" applyAlignment="1">
      <alignment wrapText="1" shrinkToFit="1"/>
    </xf>
    <xf numFmtId="3" fontId="0" fillId="0" borderId="6" xfId="0" applyNumberFormat="1" applyBorder="1" applyAlignment="1">
      <alignment shrinkToFit="1"/>
    </xf>
    <xf numFmtId="3" fontId="0" fillId="0" borderId="31" xfId="0" applyNumberFormat="1" applyBorder="1" applyAlignment="1">
      <alignment shrinkToFit="1"/>
    </xf>
    <xf numFmtId="3" fontId="15" fillId="3" borderId="6" xfId="0" applyNumberFormat="1" applyFont="1" applyFill="1" applyBorder="1" applyAlignment="1">
      <alignment wrapText="1" shrinkToFit="1"/>
    </xf>
    <xf numFmtId="3" fontId="15" fillId="3" borderId="6" xfId="0" applyNumberFormat="1" applyFont="1" applyFill="1" applyBorder="1" applyAlignment="1">
      <alignment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6" fillId="5" borderId="28" xfId="0" applyFont="1" applyFill="1" applyBorder="1" applyAlignment="1">
      <alignment horizontal="center" vertical="center" wrapText="1"/>
    </xf>
    <xf numFmtId="4" fontId="7" fillId="0" borderId="30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/>
    <xf numFmtId="49" fontId="7" fillId="0" borderId="32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horizontal="center" vertical="center"/>
    </xf>
    <xf numFmtId="4" fontId="7" fillId="3" borderId="31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7" fillId="0" borderId="26" xfId="0" applyNumberFormat="1" applyFont="1" applyBorder="1" applyAlignment="1">
      <alignment vertical="top"/>
    </xf>
    <xf numFmtId="0" fontId="17" fillId="0" borderId="27" xfId="0" applyFont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7" fillId="0" borderId="30" xfId="0" applyNumberFormat="1" applyFont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29" xfId="0" applyFont="1" applyBorder="1" applyAlignment="1">
      <alignment horizontal="center" vertical="top" shrinkToFit="1"/>
    </xf>
    <xf numFmtId="164" fontId="17" fillId="0" borderId="31" xfId="0" applyNumberFormat="1" applyFont="1" applyBorder="1" applyAlignment="1">
      <alignment vertical="top" shrinkToFit="1"/>
    </xf>
    <xf numFmtId="4" fontId="17" fillId="4" borderId="31" xfId="0" applyNumberFormat="1" applyFont="1" applyFill="1" applyBorder="1" applyAlignment="1" applyProtection="1">
      <alignment vertical="top" shrinkToFit="1"/>
      <protection locked="0"/>
    </xf>
    <xf numFmtId="4" fontId="17" fillId="0" borderId="31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7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3" borderId="10" xfId="0" applyFill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8" fillId="0" borderId="27" xfId="0" applyNumberFormat="1" applyFont="1" applyBorder="1" applyAlignment="1">
      <alignment horizontal="center" vertical="top" wrapText="1" shrinkToFit="1"/>
    </xf>
    <xf numFmtId="0" fontId="19" fillId="0" borderId="27" xfId="0" applyNumberFormat="1" applyFont="1" applyBorder="1" applyAlignment="1">
      <alignment horizontal="center" vertical="top" wrapText="1" shrinkToFit="1"/>
    </xf>
    <xf numFmtId="0" fontId="20" fillId="0" borderId="27" xfId="0" applyNumberFormat="1" applyFont="1" applyBorder="1" applyAlignment="1">
      <alignment horizontal="center" vertical="top" wrapText="1" shrinkToFit="1"/>
    </xf>
    <xf numFmtId="0" fontId="21" fillId="0" borderId="27" xfId="0" applyNumberFormat="1" applyFont="1" applyBorder="1" applyAlignment="1">
      <alignment horizontal="center" vertical="top" wrapText="1" shrinkToFit="1"/>
    </xf>
    <xf numFmtId="0" fontId="0" fillId="3" borderId="29" xfId="0" applyFill="1" applyBorder="1" applyAlignment="1">
      <alignment horizontal="center" vertical="top" shrinkToFit="1"/>
    </xf>
    <xf numFmtId="164" fontId="18" fillId="0" borderId="30" xfId="0" applyNumberFormat="1" applyFont="1" applyBorder="1" applyAlignment="1">
      <alignment vertical="top" wrapText="1" shrinkToFit="1"/>
    </xf>
    <xf numFmtId="164" fontId="19" fillId="0" borderId="30" xfId="0" applyNumberFormat="1" applyFont="1" applyBorder="1" applyAlignment="1">
      <alignment vertical="top" wrapText="1" shrinkToFit="1"/>
    </xf>
    <xf numFmtId="164" fontId="20" fillId="0" borderId="30" xfId="0" applyNumberFormat="1" applyFont="1" applyBorder="1" applyAlignment="1">
      <alignment vertical="top" wrapText="1" shrinkToFit="1"/>
    </xf>
    <xf numFmtId="164" fontId="21" fillId="0" borderId="30" xfId="0" applyNumberFormat="1" applyFont="1" applyBorder="1" applyAlignment="1">
      <alignment vertical="top" wrapText="1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8" fillId="0" borderId="30" xfId="0" quotePrefix="1" applyNumberFormat="1" applyFont="1" applyBorder="1" applyAlignment="1">
      <alignment horizontal="left" vertical="top" wrapText="1"/>
    </xf>
    <xf numFmtId="0" fontId="19" fillId="0" borderId="30" xfId="0" applyNumberFormat="1" applyFont="1" applyBorder="1" applyAlignment="1">
      <alignment horizontal="left" vertical="top" wrapText="1"/>
    </xf>
    <xf numFmtId="0" fontId="19" fillId="0" borderId="30" xfId="0" quotePrefix="1" applyNumberFormat="1" applyFont="1" applyBorder="1" applyAlignment="1">
      <alignment horizontal="left" vertical="top" wrapText="1"/>
    </xf>
    <xf numFmtId="0" fontId="20" fillId="0" borderId="30" xfId="0" quotePrefix="1" applyNumberFormat="1" applyFont="1" applyBorder="1" applyAlignment="1">
      <alignment horizontal="left" vertical="top" wrapText="1"/>
    </xf>
    <xf numFmtId="0" fontId="21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20" fillId="0" borderId="30" xfId="0" applyNumberFormat="1" applyFont="1" applyBorder="1" applyAlignment="1">
      <alignment horizontal="left" vertical="top" wrapText="1"/>
    </xf>
    <xf numFmtId="3" fontId="8" fillId="0" borderId="26" xfId="0" applyNumberFormat="1" applyFont="1" applyBorder="1"/>
    <xf numFmtId="3" fontId="8" fillId="0" borderId="26" xfId="0" applyNumberFormat="1" applyFont="1" applyBorder="1" applyAlignment="1"/>
    <xf numFmtId="3" fontId="8" fillId="0" borderId="0" xfId="0" applyNumberFormat="1" applyFont="1" applyBorder="1" applyAlignment="1">
      <alignment wrapText="1" shrinkToFit="1"/>
    </xf>
    <xf numFmtId="3" fontId="8" fillId="0" borderId="0" xfId="0" applyNumberFormat="1" applyFont="1" applyBorder="1" applyAlignment="1">
      <alignment shrinkToFit="1"/>
    </xf>
    <xf numFmtId="3" fontId="8" fillId="0" borderId="30" xfId="0" applyNumberFormat="1" applyFont="1" applyBorder="1" applyAlignment="1">
      <alignment shrinkToFit="1"/>
    </xf>
    <xf numFmtId="3" fontId="8" fillId="0" borderId="30" xfId="0" applyNumberFormat="1" applyFont="1" applyBorder="1" applyAlignment="1"/>
    <xf numFmtId="4" fontId="22" fillId="4" borderId="31" xfId="0" applyNumberFormat="1" applyFont="1" applyFill="1" applyBorder="1" applyAlignment="1" applyProtection="1">
      <alignment vertical="top" shrinkToFit="1"/>
      <protection locked="0"/>
    </xf>
    <xf numFmtId="0" fontId="0" fillId="0" borderId="34" xfId="0" applyFont="1" applyBorder="1" applyAlignment="1" applyProtection="1">
      <alignment horizontal="left"/>
    </xf>
    <xf numFmtId="0" fontId="0" fillId="0" borderId="35" xfId="0" applyFont="1" applyBorder="1" applyAlignment="1" applyProtection="1">
      <alignment horizontal="left"/>
    </xf>
    <xf numFmtId="0" fontId="0" fillId="0" borderId="36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23" fillId="0" borderId="35" xfId="0" applyFont="1" applyBorder="1" applyAlignment="1" applyProtection="1">
      <alignment horizontal="left"/>
    </xf>
    <xf numFmtId="0" fontId="0" fillId="0" borderId="37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39" xfId="0" applyFont="1" applyBorder="1" applyAlignment="1" applyProtection="1">
      <alignment horizontal="left"/>
    </xf>
    <xf numFmtId="0" fontId="24" fillId="0" borderId="34" xfId="0" applyFont="1" applyBorder="1" applyAlignment="1" applyProtection="1">
      <alignment horizontal="left" vertical="center"/>
    </xf>
    <xf numFmtId="0" fontId="24" fillId="0" borderId="35" xfId="0" applyFont="1" applyBorder="1" applyAlignment="1" applyProtection="1">
      <alignment horizontal="left" vertical="center"/>
    </xf>
    <xf numFmtId="0" fontId="24" fillId="0" borderId="36" xfId="0" applyFont="1" applyBorder="1" applyAlignment="1" applyProtection="1">
      <alignment horizontal="left" vertical="center"/>
    </xf>
    <xf numFmtId="0" fontId="24" fillId="0" borderId="4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5" fillId="0" borderId="41" xfId="0" applyFont="1" applyBorder="1" applyAlignment="1" applyProtection="1">
      <alignment horizontal="left" vertical="center"/>
    </xf>
    <xf numFmtId="165" fontId="25" fillId="0" borderId="42" xfId="0" applyNumberFormat="1" applyFont="1" applyBorder="1" applyAlignment="1" applyProtection="1">
      <alignment horizontal="right" vertical="center"/>
    </xf>
    <xf numFmtId="0" fontId="24" fillId="0" borderId="43" xfId="0" applyFont="1" applyBorder="1" applyAlignment="1" applyProtection="1">
      <alignment horizontal="left" vertical="center"/>
    </xf>
    <xf numFmtId="0" fontId="24" fillId="0" borderId="44" xfId="0" applyFont="1" applyBorder="1" applyAlignment="1" applyProtection="1">
      <alignment horizontal="left" vertical="center"/>
    </xf>
    <xf numFmtId="0" fontId="25" fillId="0" borderId="45" xfId="0" applyFont="1" applyBorder="1" applyAlignment="1" applyProtection="1">
      <alignment horizontal="left" vertical="center" wrapText="1"/>
    </xf>
    <xf numFmtId="0" fontId="24" fillId="0" borderId="46" xfId="0" applyFont="1" applyBorder="1" applyAlignment="1" applyProtection="1">
      <alignment horizontal="left" vertical="center"/>
    </xf>
    <xf numFmtId="165" fontId="25" fillId="0" borderId="45" xfId="0" applyNumberFormat="1" applyFont="1" applyBorder="1" applyAlignment="1" applyProtection="1">
      <alignment horizontal="right" vertical="center"/>
    </xf>
    <xf numFmtId="165" fontId="25" fillId="0" borderId="0" xfId="0" applyNumberFormat="1" applyFont="1" applyAlignment="1" applyProtection="1">
      <alignment horizontal="right" vertical="center"/>
    </xf>
    <xf numFmtId="0" fontId="25" fillId="0" borderId="45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top" wrapText="1"/>
    </xf>
    <xf numFmtId="0" fontId="25" fillId="0" borderId="0" xfId="0" applyFont="1" applyAlignment="1" applyProtection="1">
      <alignment horizontal="left" vertical="top"/>
    </xf>
    <xf numFmtId="0" fontId="24" fillId="0" borderId="42" xfId="0" applyFont="1" applyBorder="1" applyAlignment="1" applyProtection="1">
      <alignment horizontal="left" vertical="center"/>
    </xf>
    <xf numFmtId="0" fontId="25" fillId="0" borderId="50" xfId="0" applyFont="1" applyBorder="1" applyAlignment="1" applyProtection="1">
      <alignment horizontal="left" vertical="center"/>
    </xf>
    <xf numFmtId="0" fontId="25" fillId="0" borderId="51" xfId="0" applyFont="1" applyBorder="1" applyAlignment="1" applyProtection="1">
      <alignment horizontal="left" vertical="center"/>
    </xf>
    <xf numFmtId="165" fontId="25" fillId="0" borderId="52" xfId="0" applyNumberFormat="1" applyFont="1" applyBorder="1" applyAlignment="1" applyProtection="1">
      <alignment horizontal="right" vertical="center"/>
    </xf>
    <xf numFmtId="0" fontId="24" fillId="0" borderId="53" xfId="0" applyFont="1" applyBorder="1" applyAlignment="1" applyProtection="1">
      <alignment horizontal="left" vertical="center"/>
    </xf>
    <xf numFmtId="0" fontId="25" fillId="0" borderId="47" xfId="0" applyFont="1" applyBorder="1" applyAlignment="1" applyProtection="1">
      <alignment horizontal="left" vertical="center"/>
    </xf>
    <xf numFmtId="0" fontId="24" fillId="0" borderId="48" xfId="0" applyFont="1" applyBorder="1" applyAlignment="1" applyProtection="1">
      <alignment horizontal="left" vertical="center"/>
    </xf>
    <xf numFmtId="0" fontId="24" fillId="0" borderId="49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/>
    </xf>
    <xf numFmtId="0" fontId="24" fillId="0" borderId="52" xfId="0" applyFont="1" applyBorder="1" applyAlignment="1" applyProtection="1">
      <alignment horizontal="left" vertical="center"/>
    </xf>
    <xf numFmtId="165" fontId="25" fillId="0" borderId="53" xfId="0" applyNumberFormat="1" applyFont="1" applyBorder="1" applyAlignment="1" applyProtection="1">
      <alignment horizontal="right" vertical="center"/>
    </xf>
    <xf numFmtId="49" fontId="25" fillId="0" borderId="50" xfId="0" applyNumberFormat="1" applyFont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24" fillId="0" borderId="37" xfId="0" applyFont="1" applyBorder="1" applyAlignment="1" applyProtection="1">
      <alignment horizontal="left" vertical="center"/>
    </xf>
    <xf numFmtId="0" fontId="24" fillId="0" borderId="38" xfId="0" applyFont="1" applyBorder="1" applyAlignment="1" applyProtection="1">
      <alignment horizontal="left" vertical="center"/>
    </xf>
    <xf numFmtId="0" fontId="24" fillId="0" borderId="39" xfId="0" applyFont="1" applyBorder="1" applyAlignment="1" applyProtection="1">
      <alignment horizontal="left" vertical="center"/>
    </xf>
    <xf numFmtId="0" fontId="24" fillId="0" borderId="54" xfId="0" applyFont="1" applyBorder="1" applyAlignment="1" applyProtection="1">
      <alignment horizontal="left" vertical="center"/>
    </xf>
    <xf numFmtId="0" fontId="24" fillId="0" borderId="55" xfId="0" applyFont="1" applyBorder="1" applyAlignment="1" applyProtection="1">
      <alignment horizontal="left" vertical="center"/>
    </xf>
    <xf numFmtId="0" fontId="28" fillId="0" borderId="55" xfId="0" applyFont="1" applyBorder="1" applyAlignment="1" applyProtection="1">
      <alignment horizontal="left" vertical="center"/>
    </xf>
    <xf numFmtId="0" fontId="24" fillId="0" borderId="56" xfId="0" applyFont="1" applyBorder="1" applyAlignment="1" applyProtection="1">
      <alignment horizontal="left" vertical="center"/>
    </xf>
    <xf numFmtId="0" fontId="24" fillId="0" borderId="57" xfId="0" applyFont="1" applyBorder="1" applyAlignment="1" applyProtection="1">
      <alignment horizontal="left" vertical="center"/>
    </xf>
    <xf numFmtId="0" fontId="24" fillId="0" borderId="58" xfId="0" applyFont="1" applyBorder="1" applyAlignment="1" applyProtection="1">
      <alignment horizontal="left" vertical="center"/>
    </xf>
    <xf numFmtId="0" fontId="24" fillId="0" borderId="59" xfId="0" applyFont="1" applyBorder="1" applyAlignment="1" applyProtection="1">
      <alignment horizontal="left" vertical="center"/>
    </xf>
    <xf numFmtId="0" fontId="24" fillId="0" borderId="60" xfId="0" applyFont="1" applyBorder="1" applyAlignment="1" applyProtection="1">
      <alignment horizontal="left" vertical="center"/>
    </xf>
    <xf numFmtId="0" fontId="24" fillId="0" borderId="61" xfId="0" applyFont="1" applyBorder="1" applyAlignment="1" applyProtection="1">
      <alignment horizontal="left" vertical="center"/>
    </xf>
    <xf numFmtId="166" fontId="0" fillId="0" borderId="62" xfId="0" applyNumberFormat="1" applyFont="1" applyBorder="1" applyAlignment="1" applyProtection="1">
      <alignment horizontal="right" vertical="center"/>
    </xf>
    <xf numFmtId="166" fontId="0" fillId="0" borderId="63" xfId="0" applyNumberFormat="1" applyFont="1" applyBorder="1" applyAlignment="1" applyProtection="1">
      <alignment horizontal="right" vertical="center"/>
    </xf>
    <xf numFmtId="166" fontId="29" fillId="0" borderId="64" xfId="0" applyNumberFormat="1" applyFont="1" applyBorder="1" applyAlignment="1" applyProtection="1">
      <alignment horizontal="right" vertical="center"/>
    </xf>
    <xf numFmtId="167" fontId="29" fillId="0" borderId="65" xfId="0" applyNumberFormat="1" applyFont="1" applyBorder="1" applyAlignment="1" applyProtection="1">
      <alignment horizontal="right" vertical="center"/>
    </xf>
    <xf numFmtId="166" fontId="0" fillId="0" borderId="64" xfId="0" applyNumberFormat="1" applyFont="1" applyBorder="1" applyAlignment="1" applyProtection="1">
      <alignment horizontal="right" vertical="center"/>
    </xf>
    <xf numFmtId="166" fontId="0" fillId="0" borderId="65" xfId="0" applyNumberFormat="1" applyFont="1" applyBorder="1" applyAlignment="1" applyProtection="1">
      <alignment horizontal="right" vertical="center"/>
    </xf>
    <xf numFmtId="166" fontId="29" fillId="0" borderId="63" xfId="0" applyNumberFormat="1" applyFont="1" applyBorder="1" applyAlignment="1" applyProtection="1">
      <alignment horizontal="right" vertical="center"/>
    </xf>
    <xf numFmtId="167" fontId="29" fillId="0" borderId="63" xfId="0" applyNumberFormat="1" applyFont="1" applyBorder="1" applyAlignment="1" applyProtection="1">
      <alignment horizontal="right" vertical="center"/>
    </xf>
    <xf numFmtId="166" fontId="0" fillId="0" borderId="66" xfId="0" applyNumberFormat="1" applyFont="1" applyBorder="1" applyAlignment="1" applyProtection="1">
      <alignment horizontal="right" vertical="center"/>
    </xf>
    <xf numFmtId="0" fontId="28" fillId="0" borderId="55" xfId="0" applyFont="1" applyBorder="1" applyAlignment="1" applyProtection="1">
      <alignment horizontal="left" vertical="center" wrapText="1"/>
    </xf>
    <xf numFmtId="0" fontId="30" fillId="0" borderId="57" xfId="0" applyFont="1" applyBorder="1" applyAlignment="1" applyProtection="1">
      <alignment horizontal="left" vertical="center"/>
    </xf>
    <xf numFmtId="0" fontId="30" fillId="0" borderId="59" xfId="0" applyFont="1" applyBorder="1" applyAlignment="1" applyProtection="1">
      <alignment horizontal="left" vertical="center"/>
    </xf>
    <xf numFmtId="0" fontId="28" fillId="0" borderId="60" xfId="0" applyFont="1" applyBorder="1" applyAlignment="1" applyProtection="1">
      <alignment horizontal="left" vertical="center"/>
    </xf>
    <xf numFmtId="0" fontId="28" fillId="0" borderId="58" xfId="0" applyFont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/>
    </xf>
    <xf numFmtId="0" fontId="28" fillId="0" borderId="59" xfId="0" applyFont="1" applyBorder="1" applyAlignment="1" applyProtection="1">
      <alignment horizontal="left" vertical="center"/>
    </xf>
    <xf numFmtId="165" fontId="24" fillId="0" borderId="67" xfId="0" applyNumberFormat="1" applyFont="1" applyBorder="1" applyAlignment="1" applyProtection="1">
      <alignment horizontal="center" vertical="center"/>
    </xf>
    <xf numFmtId="0" fontId="31" fillId="0" borderId="41" xfId="0" applyFont="1" applyBorder="1" applyAlignment="1" applyProtection="1">
      <alignment horizontal="left" vertical="center"/>
    </xf>
    <xf numFmtId="0" fontId="24" fillId="0" borderId="50" xfId="0" applyFont="1" applyBorder="1" applyAlignment="1" applyProtection="1">
      <alignment horizontal="left" vertical="center"/>
    </xf>
    <xf numFmtId="167" fontId="29" fillId="0" borderId="51" xfId="0" applyNumberFormat="1" applyFont="1" applyBorder="1" applyAlignment="1" applyProtection="1">
      <alignment horizontal="right" vertical="center"/>
    </xf>
    <xf numFmtId="0" fontId="24" fillId="0" borderId="68" xfId="0" applyFont="1" applyBorder="1" applyAlignment="1" applyProtection="1">
      <alignment horizontal="left" vertical="center"/>
    </xf>
    <xf numFmtId="0" fontId="24" fillId="0" borderId="51" xfId="0" applyFont="1" applyBorder="1" applyAlignment="1" applyProtection="1">
      <alignment horizontal="left" vertical="center"/>
    </xf>
    <xf numFmtId="167" fontId="0" fillId="0" borderId="51" xfId="0" applyNumberFormat="1" applyFont="1" applyBorder="1" applyAlignment="1" applyProtection="1">
      <alignment horizontal="right" vertical="center"/>
    </xf>
    <xf numFmtId="166" fontId="0" fillId="0" borderId="52" xfId="0" applyNumberFormat="1" applyFont="1" applyBorder="1" applyAlignment="1" applyProtection="1">
      <alignment horizontal="right" vertical="center"/>
    </xf>
    <xf numFmtId="0" fontId="32" fillId="0" borderId="52" xfId="0" applyFont="1" applyBorder="1" applyAlignment="1" applyProtection="1">
      <alignment horizontal="right" vertical="center"/>
    </xf>
    <xf numFmtId="0" fontId="32" fillId="0" borderId="53" xfId="0" applyFont="1" applyBorder="1" applyAlignment="1" applyProtection="1">
      <alignment horizontal="left" vertical="center"/>
    </xf>
    <xf numFmtId="0" fontId="24" fillId="0" borderId="47" xfId="0" applyFont="1" applyBorder="1" applyAlignment="1" applyProtection="1">
      <alignment horizontal="left" vertical="center"/>
    </xf>
    <xf numFmtId="165" fontId="24" fillId="0" borderId="69" xfId="0" applyNumberFormat="1" applyFont="1" applyBorder="1" applyAlignment="1" applyProtection="1">
      <alignment horizontal="center" vertical="center"/>
    </xf>
    <xf numFmtId="166" fontId="0" fillId="0" borderId="51" xfId="0" applyNumberFormat="1" applyFont="1" applyBorder="1" applyAlignment="1" applyProtection="1">
      <alignment horizontal="right" vertical="center"/>
    </xf>
    <xf numFmtId="0" fontId="31" fillId="0" borderId="51" xfId="0" applyFont="1" applyBorder="1" applyAlignment="1" applyProtection="1">
      <alignment horizontal="left" vertical="center"/>
    </xf>
    <xf numFmtId="167" fontId="29" fillId="0" borderId="54" xfId="0" applyNumberFormat="1" applyFont="1" applyBorder="1" applyAlignment="1" applyProtection="1">
      <alignment horizontal="right" vertical="center"/>
    </xf>
    <xf numFmtId="167" fontId="0" fillId="0" borderId="54" xfId="0" applyNumberFormat="1" applyFont="1" applyBorder="1" applyAlignment="1" applyProtection="1">
      <alignment horizontal="right" vertical="center"/>
    </xf>
    <xf numFmtId="166" fontId="0" fillId="0" borderId="56" xfId="0" applyNumberFormat="1" applyFont="1" applyBorder="1" applyAlignment="1" applyProtection="1">
      <alignment horizontal="right" vertical="center"/>
    </xf>
    <xf numFmtId="0" fontId="24" fillId="0" borderId="70" xfId="0" applyFont="1" applyBorder="1" applyAlignment="1" applyProtection="1">
      <alignment horizontal="left" vertical="center"/>
    </xf>
    <xf numFmtId="165" fontId="24" fillId="0" borderId="71" xfId="0" applyNumberFormat="1" applyFont="1" applyBorder="1" applyAlignment="1" applyProtection="1">
      <alignment horizontal="center" vertical="center"/>
    </xf>
    <xf numFmtId="0" fontId="24" fillId="0" borderId="65" xfId="0" applyFont="1" applyBorder="1" applyAlignment="1" applyProtection="1">
      <alignment horizontal="left" vertical="center"/>
    </xf>
    <xf numFmtId="0" fontId="24" fillId="0" borderId="63" xfId="0" applyFont="1" applyBorder="1" applyAlignment="1" applyProtection="1">
      <alignment horizontal="left" vertical="center"/>
    </xf>
    <xf numFmtId="0" fontId="24" fillId="0" borderId="64" xfId="0" applyFont="1" applyBorder="1" applyAlignment="1" applyProtection="1">
      <alignment horizontal="left" vertical="center"/>
    </xf>
    <xf numFmtId="167" fontId="29" fillId="0" borderId="72" xfId="0" applyNumberFormat="1" applyFont="1" applyBorder="1" applyAlignment="1" applyProtection="1">
      <alignment horizontal="right" vertical="center"/>
    </xf>
    <xf numFmtId="167" fontId="29" fillId="0" borderId="55" xfId="0" applyNumberFormat="1" applyFont="1" applyBorder="1" applyAlignment="1" applyProtection="1">
      <alignment horizontal="right" vertical="center"/>
    </xf>
    <xf numFmtId="166" fontId="33" fillId="0" borderId="38" xfId="0" applyNumberFormat="1" applyFont="1" applyBorder="1" applyAlignment="1" applyProtection="1">
      <alignment horizontal="right" vertical="center"/>
    </xf>
    <xf numFmtId="0" fontId="28" fillId="0" borderId="34" xfId="0" applyFont="1" applyBorder="1" applyAlignment="1" applyProtection="1">
      <alignment horizontal="left" vertical="top"/>
    </xf>
    <xf numFmtId="0" fontId="24" fillId="0" borderId="73" xfId="0" applyFont="1" applyBorder="1" applyAlignment="1" applyProtection="1">
      <alignment horizontal="left" vertical="center"/>
    </xf>
    <xf numFmtId="0" fontId="24" fillId="0" borderId="74" xfId="0" applyFont="1" applyBorder="1" applyAlignment="1" applyProtection="1">
      <alignment horizontal="left" vertical="center"/>
    </xf>
    <xf numFmtId="0" fontId="24" fillId="0" borderId="45" xfId="0" applyFont="1" applyBorder="1" applyAlignment="1" applyProtection="1">
      <alignment horizontal="left" vertical="center"/>
    </xf>
    <xf numFmtId="168" fontId="34" fillId="0" borderId="56" xfId="0" applyNumberFormat="1" applyFont="1" applyBorder="1" applyAlignment="1" applyProtection="1">
      <alignment horizontal="right" vertical="center"/>
    </xf>
    <xf numFmtId="0" fontId="24" fillId="0" borderId="75" xfId="0" applyFont="1" applyBorder="1" applyAlignment="1" applyProtection="1">
      <alignment horizontal="left"/>
    </xf>
    <xf numFmtId="0" fontId="24" fillId="0" borderId="47" xfId="0" applyFont="1" applyBorder="1" applyAlignment="1" applyProtection="1">
      <alignment horizontal="left"/>
    </xf>
    <xf numFmtId="166" fontId="25" fillId="0" borderId="47" xfId="0" applyNumberFormat="1" applyFont="1" applyBorder="1" applyAlignment="1" applyProtection="1">
      <alignment horizontal="right" vertical="center"/>
    </xf>
    <xf numFmtId="167" fontId="25" fillId="0" borderId="51" xfId="0" applyNumberFormat="1" applyFont="1" applyBorder="1" applyAlignment="1" applyProtection="1">
      <alignment horizontal="right" vertical="center"/>
    </xf>
    <xf numFmtId="167" fontId="29" fillId="0" borderId="47" xfId="0" applyNumberFormat="1" applyFont="1" applyBorder="1" applyAlignment="1" applyProtection="1">
      <alignment horizontal="right" vertical="center"/>
    </xf>
    <xf numFmtId="168" fontId="34" fillId="0" borderId="76" xfId="0" applyNumberFormat="1" applyFont="1" applyBorder="1" applyAlignment="1" applyProtection="1">
      <alignment horizontal="right" vertical="center"/>
    </xf>
    <xf numFmtId="0" fontId="28" fillId="0" borderId="77" xfId="0" applyFont="1" applyBorder="1" applyAlignment="1" applyProtection="1">
      <alignment horizontal="left" vertical="top"/>
    </xf>
    <xf numFmtId="0" fontId="24" fillId="0" borderId="41" xfId="0" applyFont="1" applyBorder="1" applyAlignment="1" applyProtection="1">
      <alignment horizontal="left" vertical="center"/>
    </xf>
    <xf numFmtId="166" fontId="25" fillId="0" borderId="51" xfId="0" applyNumberFormat="1" applyFont="1" applyBorder="1" applyAlignment="1" applyProtection="1">
      <alignment horizontal="right" vertical="center"/>
    </xf>
    <xf numFmtId="168" fontId="34" fillId="0" borderId="68" xfId="0" applyNumberFormat="1" applyFont="1" applyBorder="1" applyAlignment="1" applyProtection="1">
      <alignment horizontal="right" vertical="center"/>
    </xf>
    <xf numFmtId="0" fontId="28" fillId="0" borderId="65" xfId="0" applyFont="1" applyBorder="1" applyAlignment="1" applyProtection="1">
      <alignment horizontal="left" vertical="center"/>
    </xf>
    <xf numFmtId="0" fontId="24" fillId="0" borderId="78" xfId="0" applyFont="1" applyBorder="1" applyAlignment="1" applyProtection="1">
      <alignment horizontal="left" vertical="center"/>
    </xf>
    <xf numFmtId="167" fontId="35" fillId="0" borderId="79" xfId="0" applyNumberFormat="1" applyFont="1" applyBorder="1" applyAlignment="1" applyProtection="1">
      <alignment horizontal="right" vertical="center"/>
    </xf>
    <xf numFmtId="0" fontId="24" fillId="0" borderId="80" xfId="0" applyFont="1" applyBorder="1" applyAlignment="1" applyProtection="1">
      <alignment horizontal="left" vertical="center"/>
    </xf>
    <xf numFmtId="0" fontId="0" fillId="0" borderId="58" xfId="0" applyFont="1" applyBorder="1" applyAlignment="1" applyProtection="1">
      <alignment horizontal="left" vertical="center"/>
    </xf>
    <xf numFmtId="0" fontId="24" fillId="0" borderId="37" xfId="0" applyFont="1" applyBorder="1" applyAlignment="1" applyProtection="1">
      <alignment horizontal="left"/>
    </xf>
    <xf numFmtId="0" fontId="24" fillId="0" borderId="81" xfId="0" applyFont="1" applyBorder="1" applyAlignment="1" applyProtection="1">
      <alignment horizontal="left" vertical="center"/>
    </xf>
    <xf numFmtId="0" fontId="24" fillId="0" borderId="72" xfId="0" applyFont="1" applyBorder="1" applyAlignment="1" applyProtection="1">
      <alignment horizontal="left"/>
    </xf>
    <xf numFmtId="0" fontId="24" fillId="0" borderId="66" xfId="0" applyFont="1" applyBorder="1" applyAlignment="1" applyProtection="1">
      <alignment horizontal="left" vertical="center"/>
    </xf>
    <xf numFmtId="0" fontId="36" fillId="6" borderId="0" xfId="0" applyFont="1" applyFill="1" applyAlignment="1" applyProtection="1">
      <alignment horizontal="left"/>
    </xf>
    <xf numFmtId="0" fontId="27" fillId="6" borderId="0" xfId="0" applyFont="1" applyFill="1" applyAlignment="1" applyProtection="1">
      <alignment horizontal="left"/>
    </xf>
    <xf numFmtId="0" fontId="37" fillId="6" borderId="0" xfId="0" applyFont="1" applyFill="1" applyAlignment="1" applyProtection="1">
      <alignment horizontal="left" vertical="center"/>
    </xf>
    <xf numFmtId="0" fontId="25" fillId="6" borderId="0" xfId="0" applyFont="1" applyFill="1" applyAlignment="1" applyProtection="1">
      <alignment horizontal="left" vertical="center"/>
    </xf>
    <xf numFmtId="0" fontId="27" fillId="6" borderId="0" xfId="0" applyFont="1" applyFill="1" applyAlignment="1" applyProtection="1">
      <alignment horizontal="left" vertical="center"/>
    </xf>
    <xf numFmtId="0" fontId="25" fillId="6" borderId="0" xfId="0" applyFont="1" applyFill="1" applyAlignment="1" applyProtection="1">
      <alignment horizontal="center" vertical="center"/>
    </xf>
    <xf numFmtId="0" fontId="0" fillId="6" borderId="0" xfId="0" applyFont="1" applyFill="1" applyAlignment="1" applyProtection="1">
      <alignment horizontal="left" vertical="center"/>
    </xf>
    <xf numFmtId="0" fontId="25" fillId="7" borderId="82" xfId="0" applyFont="1" applyFill="1" applyBorder="1" applyAlignment="1" applyProtection="1">
      <alignment horizontal="center" vertical="center" wrapText="1"/>
    </xf>
    <xf numFmtId="0" fontId="25" fillId="7" borderId="83" xfId="0" applyFont="1" applyFill="1" applyBorder="1" applyAlignment="1" applyProtection="1">
      <alignment horizontal="center" vertical="center" wrapText="1"/>
    </xf>
    <xf numFmtId="0" fontId="25" fillId="7" borderId="84" xfId="0" applyFont="1" applyFill="1" applyBorder="1" applyAlignment="1" applyProtection="1">
      <alignment horizontal="center" vertical="center" wrapText="1"/>
    </xf>
    <xf numFmtId="0" fontId="25" fillId="7" borderId="59" xfId="0" applyFont="1" applyFill="1" applyBorder="1" applyAlignment="1" applyProtection="1">
      <alignment horizontal="center" vertical="center" wrapText="1"/>
    </xf>
    <xf numFmtId="165" fontId="25" fillId="7" borderId="71" xfId="0" applyNumberFormat="1" applyFont="1" applyFill="1" applyBorder="1" applyAlignment="1" applyProtection="1">
      <alignment horizontal="center" vertical="center"/>
    </xf>
    <xf numFmtId="165" fontId="25" fillId="7" borderId="85" xfId="0" applyNumberFormat="1" applyFont="1" applyFill="1" applyBorder="1" applyAlignment="1" applyProtection="1">
      <alignment horizontal="center" vertical="center"/>
    </xf>
    <xf numFmtId="165" fontId="25" fillId="7" borderId="86" xfId="0" applyNumberFormat="1" applyFont="1" applyFill="1" applyBorder="1" applyAlignment="1" applyProtection="1">
      <alignment horizontal="center" vertical="center"/>
    </xf>
    <xf numFmtId="165" fontId="25" fillId="7" borderId="64" xfId="0" applyNumberFormat="1" applyFont="1" applyFill="1" applyBorder="1" applyAlignment="1" applyProtection="1">
      <alignment horizontal="center" vertical="center"/>
    </xf>
    <xf numFmtId="0" fontId="0" fillId="6" borderId="54" xfId="0" applyFont="1" applyFill="1" applyBorder="1" applyAlignment="1" applyProtection="1">
      <alignment horizontal="left"/>
    </xf>
    <xf numFmtId="0" fontId="0" fillId="6" borderId="55" xfId="0" applyFont="1" applyFill="1" applyBorder="1" applyAlignment="1" applyProtection="1">
      <alignment horizontal="left"/>
    </xf>
    <xf numFmtId="0" fontId="0" fillId="6" borderId="56" xfId="0" applyFont="1" applyFill="1" applyBorder="1" applyAlignment="1" applyProtection="1">
      <alignment horizontal="left"/>
    </xf>
    <xf numFmtId="0" fontId="38" fillId="0" borderId="0" xfId="0" applyFont="1" applyAlignment="1" applyProtection="1">
      <alignment horizontal="center" vertical="center"/>
    </xf>
    <xf numFmtId="0" fontId="38" fillId="0" borderId="0" xfId="0" applyFont="1" applyAlignment="1" applyProtection="1">
      <alignment horizontal="left" vertical="center"/>
    </xf>
    <xf numFmtId="167" fontId="38" fillId="0" borderId="0" xfId="0" applyNumberFormat="1" applyFont="1" applyAlignment="1" applyProtection="1">
      <alignment horizontal="right" vertical="center"/>
    </xf>
    <xf numFmtId="169" fontId="38" fillId="0" borderId="0" xfId="0" applyNumberFormat="1" applyFont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center" vertical="center"/>
    </xf>
    <xf numFmtId="0" fontId="39" fillId="0" borderId="0" xfId="0" applyFont="1" applyAlignment="1" applyProtection="1">
      <alignment horizontal="left" vertical="center"/>
    </xf>
    <xf numFmtId="167" fontId="39" fillId="0" borderId="0" xfId="0" applyNumberFormat="1" applyFont="1" applyAlignment="1" applyProtection="1">
      <alignment horizontal="right" vertical="center"/>
    </xf>
    <xf numFmtId="169" fontId="39" fillId="0" borderId="0" xfId="0" applyNumberFormat="1" applyFont="1" applyAlignment="1" applyProtection="1">
      <alignment horizontal="right" vertical="center"/>
    </xf>
    <xf numFmtId="0" fontId="40" fillId="0" borderId="0" xfId="0" applyFont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</xf>
    <xf numFmtId="167" fontId="40" fillId="0" borderId="0" xfId="0" applyNumberFormat="1" applyFont="1" applyAlignment="1" applyProtection="1">
      <alignment horizontal="right" vertical="center"/>
    </xf>
    <xf numFmtId="169" fontId="40" fillId="0" borderId="0" xfId="0" applyNumberFormat="1" applyFont="1" applyAlignment="1" applyProtection="1">
      <alignment horizontal="right" vertical="center"/>
    </xf>
    <xf numFmtId="0" fontId="41" fillId="0" borderId="0" xfId="0" applyFont="1" applyAlignment="1" applyProtection="1">
      <alignment horizontal="left" vertical="center"/>
    </xf>
    <xf numFmtId="0" fontId="42" fillId="0" borderId="0" xfId="0" applyFont="1" applyAlignment="1" applyProtection="1">
      <alignment horizontal="left" vertical="center"/>
    </xf>
    <xf numFmtId="167" fontId="42" fillId="0" borderId="0" xfId="0" applyNumberFormat="1" applyFont="1" applyAlignment="1" applyProtection="1">
      <alignment horizontal="right" vertical="center"/>
    </xf>
    <xf numFmtId="169" fontId="42" fillId="0" borderId="0" xfId="0" applyNumberFormat="1" applyFont="1" applyAlignment="1" applyProtection="1">
      <alignment horizontal="right" vertical="center"/>
    </xf>
    <xf numFmtId="0" fontId="25" fillId="6" borderId="0" xfId="0" applyFont="1" applyFill="1" applyAlignment="1" applyProtection="1">
      <alignment horizontal="left"/>
    </xf>
    <xf numFmtId="0" fontId="24" fillId="6" borderId="0" xfId="0" applyFont="1" applyFill="1" applyAlignment="1" applyProtection="1">
      <alignment horizontal="left"/>
    </xf>
    <xf numFmtId="0" fontId="24" fillId="7" borderId="59" xfId="0" applyFont="1" applyFill="1" applyBorder="1" applyAlignment="1" applyProtection="1">
      <alignment horizontal="center" vertical="center" wrapText="1"/>
    </xf>
    <xf numFmtId="0" fontId="24" fillId="7" borderId="60" xfId="0" applyFont="1" applyFill="1" applyBorder="1" applyAlignment="1" applyProtection="1">
      <alignment horizontal="center" vertical="center" wrapText="1"/>
    </xf>
    <xf numFmtId="0" fontId="25" fillId="7" borderId="60" xfId="0" applyFont="1" applyFill="1" applyBorder="1" applyAlignment="1" applyProtection="1">
      <alignment horizontal="center" vertical="center" wrapText="1"/>
    </xf>
    <xf numFmtId="0" fontId="24" fillId="0" borderId="40" xfId="0" applyFont="1" applyBorder="1" applyAlignment="1" applyProtection="1">
      <alignment horizontal="left"/>
    </xf>
    <xf numFmtId="165" fontId="24" fillId="7" borderId="64" xfId="0" applyNumberFormat="1" applyFont="1" applyFill="1" applyBorder="1" applyAlignment="1" applyProtection="1">
      <alignment horizontal="center" vertical="center"/>
    </xf>
    <xf numFmtId="165" fontId="24" fillId="7" borderId="65" xfId="0" applyNumberFormat="1" applyFont="1" applyFill="1" applyBorder="1" applyAlignment="1" applyProtection="1">
      <alignment horizontal="center" vertical="center"/>
    </xf>
    <xf numFmtId="165" fontId="25" fillId="7" borderId="65" xfId="0" applyNumberFormat="1" applyFont="1" applyFill="1" applyBorder="1" applyAlignment="1" applyProtection="1">
      <alignment horizontal="center" vertical="center"/>
    </xf>
    <xf numFmtId="0" fontId="24" fillId="6" borderId="44" xfId="0" applyFont="1" applyFill="1" applyBorder="1" applyAlignment="1" applyProtection="1">
      <alignment horizontal="left"/>
    </xf>
    <xf numFmtId="0" fontId="38" fillId="0" borderId="35" xfId="0" applyFont="1" applyBorder="1" applyAlignment="1" applyProtection="1">
      <alignment horizontal="left" vertical="center"/>
    </xf>
    <xf numFmtId="0" fontId="38" fillId="0" borderId="35" xfId="0" applyFont="1" applyBorder="1" applyAlignment="1" applyProtection="1">
      <alignment horizontal="center" vertical="center"/>
    </xf>
    <xf numFmtId="167" fontId="38" fillId="0" borderId="35" xfId="0" applyNumberFormat="1" applyFont="1" applyBorder="1" applyAlignment="1" applyProtection="1">
      <alignment horizontal="right" vertical="center"/>
    </xf>
    <xf numFmtId="169" fontId="38" fillId="0" borderId="35" xfId="0" applyNumberFormat="1" applyFont="1" applyBorder="1" applyAlignment="1" applyProtection="1">
      <alignment horizontal="right" vertical="center"/>
    </xf>
    <xf numFmtId="0" fontId="24" fillId="0" borderId="0" xfId="0" applyFont="1" applyAlignment="1" applyProtection="1">
      <alignment horizontal="center" vertical="center"/>
    </xf>
    <xf numFmtId="49" fontId="24" fillId="0" borderId="0" xfId="0" applyNumberFormat="1" applyFont="1" applyAlignment="1" applyProtection="1">
      <alignment horizontal="left" vertical="top"/>
    </xf>
    <xf numFmtId="0" fontId="24" fillId="0" borderId="0" xfId="0" applyFont="1" applyAlignment="1" applyProtection="1">
      <alignment horizontal="left" vertical="center" wrapText="1"/>
    </xf>
    <xf numFmtId="169" fontId="24" fillId="0" borderId="0" xfId="0" applyNumberFormat="1" applyFont="1" applyAlignment="1" applyProtection="1">
      <alignment horizontal="right" vertical="center"/>
    </xf>
    <xf numFmtId="167" fontId="24" fillId="0" borderId="0" xfId="0" applyNumberFormat="1" applyFont="1" applyAlignment="1" applyProtection="1">
      <alignment horizontal="right" vertical="center"/>
    </xf>
    <xf numFmtId="170" fontId="24" fillId="0" borderId="0" xfId="0" applyNumberFormat="1" applyFont="1" applyAlignment="1" applyProtection="1">
      <alignment horizontal="right" vertical="center"/>
    </xf>
    <xf numFmtId="171" fontId="24" fillId="0" borderId="0" xfId="0" applyNumberFormat="1" applyFont="1" applyAlignment="1" applyProtection="1">
      <alignment horizontal="right" vertical="center"/>
    </xf>
    <xf numFmtId="166" fontId="24" fillId="0" borderId="0" xfId="0" applyNumberFormat="1" applyFont="1" applyAlignment="1" applyProtection="1">
      <alignment horizontal="right" vertical="center"/>
    </xf>
    <xf numFmtId="0" fontId="43" fillId="0" borderId="0" xfId="0" applyFont="1" applyAlignment="1" applyProtection="1">
      <alignment horizontal="left" vertical="center"/>
    </xf>
    <xf numFmtId="0" fontId="43" fillId="0" borderId="0" xfId="0" applyFont="1" applyAlignment="1" applyProtection="1">
      <alignment horizontal="left" vertical="center" wrapText="1"/>
    </xf>
    <xf numFmtId="169" fontId="43" fillId="0" borderId="0" xfId="0" applyNumberFormat="1" applyFont="1" applyAlignment="1" applyProtection="1">
      <alignment horizontal="right" vertical="center"/>
    </xf>
    <xf numFmtId="0" fontId="44" fillId="0" borderId="0" xfId="0" applyFont="1" applyAlignment="1" applyProtection="1">
      <alignment horizontal="center" vertical="center"/>
    </xf>
    <xf numFmtId="49" fontId="44" fillId="0" borderId="0" xfId="0" applyNumberFormat="1" applyFont="1" applyAlignment="1" applyProtection="1">
      <alignment horizontal="left" vertical="top"/>
    </xf>
    <xf numFmtId="0" fontId="44" fillId="0" borderId="0" xfId="0" applyFont="1" applyAlignment="1" applyProtection="1">
      <alignment horizontal="left" vertical="center" wrapText="1"/>
    </xf>
    <xf numFmtId="169" fontId="44" fillId="0" borderId="0" xfId="0" applyNumberFormat="1" applyFont="1" applyAlignment="1" applyProtection="1">
      <alignment horizontal="right" vertical="center"/>
    </xf>
    <xf numFmtId="167" fontId="44" fillId="0" borderId="0" xfId="0" applyNumberFormat="1" applyFont="1" applyAlignment="1" applyProtection="1">
      <alignment horizontal="right" vertical="center"/>
    </xf>
    <xf numFmtId="170" fontId="44" fillId="0" borderId="0" xfId="0" applyNumberFormat="1" applyFont="1" applyAlignment="1" applyProtection="1">
      <alignment horizontal="right" vertical="center"/>
    </xf>
    <xf numFmtId="171" fontId="44" fillId="0" borderId="0" xfId="0" applyNumberFormat="1" applyFont="1" applyAlignment="1" applyProtection="1">
      <alignment horizontal="right" vertical="center"/>
    </xf>
    <xf numFmtId="166" fontId="44" fillId="0" borderId="0" xfId="0" applyNumberFormat="1" applyFont="1" applyAlignment="1" applyProtection="1">
      <alignment horizontal="right" vertical="center"/>
    </xf>
    <xf numFmtId="0" fontId="44" fillId="0" borderId="0" xfId="0" applyFont="1" applyAlignment="1" applyProtection="1">
      <alignment horizontal="left" vertical="center"/>
    </xf>
    <xf numFmtId="0" fontId="45" fillId="0" borderId="0" xfId="0" applyFont="1" applyAlignment="1" applyProtection="1">
      <alignment horizontal="left" vertical="top" wrapText="1"/>
    </xf>
    <xf numFmtId="0" fontId="46" fillId="0" borderId="0" xfId="0" applyFont="1" applyAlignment="1" applyProtection="1">
      <alignment horizontal="left" vertical="center"/>
    </xf>
    <xf numFmtId="0" fontId="46" fillId="0" borderId="0" xfId="0" applyFont="1" applyAlignment="1" applyProtection="1">
      <alignment horizontal="left" vertical="center" wrapText="1"/>
    </xf>
    <xf numFmtId="166" fontId="46" fillId="0" borderId="0" xfId="0" applyNumberFormat="1" applyFont="1" applyAlignment="1" applyProtection="1">
      <alignment horizontal="right" vertical="top"/>
    </xf>
    <xf numFmtId="169" fontId="46" fillId="0" borderId="0" xfId="0" applyNumberFormat="1" applyFont="1" applyAlignment="1" applyProtection="1">
      <alignment horizontal="right" vertical="top"/>
    </xf>
    <xf numFmtId="0" fontId="47" fillId="0" borderId="0" xfId="0" applyFont="1" applyAlignment="1" applyProtection="1">
      <alignment horizontal="left" vertical="center"/>
    </xf>
    <xf numFmtId="0" fontId="47" fillId="0" borderId="0" xfId="0" applyFont="1" applyAlignment="1" applyProtection="1">
      <alignment horizontal="left" vertical="center" wrapText="1"/>
    </xf>
    <xf numFmtId="169" fontId="47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Border="1" applyAlignment="1">
      <alignment horizontal="right" wrapText="1" shrinkToFit="1"/>
    </xf>
    <xf numFmtId="3" fontId="3" fillId="0" borderId="0" xfId="0" applyNumberFormat="1" applyFont="1" applyBorder="1" applyAlignment="1">
      <alignment horizontal="right" shrinkToFit="1"/>
    </xf>
    <xf numFmtId="49" fontId="0" fillId="0" borderId="26" xfId="0" applyNumberFormat="1" applyBorder="1" applyAlignment="1">
      <alignment horizontal="left" indent="1"/>
    </xf>
    <xf numFmtId="49" fontId="8" fillId="0" borderId="26" xfId="0" applyNumberFormat="1" applyFont="1" applyBorder="1" applyAlignment="1">
      <alignment horizontal="left"/>
    </xf>
    <xf numFmtId="49" fontId="8" fillId="0" borderId="26" xfId="0" applyNumberFormat="1" applyFont="1" applyBorder="1" applyAlignment="1"/>
    <xf numFmtId="49" fontId="0" fillId="0" borderId="6" xfId="0" applyNumberFormat="1" applyBorder="1" applyAlignment="1">
      <alignment horizontal="left" indent="1"/>
    </xf>
    <xf numFmtId="0" fontId="0" fillId="5" borderId="32" xfId="0" applyFill="1" applyBorder="1" applyAlignment="1">
      <alignment wrapText="1"/>
    </xf>
    <xf numFmtId="0" fontId="0" fillId="5" borderId="0" xfId="0" applyFill="1" applyBorder="1" applyAlignment="1">
      <alignment wrapText="1"/>
    </xf>
    <xf numFmtId="4" fontId="0" fillId="3" borderId="0" xfId="0" applyNumberFormat="1" applyFill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0" fontId="17" fillId="0" borderId="0" xfId="0" applyFont="1" applyBorder="1"/>
    <xf numFmtId="0" fontId="0" fillId="0" borderId="0" xfId="0" applyBorder="1" applyAlignment="1">
      <alignment vertical="top"/>
    </xf>
    <xf numFmtId="0" fontId="24" fillId="0" borderId="28" xfId="0" applyFont="1" applyBorder="1" applyAlignment="1" applyProtection="1">
      <alignment horizontal="left" vertical="center" wrapText="1"/>
    </xf>
    <xf numFmtId="0" fontId="24" fillId="0" borderId="30" xfId="0" applyFont="1" applyBorder="1" applyAlignment="1" applyProtection="1">
      <alignment horizontal="left" vertical="center" wrapText="1"/>
    </xf>
    <xf numFmtId="0" fontId="48" fillId="0" borderId="30" xfId="0" applyFont="1" applyBorder="1" applyAlignment="1" applyProtection="1">
      <alignment horizontal="left" vertical="center" wrapText="1"/>
    </xf>
    <xf numFmtId="0" fontId="17" fillId="0" borderId="0" xfId="0" applyNumberFormat="1" applyFont="1" applyBorder="1" applyAlignment="1">
      <alignment vertical="top"/>
    </xf>
    <xf numFmtId="0" fontId="17" fillId="0" borderId="27" xfId="0" applyFont="1" applyBorder="1" applyAlignment="1">
      <alignment vertical="top"/>
    </xf>
    <xf numFmtId="0" fontId="49" fillId="8" borderId="0" xfId="0" applyFont="1" applyFill="1" applyAlignment="1" applyProtection="1">
      <alignment horizontal="left"/>
    </xf>
    <xf numFmtId="0" fontId="50" fillId="8" borderId="0" xfId="0" applyFont="1" applyFill="1" applyAlignment="1" applyProtection="1">
      <alignment horizontal="left"/>
    </xf>
    <xf numFmtId="0" fontId="51" fillId="8" borderId="0" xfId="0" applyFont="1" applyFill="1" applyAlignment="1" applyProtection="1">
      <alignment horizontal="left"/>
    </xf>
    <xf numFmtId="0" fontId="52" fillId="8" borderId="0" xfId="0" applyFont="1" applyFill="1" applyAlignment="1" applyProtection="1">
      <alignment horizontal="left" vertical="center"/>
    </xf>
    <xf numFmtId="0" fontId="50" fillId="8" borderId="0" xfId="0" applyFont="1" applyFill="1" applyAlignment="1" applyProtection="1">
      <alignment horizontal="left" vertical="center"/>
    </xf>
    <xf numFmtId="0" fontId="50" fillId="9" borderId="82" xfId="0" applyFont="1" applyFill="1" applyBorder="1" applyAlignment="1" applyProtection="1">
      <alignment horizontal="center" vertical="center" wrapText="1"/>
    </xf>
    <xf numFmtId="0" fontId="50" fillId="9" borderId="83" xfId="0" applyFont="1" applyFill="1" applyBorder="1" applyAlignment="1" applyProtection="1">
      <alignment horizontal="center" vertical="center" wrapText="1"/>
    </xf>
    <xf numFmtId="0" fontId="51" fillId="9" borderId="59" xfId="0" applyFont="1" applyFill="1" applyBorder="1" applyAlignment="1" applyProtection="1">
      <alignment horizontal="center" vertical="center" wrapText="1"/>
    </xf>
    <xf numFmtId="0" fontId="51" fillId="9" borderId="60" xfId="0" applyFont="1" applyFill="1" applyBorder="1" applyAlignment="1" applyProtection="1">
      <alignment horizontal="center" vertical="center" wrapText="1"/>
    </xf>
    <xf numFmtId="0" fontId="50" fillId="9" borderId="60" xfId="0" applyFont="1" applyFill="1" applyBorder="1" applyAlignment="1" applyProtection="1">
      <alignment horizontal="center" vertical="center" wrapText="1"/>
    </xf>
    <xf numFmtId="0" fontId="51" fillId="0" borderId="40" xfId="0" applyFont="1" applyBorder="1" applyAlignment="1" applyProtection="1">
      <alignment horizontal="left"/>
    </xf>
    <xf numFmtId="165" fontId="50" fillId="9" borderId="71" xfId="0" applyNumberFormat="1" applyFont="1" applyFill="1" applyBorder="1" applyAlignment="1" applyProtection="1">
      <alignment horizontal="center" vertical="center"/>
    </xf>
    <xf numFmtId="165" fontId="50" fillId="9" borderId="85" xfId="0" applyNumberFormat="1" applyFont="1" applyFill="1" applyBorder="1" applyAlignment="1" applyProtection="1">
      <alignment horizontal="center" vertical="center"/>
    </xf>
    <xf numFmtId="165" fontId="51" fillId="9" borderId="64" xfId="0" applyNumberFormat="1" applyFont="1" applyFill="1" applyBorder="1" applyAlignment="1" applyProtection="1">
      <alignment horizontal="center" vertical="center"/>
    </xf>
    <xf numFmtId="165" fontId="51" fillId="9" borderId="65" xfId="0" applyNumberFormat="1" applyFont="1" applyFill="1" applyBorder="1" applyAlignment="1" applyProtection="1">
      <alignment horizontal="center" vertical="center"/>
    </xf>
    <xf numFmtId="165" fontId="50" fillId="9" borderId="65" xfId="0" applyNumberFormat="1" applyFont="1" applyFill="1" applyBorder="1" applyAlignment="1" applyProtection="1">
      <alignment horizontal="center" vertical="center"/>
    </xf>
    <xf numFmtId="0" fontId="51" fillId="8" borderId="44" xfId="0" applyFont="1" applyFill="1" applyBorder="1" applyAlignment="1" applyProtection="1">
      <alignment horizontal="left"/>
    </xf>
    <xf numFmtId="0" fontId="53" fillId="0" borderId="50" xfId="0" applyFont="1" applyBorder="1" applyAlignment="1" applyProtection="1">
      <alignment horizontal="left" vertical="center"/>
    </xf>
    <xf numFmtId="0" fontId="53" fillId="0" borderId="50" xfId="0" applyFont="1" applyBorder="1" applyAlignment="1" applyProtection="1">
      <alignment horizontal="center" vertical="center"/>
    </xf>
    <xf numFmtId="167" fontId="53" fillId="0" borderId="50" xfId="0" applyNumberFormat="1" applyFont="1" applyBorder="1" applyAlignment="1" applyProtection="1">
      <alignment horizontal="right" vertical="center"/>
    </xf>
    <xf numFmtId="169" fontId="53" fillId="0" borderId="50" xfId="0" applyNumberFormat="1" applyFont="1" applyBorder="1" applyAlignment="1" applyProtection="1">
      <alignment horizontal="right" vertical="center"/>
    </xf>
    <xf numFmtId="0" fontId="54" fillId="0" borderId="0" xfId="0" applyFont="1" applyAlignment="1" applyProtection="1">
      <alignment horizontal="left" vertical="center"/>
    </xf>
    <xf numFmtId="0" fontId="53" fillId="0" borderId="0" xfId="0" applyFont="1" applyAlignment="1" applyProtection="1">
      <alignment horizontal="left" vertical="center"/>
    </xf>
    <xf numFmtId="0" fontId="54" fillId="0" borderId="50" xfId="0" applyFont="1" applyBorder="1" applyAlignment="1" applyProtection="1">
      <alignment horizontal="left" vertical="center"/>
    </xf>
    <xf numFmtId="0" fontId="54" fillId="0" borderId="50" xfId="0" applyFont="1" applyBorder="1" applyAlignment="1" applyProtection="1">
      <alignment horizontal="center" vertical="center"/>
    </xf>
    <xf numFmtId="167" fontId="54" fillId="0" borderId="50" xfId="0" applyNumberFormat="1" applyFont="1" applyBorder="1" applyAlignment="1" applyProtection="1">
      <alignment horizontal="right" vertical="center"/>
    </xf>
    <xf numFmtId="169" fontId="54" fillId="0" borderId="50" xfId="0" applyNumberFormat="1" applyFont="1" applyBorder="1" applyAlignment="1" applyProtection="1">
      <alignment horizontal="right" vertical="center"/>
    </xf>
    <xf numFmtId="0" fontId="51" fillId="0" borderId="50" xfId="0" applyFont="1" applyBorder="1" applyAlignment="1" applyProtection="1">
      <alignment horizontal="center" vertical="center"/>
    </xf>
    <xf numFmtId="49" fontId="51" fillId="0" borderId="50" xfId="0" applyNumberFormat="1" applyFont="1" applyBorder="1" applyAlignment="1" applyProtection="1">
      <alignment horizontal="left" vertical="top"/>
    </xf>
    <xf numFmtId="0" fontId="51" fillId="0" borderId="50" xfId="0" applyFont="1" applyBorder="1" applyAlignment="1" applyProtection="1">
      <alignment horizontal="left" vertical="center" wrapText="1"/>
    </xf>
    <xf numFmtId="167" fontId="51" fillId="0" borderId="50" xfId="0" applyNumberFormat="1" applyFont="1" applyBorder="1" applyAlignment="1" applyProtection="1">
      <alignment horizontal="right" vertical="center"/>
    </xf>
    <xf numFmtId="170" fontId="51" fillId="0" borderId="50" xfId="0" applyNumberFormat="1" applyFont="1" applyBorder="1" applyAlignment="1" applyProtection="1">
      <alignment horizontal="right" vertical="center"/>
    </xf>
    <xf numFmtId="169" fontId="51" fillId="0" borderId="50" xfId="0" applyNumberFormat="1" applyFont="1" applyBorder="1" applyAlignment="1" applyProtection="1">
      <alignment horizontal="right" vertical="center"/>
    </xf>
    <xf numFmtId="171" fontId="51" fillId="0" borderId="50" xfId="0" applyNumberFormat="1" applyFont="1" applyBorder="1" applyAlignment="1" applyProtection="1">
      <alignment horizontal="right" vertical="center"/>
    </xf>
    <xf numFmtId="166" fontId="51" fillId="0" borderId="0" xfId="0" applyNumberFormat="1" applyFont="1" applyAlignment="1" applyProtection="1">
      <alignment horizontal="right" vertical="center"/>
    </xf>
    <xf numFmtId="0" fontId="51" fillId="0" borderId="0" xfId="0" applyFont="1" applyAlignment="1" applyProtection="1">
      <alignment horizontal="left" vertical="center"/>
    </xf>
    <xf numFmtId="0" fontId="55" fillId="0" borderId="50" xfId="0" applyFont="1" applyBorder="1" applyAlignment="1" applyProtection="1">
      <alignment horizontal="center" vertical="center"/>
    </xf>
    <xf numFmtId="49" fontId="55" fillId="0" borderId="50" xfId="0" applyNumberFormat="1" applyFont="1" applyBorder="1" applyAlignment="1" applyProtection="1">
      <alignment horizontal="left" vertical="top"/>
    </xf>
    <xf numFmtId="0" fontId="55" fillId="0" borderId="50" xfId="0" applyFont="1" applyBorder="1" applyAlignment="1" applyProtection="1">
      <alignment horizontal="left" vertical="center" wrapText="1"/>
    </xf>
    <xf numFmtId="167" fontId="55" fillId="0" borderId="50" xfId="0" applyNumberFormat="1" applyFont="1" applyBorder="1" applyAlignment="1" applyProtection="1">
      <alignment horizontal="right" vertical="center"/>
    </xf>
    <xf numFmtId="170" fontId="55" fillId="0" borderId="50" xfId="0" applyNumberFormat="1" applyFont="1" applyBorder="1" applyAlignment="1" applyProtection="1">
      <alignment horizontal="right" vertical="center"/>
    </xf>
    <xf numFmtId="169" fontId="55" fillId="0" borderId="50" xfId="0" applyNumberFormat="1" applyFont="1" applyBorder="1" applyAlignment="1" applyProtection="1">
      <alignment horizontal="right" vertical="center"/>
    </xf>
    <xf numFmtId="171" fontId="55" fillId="0" borderId="50" xfId="0" applyNumberFormat="1" applyFont="1" applyBorder="1" applyAlignment="1" applyProtection="1">
      <alignment horizontal="right" vertical="center"/>
    </xf>
    <xf numFmtId="166" fontId="55" fillId="0" borderId="0" xfId="0" applyNumberFormat="1" applyFont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167" fontId="54" fillId="0" borderId="50" xfId="0" applyNumberFormat="1" applyFont="1" applyBorder="1" applyAlignment="1" applyProtection="1">
      <alignment horizontal="left" vertical="center"/>
    </xf>
    <xf numFmtId="172" fontId="56" fillId="10" borderId="50" xfId="0" applyNumberFormat="1" applyFont="1" applyFill="1" applyBorder="1" applyAlignment="1" applyProtection="1">
      <alignment horizontal="center" vertical="center"/>
    </xf>
    <xf numFmtId="172" fontId="56" fillId="10" borderId="50" xfId="0" applyNumberFormat="1" applyFont="1" applyFill="1" applyBorder="1" applyAlignment="1" applyProtection="1">
      <alignment horizontal="left" vertical="center"/>
    </xf>
    <xf numFmtId="172" fontId="56" fillId="10" borderId="50" xfId="0" applyNumberFormat="1" applyFont="1" applyFill="1" applyBorder="1" applyAlignment="1" applyProtection="1">
      <alignment horizontal="left" vertical="center" wrapText="1"/>
    </xf>
    <xf numFmtId="173" fontId="56" fillId="10" borderId="50" xfId="0" applyNumberFormat="1" applyFont="1" applyFill="1" applyBorder="1" applyAlignment="1" applyProtection="1">
      <alignment horizontal="right" vertical="center"/>
    </xf>
    <xf numFmtId="4" fontId="56" fillId="10" borderId="50" xfId="0" applyNumberFormat="1" applyFont="1" applyFill="1" applyBorder="1" applyAlignment="1" applyProtection="1">
      <alignment horizontal="right" vertical="center"/>
    </xf>
    <xf numFmtId="172" fontId="57" fillId="10" borderId="50" xfId="0" applyNumberFormat="1" applyFont="1" applyFill="1" applyBorder="1" applyAlignment="1" applyProtection="1">
      <alignment horizontal="center" vertical="center"/>
    </xf>
    <xf numFmtId="172" fontId="57" fillId="10" borderId="50" xfId="0" applyNumberFormat="1" applyFont="1" applyFill="1" applyBorder="1" applyAlignment="1" applyProtection="1">
      <alignment horizontal="left" vertical="center"/>
    </xf>
    <xf numFmtId="172" fontId="57" fillId="10" borderId="50" xfId="0" applyNumberFormat="1" applyFont="1" applyFill="1" applyBorder="1" applyAlignment="1" applyProtection="1">
      <alignment horizontal="left" vertical="center" wrapText="1"/>
    </xf>
    <xf numFmtId="173" fontId="57" fillId="10" borderId="50" xfId="0" applyNumberFormat="1" applyFont="1" applyFill="1" applyBorder="1" applyAlignment="1" applyProtection="1">
      <alignment horizontal="right" vertical="center"/>
    </xf>
    <xf numFmtId="4" fontId="57" fillId="10" borderId="50" xfId="0" applyNumberFormat="1" applyFont="1" applyFill="1" applyBorder="1" applyAlignment="1" applyProtection="1">
      <alignment horizontal="right" vertical="center"/>
    </xf>
    <xf numFmtId="0" fontId="58" fillId="0" borderId="50" xfId="0" applyFont="1" applyBorder="1" applyAlignment="1" applyProtection="1">
      <alignment horizontal="left" vertical="center"/>
    </xf>
    <xf numFmtId="167" fontId="58" fillId="0" borderId="50" xfId="0" applyNumberFormat="1" applyFont="1" applyBorder="1" applyAlignment="1" applyProtection="1">
      <alignment horizontal="right" vertical="center"/>
    </xf>
    <xf numFmtId="169" fontId="58" fillId="0" borderId="50" xfId="0" applyNumberFormat="1" applyFont="1" applyBorder="1" applyAlignment="1" applyProtection="1">
      <alignment horizontal="right" vertical="center"/>
    </xf>
    <xf numFmtId="0" fontId="5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top"/>
    </xf>
    <xf numFmtId="0" fontId="49" fillId="8" borderId="50" xfId="0" applyFont="1" applyFill="1" applyBorder="1" applyAlignment="1" applyProtection="1">
      <alignment horizontal="left"/>
    </xf>
    <xf numFmtId="0" fontId="59" fillId="8" borderId="50" xfId="0" applyFont="1" applyFill="1" applyBorder="1" applyAlignment="1" applyProtection="1">
      <alignment horizontal="left"/>
    </xf>
    <xf numFmtId="0" fontId="59" fillId="8" borderId="0" xfId="0" applyFont="1" applyFill="1" applyAlignment="1" applyProtection="1">
      <alignment horizontal="left"/>
    </xf>
    <xf numFmtId="0" fontId="52" fillId="8" borderId="50" xfId="0" applyFont="1" applyFill="1" applyBorder="1" applyAlignment="1" applyProtection="1">
      <alignment horizontal="left" vertical="center"/>
    </xf>
    <xf numFmtId="0" fontId="50" fillId="8" borderId="50" xfId="0" applyFont="1" applyFill="1" applyBorder="1" applyAlignment="1" applyProtection="1">
      <alignment horizontal="left" vertical="center"/>
    </xf>
    <xf numFmtId="0" fontId="59" fillId="8" borderId="50" xfId="0" applyFont="1" applyFill="1" applyBorder="1" applyAlignment="1" applyProtection="1">
      <alignment horizontal="left" vertical="center"/>
    </xf>
    <xf numFmtId="0" fontId="59" fillId="8" borderId="0" xfId="0" applyFont="1" applyFill="1" applyAlignment="1" applyProtection="1">
      <alignment horizontal="left" vertical="center"/>
    </xf>
    <xf numFmtId="0" fontId="50" fillId="8" borderId="50" xfId="0" applyFont="1" applyFill="1" applyBorder="1" applyAlignment="1" applyProtection="1">
      <alignment horizontal="center" vertical="center"/>
    </xf>
    <xf numFmtId="0" fontId="0" fillId="8" borderId="0" xfId="0" applyFont="1" applyFill="1" applyAlignment="1" applyProtection="1">
      <alignment horizontal="left" vertical="center"/>
    </xf>
    <xf numFmtId="0" fontId="50" fillId="9" borderId="50" xfId="0" applyFont="1" applyFill="1" applyBorder="1" applyAlignment="1" applyProtection="1">
      <alignment horizontal="center" vertical="center" wrapText="1"/>
    </xf>
    <xf numFmtId="0" fontId="50" fillId="9" borderId="59" xfId="0" applyFont="1" applyFill="1" applyBorder="1" applyAlignment="1" applyProtection="1">
      <alignment horizontal="center" vertical="center" wrapText="1"/>
    </xf>
    <xf numFmtId="0" fontId="50" fillId="9" borderId="84" xfId="0" applyFont="1" applyFill="1" applyBorder="1" applyAlignment="1" applyProtection="1">
      <alignment horizontal="center" vertical="center" wrapText="1"/>
    </xf>
    <xf numFmtId="165" fontId="50" fillId="9" borderId="50" xfId="0" applyNumberFormat="1" applyFont="1" applyFill="1" applyBorder="1" applyAlignment="1" applyProtection="1">
      <alignment horizontal="center" vertical="center"/>
    </xf>
    <xf numFmtId="165" fontId="50" fillId="9" borderId="64" xfId="0" applyNumberFormat="1" applyFont="1" applyFill="1" applyBorder="1" applyAlignment="1" applyProtection="1">
      <alignment horizontal="center" vertical="center"/>
    </xf>
    <xf numFmtId="165" fontId="50" fillId="9" borderId="86" xfId="0" applyNumberFormat="1" applyFont="1" applyFill="1" applyBorder="1" applyAlignment="1" applyProtection="1">
      <alignment horizontal="center" vertical="center"/>
    </xf>
    <xf numFmtId="0" fontId="0" fillId="8" borderId="50" xfId="0" applyFont="1" applyFill="1" applyBorder="1" applyAlignment="1" applyProtection="1">
      <alignment horizontal="left"/>
    </xf>
    <xf numFmtId="0" fontId="0" fillId="8" borderId="55" xfId="0" applyFont="1" applyFill="1" applyBorder="1" applyAlignment="1" applyProtection="1">
      <alignment horizontal="left"/>
    </xf>
    <xf numFmtId="0" fontId="0" fillId="8" borderId="56" xfId="0" applyFont="1" applyFill="1" applyBorder="1" applyAlignment="1" applyProtection="1">
      <alignment horizontal="left"/>
    </xf>
    <xf numFmtId="169" fontId="53" fillId="0" borderId="0" xfId="0" applyNumberFormat="1" applyFont="1" applyAlignment="1" applyProtection="1">
      <alignment horizontal="right" vertical="center"/>
    </xf>
    <xf numFmtId="0" fontId="60" fillId="0" borderId="50" xfId="0" applyFont="1" applyBorder="1" applyAlignment="1" applyProtection="1">
      <alignment horizontal="center" vertical="center"/>
    </xf>
    <xf numFmtId="0" fontId="60" fillId="0" borderId="50" xfId="0" applyFont="1" applyBorder="1" applyAlignment="1" applyProtection="1">
      <alignment horizontal="left" vertical="center"/>
    </xf>
    <xf numFmtId="167" fontId="60" fillId="0" borderId="50" xfId="0" applyNumberFormat="1" applyFont="1" applyBorder="1" applyAlignment="1" applyProtection="1">
      <alignment horizontal="right" vertical="center"/>
    </xf>
    <xf numFmtId="169" fontId="60" fillId="0" borderId="0" xfId="0" applyNumberFormat="1" applyFont="1" applyAlignment="1" applyProtection="1">
      <alignment horizontal="right" vertical="center"/>
    </xf>
    <xf numFmtId="169" fontId="58" fillId="0" borderId="0" xfId="0" applyNumberFormat="1" applyFont="1" applyAlignment="1" applyProtection="1">
      <alignment horizontal="right" vertical="center"/>
    </xf>
    <xf numFmtId="0" fontId="0" fillId="0" borderId="50" xfId="0" applyBorder="1" applyAlignment="1" applyProtection="1">
      <alignment horizontal="left" vertical="top"/>
    </xf>
    <xf numFmtId="0" fontId="61" fillId="0" borderId="35" xfId="0" applyFont="1" applyBorder="1" applyAlignment="1" applyProtection="1">
      <alignment horizontal="left"/>
    </xf>
    <xf numFmtId="0" fontId="51" fillId="0" borderId="34" xfId="0" applyFont="1" applyBorder="1" applyAlignment="1" applyProtection="1">
      <alignment horizontal="left" vertical="center"/>
    </xf>
    <xf numFmtId="0" fontId="51" fillId="0" borderId="35" xfId="0" applyFont="1" applyBorder="1" applyAlignment="1" applyProtection="1">
      <alignment horizontal="left" vertical="center"/>
    </xf>
    <xf numFmtId="0" fontId="51" fillId="0" borderId="36" xfId="0" applyFont="1" applyBorder="1" applyAlignment="1" applyProtection="1">
      <alignment horizontal="left" vertical="center"/>
    </xf>
    <xf numFmtId="0" fontId="51" fillId="0" borderId="40" xfId="0" applyFont="1" applyBorder="1" applyAlignment="1" applyProtection="1">
      <alignment horizontal="left" vertical="center"/>
    </xf>
    <xf numFmtId="0" fontId="50" fillId="0" borderId="41" xfId="0" applyFont="1" applyBorder="1" applyAlignment="1" applyProtection="1">
      <alignment horizontal="left" vertical="center"/>
    </xf>
    <xf numFmtId="165" fontId="50" fillId="0" borderId="42" xfId="0" applyNumberFormat="1" applyFont="1" applyBorder="1" applyAlignment="1" applyProtection="1">
      <alignment horizontal="right" vertical="center"/>
    </xf>
    <xf numFmtId="0" fontId="51" fillId="0" borderId="43" xfId="0" applyFont="1" applyBorder="1" applyAlignment="1" applyProtection="1">
      <alignment horizontal="left" vertical="center"/>
    </xf>
    <xf numFmtId="0" fontId="51" fillId="0" borderId="44" xfId="0" applyFont="1" applyBorder="1" applyAlignment="1" applyProtection="1">
      <alignment horizontal="left" vertical="center"/>
    </xf>
    <xf numFmtId="0" fontId="50" fillId="0" borderId="45" xfId="0" applyFont="1" applyBorder="1" applyAlignment="1" applyProtection="1">
      <alignment horizontal="left" vertical="center" wrapText="1"/>
    </xf>
    <xf numFmtId="0" fontId="51" fillId="0" borderId="46" xfId="0" applyFont="1" applyBorder="1" applyAlignment="1" applyProtection="1">
      <alignment horizontal="left" vertical="center"/>
    </xf>
    <xf numFmtId="165" fontId="50" fillId="0" borderId="45" xfId="0" applyNumberFormat="1" applyFont="1" applyBorder="1" applyAlignment="1" applyProtection="1">
      <alignment horizontal="right" vertical="center"/>
    </xf>
    <xf numFmtId="165" fontId="50" fillId="0" borderId="0" xfId="0" applyNumberFormat="1" applyFont="1" applyAlignment="1" applyProtection="1">
      <alignment horizontal="right" vertical="center"/>
    </xf>
    <xf numFmtId="0" fontId="50" fillId="0" borderId="45" xfId="0" applyFont="1" applyBorder="1" applyAlignment="1" applyProtection="1">
      <alignment horizontal="left" vertical="center"/>
    </xf>
    <xf numFmtId="0" fontId="50" fillId="0" borderId="0" xfId="0" applyFont="1" applyAlignment="1" applyProtection="1">
      <alignment horizontal="left" vertical="top" wrapText="1"/>
    </xf>
    <xf numFmtId="0" fontId="50" fillId="0" borderId="0" xfId="0" applyFont="1" applyAlignment="1" applyProtection="1">
      <alignment horizontal="left" vertical="top"/>
    </xf>
    <xf numFmtId="0" fontId="51" fillId="0" borderId="42" xfId="0" applyFont="1" applyBorder="1" applyAlignment="1" applyProtection="1">
      <alignment horizontal="left" vertical="center"/>
    </xf>
    <xf numFmtId="0" fontId="50" fillId="0" borderId="50" xfId="0" applyFont="1" applyBorder="1" applyAlignment="1" applyProtection="1">
      <alignment horizontal="left" vertical="center"/>
    </xf>
    <xf numFmtId="0" fontId="50" fillId="0" borderId="51" xfId="0" applyFont="1" applyBorder="1" applyAlignment="1" applyProtection="1">
      <alignment horizontal="left" vertical="center"/>
    </xf>
    <xf numFmtId="165" fontId="50" fillId="0" borderId="52" xfId="0" applyNumberFormat="1" applyFont="1" applyBorder="1" applyAlignment="1" applyProtection="1">
      <alignment horizontal="right" vertical="center"/>
    </xf>
    <xf numFmtId="0" fontId="51" fillId="0" borderId="53" xfId="0" applyFont="1" applyBorder="1" applyAlignment="1" applyProtection="1">
      <alignment horizontal="left" vertical="center"/>
    </xf>
    <xf numFmtId="0" fontId="50" fillId="0" borderId="47" xfId="0" applyFont="1" applyBorder="1" applyAlignment="1" applyProtection="1">
      <alignment horizontal="left" vertical="center"/>
    </xf>
    <xf numFmtId="0" fontId="51" fillId="0" borderId="48" xfId="0" applyFont="1" applyBorder="1" applyAlignment="1" applyProtection="1">
      <alignment horizontal="left" vertical="center"/>
    </xf>
    <xf numFmtId="0" fontId="51" fillId="0" borderId="49" xfId="0" applyFont="1" applyBorder="1" applyAlignment="1" applyProtection="1">
      <alignment horizontal="left" vertical="center"/>
    </xf>
    <xf numFmtId="0" fontId="50" fillId="0" borderId="0" xfId="0" applyFont="1" applyAlignment="1" applyProtection="1">
      <alignment horizontal="left" vertical="center"/>
    </xf>
    <xf numFmtId="0" fontId="62" fillId="0" borderId="0" xfId="0" applyFont="1" applyAlignment="1" applyProtection="1">
      <alignment horizontal="left" vertical="center"/>
    </xf>
    <xf numFmtId="0" fontId="51" fillId="0" borderId="52" xfId="0" applyFont="1" applyBorder="1" applyAlignment="1" applyProtection="1">
      <alignment horizontal="left" vertical="center"/>
    </xf>
    <xf numFmtId="165" fontId="50" fillId="0" borderId="53" xfId="0" applyNumberFormat="1" applyFont="1" applyBorder="1" applyAlignment="1" applyProtection="1">
      <alignment horizontal="right" vertical="center"/>
    </xf>
    <xf numFmtId="49" fontId="50" fillId="0" borderId="50" xfId="0" applyNumberFormat="1" applyFont="1" applyBorder="1" applyAlignment="1" applyProtection="1">
      <alignment horizontal="left" vertical="center"/>
    </xf>
    <xf numFmtId="0" fontId="59" fillId="0" borderId="0" xfId="0" applyFont="1" applyAlignment="1" applyProtection="1">
      <alignment horizontal="left" vertical="center"/>
    </xf>
    <xf numFmtId="0" fontId="51" fillId="0" borderId="37" xfId="0" applyFont="1" applyBorder="1" applyAlignment="1" applyProtection="1">
      <alignment horizontal="left" vertical="center"/>
    </xf>
    <xf numFmtId="0" fontId="51" fillId="0" borderId="38" xfId="0" applyFont="1" applyBorder="1" applyAlignment="1" applyProtection="1">
      <alignment horizontal="left" vertical="center"/>
    </xf>
    <xf numFmtId="0" fontId="51" fillId="0" borderId="39" xfId="0" applyFont="1" applyBorder="1" applyAlignment="1" applyProtection="1">
      <alignment horizontal="left" vertical="center"/>
    </xf>
    <xf numFmtId="0" fontId="51" fillId="0" borderId="54" xfId="0" applyFont="1" applyBorder="1" applyAlignment="1" applyProtection="1">
      <alignment horizontal="left" vertical="center"/>
    </xf>
    <xf numFmtId="0" fontId="51" fillId="0" borderId="55" xfId="0" applyFont="1" applyBorder="1" applyAlignment="1" applyProtection="1">
      <alignment horizontal="left" vertical="center"/>
    </xf>
    <xf numFmtId="0" fontId="63" fillId="0" borderId="55" xfId="0" applyFont="1" applyBorder="1" applyAlignment="1" applyProtection="1">
      <alignment horizontal="left" vertical="center"/>
    </xf>
    <xf numFmtId="0" fontId="51" fillId="0" borderId="56" xfId="0" applyFont="1" applyBorder="1" applyAlignment="1" applyProtection="1">
      <alignment horizontal="left" vertical="center"/>
    </xf>
    <xf numFmtId="0" fontId="51" fillId="0" borderId="57" xfId="0" applyFont="1" applyBorder="1" applyAlignment="1" applyProtection="1">
      <alignment horizontal="left" vertical="center"/>
    </xf>
    <xf numFmtId="0" fontId="51" fillId="0" borderId="58" xfId="0" applyFont="1" applyBorder="1" applyAlignment="1" applyProtection="1">
      <alignment horizontal="left" vertical="center"/>
    </xf>
    <xf numFmtId="0" fontId="51" fillId="0" borderId="59" xfId="0" applyFont="1" applyBorder="1" applyAlignment="1" applyProtection="1">
      <alignment horizontal="left" vertical="center"/>
    </xf>
    <xf numFmtId="0" fontId="51" fillId="0" borderId="60" xfId="0" applyFont="1" applyBorder="1" applyAlignment="1" applyProtection="1">
      <alignment horizontal="left" vertical="center"/>
    </xf>
    <xf numFmtId="0" fontId="51" fillId="0" borderId="61" xfId="0" applyFont="1" applyBorder="1" applyAlignment="1" applyProtection="1">
      <alignment horizontal="left" vertical="center"/>
    </xf>
    <xf numFmtId="166" fontId="64" fillId="0" borderId="64" xfId="0" applyNumberFormat="1" applyFont="1" applyBorder="1" applyAlignment="1" applyProtection="1">
      <alignment horizontal="right" vertical="center"/>
    </xf>
    <xf numFmtId="167" fontId="64" fillId="0" borderId="65" xfId="0" applyNumberFormat="1" applyFont="1" applyBorder="1" applyAlignment="1" applyProtection="1">
      <alignment horizontal="right" vertical="center"/>
    </xf>
    <xf numFmtId="166" fontId="64" fillId="0" borderId="63" xfId="0" applyNumberFormat="1" applyFont="1" applyBorder="1" applyAlignment="1" applyProtection="1">
      <alignment horizontal="right" vertical="center"/>
    </xf>
    <xf numFmtId="167" fontId="64" fillId="0" borderId="63" xfId="0" applyNumberFormat="1" applyFont="1" applyBorder="1" applyAlignment="1" applyProtection="1">
      <alignment horizontal="right" vertical="center"/>
    </xf>
    <xf numFmtId="0" fontId="63" fillId="0" borderId="55" xfId="0" applyFont="1" applyBorder="1" applyAlignment="1" applyProtection="1">
      <alignment horizontal="left" vertical="center" wrapText="1"/>
    </xf>
    <xf numFmtId="0" fontId="65" fillId="0" borderId="57" xfId="0" applyFont="1" applyBorder="1" applyAlignment="1" applyProtection="1">
      <alignment horizontal="left" vertical="center"/>
    </xf>
    <xf numFmtId="0" fontId="65" fillId="0" borderId="59" xfId="0" applyFont="1" applyBorder="1" applyAlignment="1" applyProtection="1">
      <alignment horizontal="left" vertical="center"/>
    </xf>
    <xf numFmtId="0" fontId="63" fillId="0" borderId="60" xfId="0" applyFont="1" applyBorder="1" applyAlignment="1" applyProtection="1">
      <alignment horizontal="left" vertical="center"/>
    </xf>
    <xf numFmtId="0" fontId="63" fillId="0" borderId="58" xfId="0" applyFont="1" applyBorder="1" applyAlignment="1" applyProtection="1">
      <alignment horizontal="left" vertical="center"/>
    </xf>
    <xf numFmtId="0" fontId="63" fillId="0" borderId="61" xfId="0" applyFont="1" applyBorder="1" applyAlignment="1" applyProtection="1">
      <alignment horizontal="left" vertical="center"/>
    </xf>
    <xf numFmtId="0" fontId="63" fillId="0" borderId="59" xfId="0" applyFont="1" applyBorder="1" applyAlignment="1" applyProtection="1">
      <alignment horizontal="left" vertical="center"/>
    </xf>
    <xf numFmtId="165" fontId="51" fillId="0" borderId="67" xfId="0" applyNumberFormat="1" applyFont="1" applyBorder="1" applyAlignment="1" applyProtection="1">
      <alignment horizontal="center" vertical="center"/>
    </xf>
    <xf numFmtId="0" fontId="54" fillId="0" borderId="41" xfId="0" applyFont="1" applyBorder="1" applyAlignment="1" applyProtection="1">
      <alignment horizontal="left" vertical="center"/>
    </xf>
    <xf numFmtId="0" fontId="51" fillId="0" borderId="50" xfId="0" applyFont="1" applyBorder="1" applyAlignment="1" applyProtection="1">
      <alignment horizontal="left" vertical="center"/>
    </xf>
    <xf numFmtId="167" fontId="64" fillId="0" borderId="51" xfId="0" applyNumberFormat="1" applyFont="1" applyBorder="1" applyAlignment="1" applyProtection="1">
      <alignment horizontal="right" vertical="center"/>
    </xf>
    <xf numFmtId="0" fontId="51" fillId="0" borderId="68" xfId="0" applyFont="1" applyBorder="1" applyAlignment="1" applyProtection="1">
      <alignment horizontal="left" vertical="center"/>
    </xf>
    <xf numFmtId="0" fontId="51" fillId="0" borderId="51" xfId="0" applyFont="1" applyBorder="1" applyAlignment="1" applyProtection="1">
      <alignment horizontal="left" vertical="center"/>
    </xf>
    <xf numFmtId="0" fontId="66" fillId="0" borderId="52" xfId="0" applyFont="1" applyBorder="1" applyAlignment="1" applyProtection="1">
      <alignment horizontal="right" vertical="center"/>
    </xf>
    <xf numFmtId="0" fontId="66" fillId="0" borderId="53" xfId="0" applyFont="1" applyBorder="1" applyAlignment="1" applyProtection="1">
      <alignment horizontal="left" vertical="center"/>
    </xf>
    <xf numFmtId="0" fontId="51" fillId="0" borderId="47" xfId="0" applyFont="1" applyBorder="1" applyAlignment="1" applyProtection="1">
      <alignment horizontal="left" vertical="center"/>
    </xf>
    <xf numFmtId="165" fontId="51" fillId="0" borderId="69" xfId="0" applyNumberFormat="1" applyFont="1" applyBorder="1" applyAlignment="1" applyProtection="1">
      <alignment horizontal="center" vertical="center"/>
    </xf>
    <xf numFmtId="0" fontId="54" fillId="0" borderId="51" xfId="0" applyFont="1" applyBorder="1" applyAlignment="1" applyProtection="1">
      <alignment horizontal="left" vertical="center"/>
    </xf>
    <xf numFmtId="167" fontId="64" fillId="0" borderId="54" xfId="0" applyNumberFormat="1" applyFont="1" applyBorder="1" applyAlignment="1" applyProtection="1">
      <alignment horizontal="right" vertical="center"/>
    </xf>
    <xf numFmtId="0" fontId="51" fillId="0" borderId="70" xfId="0" applyFont="1" applyBorder="1" applyAlignment="1" applyProtection="1">
      <alignment horizontal="left" vertical="center"/>
    </xf>
    <xf numFmtId="165" fontId="51" fillId="0" borderId="71" xfId="0" applyNumberFormat="1" applyFont="1" applyBorder="1" applyAlignment="1" applyProtection="1">
      <alignment horizontal="center" vertical="center"/>
    </xf>
    <xf numFmtId="0" fontId="51" fillId="0" borderId="65" xfId="0" applyFont="1" applyBorder="1" applyAlignment="1" applyProtection="1">
      <alignment horizontal="left" vertical="center"/>
    </xf>
    <xf numFmtId="0" fontId="51" fillId="0" borderId="63" xfId="0" applyFont="1" applyBorder="1" applyAlignment="1" applyProtection="1">
      <alignment horizontal="left" vertical="center"/>
    </xf>
    <xf numFmtId="0" fontId="51" fillId="0" borderId="64" xfId="0" applyFont="1" applyBorder="1" applyAlignment="1" applyProtection="1">
      <alignment horizontal="left" vertical="center"/>
    </xf>
    <xf numFmtId="167" fontId="64" fillId="0" borderId="72" xfId="0" applyNumberFormat="1" applyFont="1" applyBorder="1" applyAlignment="1" applyProtection="1">
      <alignment horizontal="right" vertical="center"/>
    </xf>
    <xf numFmtId="167" fontId="64" fillId="0" borderId="55" xfId="0" applyNumberFormat="1" applyFont="1" applyBorder="1" applyAlignment="1" applyProtection="1">
      <alignment horizontal="right" vertical="center"/>
    </xf>
    <xf numFmtId="166" fontId="67" fillId="0" borderId="38" xfId="0" applyNumberFormat="1" applyFont="1" applyBorder="1" applyAlignment="1" applyProtection="1">
      <alignment horizontal="right" vertical="center"/>
    </xf>
    <xf numFmtId="0" fontId="63" fillId="0" borderId="34" xfId="0" applyFont="1" applyBorder="1" applyAlignment="1" applyProtection="1">
      <alignment horizontal="left" vertical="top"/>
    </xf>
    <xf numFmtId="0" fontId="51" fillId="0" borderId="73" xfId="0" applyFont="1" applyBorder="1" applyAlignment="1" applyProtection="1">
      <alignment horizontal="left" vertical="center"/>
    </xf>
    <xf numFmtId="0" fontId="51" fillId="0" borderId="74" xfId="0" applyFont="1" applyBorder="1" applyAlignment="1" applyProtection="1">
      <alignment horizontal="left" vertical="center"/>
    </xf>
    <xf numFmtId="0" fontId="51" fillId="0" borderId="45" xfId="0" applyFont="1" applyBorder="1" applyAlignment="1" applyProtection="1">
      <alignment horizontal="left" vertical="center"/>
    </xf>
    <xf numFmtId="168" fontId="68" fillId="0" borderId="56" xfId="0" applyNumberFormat="1" applyFont="1" applyBorder="1" applyAlignment="1" applyProtection="1">
      <alignment horizontal="right" vertical="center"/>
    </xf>
    <xf numFmtId="0" fontId="51" fillId="0" borderId="75" xfId="0" applyFont="1" applyBorder="1" applyAlignment="1" applyProtection="1">
      <alignment horizontal="left"/>
    </xf>
    <xf numFmtId="0" fontId="51" fillId="0" borderId="47" xfId="0" applyFont="1" applyBorder="1" applyAlignment="1" applyProtection="1">
      <alignment horizontal="left"/>
    </xf>
    <xf numFmtId="166" fontId="50" fillId="0" borderId="47" xfId="0" applyNumberFormat="1" applyFont="1" applyBorder="1" applyAlignment="1" applyProtection="1">
      <alignment horizontal="right" vertical="center"/>
    </xf>
    <xf numFmtId="167" fontId="50" fillId="0" borderId="51" xfId="0" applyNumberFormat="1" applyFont="1" applyBorder="1" applyAlignment="1" applyProtection="1">
      <alignment horizontal="right" vertical="center"/>
    </xf>
    <xf numFmtId="167" fontId="64" fillId="0" borderId="47" xfId="0" applyNumberFormat="1" applyFont="1" applyBorder="1" applyAlignment="1" applyProtection="1">
      <alignment horizontal="right" vertical="center"/>
    </xf>
    <xf numFmtId="168" fontId="68" fillId="0" borderId="76" xfId="0" applyNumberFormat="1" applyFont="1" applyBorder="1" applyAlignment="1" applyProtection="1">
      <alignment horizontal="right" vertical="center"/>
    </xf>
    <xf numFmtId="0" fontId="63" fillId="0" borderId="77" xfId="0" applyFont="1" applyBorder="1" applyAlignment="1" applyProtection="1">
      <alignment horizontal="left" vertical="top"/>
    </xf>
    <xf numFmtId="0" fontId="51" fillId="0" borderId="41" xfId="0" applyFont="1" applyBorder="1" applyAlignment="1" applyProtection="1">
      <alignment horizontal="left" vertical="center"/>
    </xf>
    <xf numFmtId="166" fontId="50" fillId="0" borderId="51" xfId="0" applyNumberFormat="1" applyFont="1" applyBorder="1" applyAlignment="1" applyProtection="1">
      <alignment horizontal="right" vertical="center"/>
    </xf>
    <xf numFmtId="168" fontId="68" fillId="0" borderId="68" xfId="0" applyNumberFormat="1" applyFont="1" applyBorder="1" applyAlignment="1" applyProtection="1">
      <alignment horizontal="right" vertical="center"/>
    </xf>
    <xf numFmtId="0" fontId="63" fillId="0" borderId="65" xfId="0" applyFont="1" applyBorder="1" applyAlignment="1" applyProtection="1">
      <alignment horizontal="left" vertical="center"/>
    </xf>
    <xf numFmtId="0" fontId="51" fillId="0" borderId="78" xfId="0" applyFont="1" applyBorder="1" applyAlignment="1" applyProtection="1">
      <alignment horizontal="left" vertical="center"/>
    </xf>
    <xf numFmtId="167" fontId="69" fillId="0" borderId="79" xfId="0" applyNumberFormat="1" applyFont="1" applyBorder="1" applyAlignment="1" applyProtection="1">
      <alignment horizontal="right" vertical="center"/>
    </xf>
    <xf numFmtId="0" fontId="51" fillId="0" borderId="80" xfId="0" applyFont="1" applyBorder="1" applyAlignment="1" applyProtection="1">
      <alignment horizontal="left" vertical="center"/>
    </xf>
    <xf numFmtId="0" fontId="51" fillId="0" borderId="37" xfId="0" applyFont="1" applyBorder="1" applyAlignment="1" applyProtection="1">
      <alignment horizontal="left"/>
    </xf>
    <xf numFmtId="0" fontId="51" fillId="0" borderId="81" xfId="0" applyFont="1" applyBorder="1" applyAlignment="1" applyProtection="1">
      <alignment horizontal="left" vertical="center"/>
    </xf>
    <xf numFmtId="0" fontId="51" fillId="0" borderId="72" xfId="0" applyFont="1" applyBorder="1" applyAlignment="1" applyProtection="1">
      <alignment horizontal="left"/>
    </xf>
    <xf numFmtId="0" fontId="51" fillId="0" borderId="66" xfId="0" applyFont="1" applyBorder="1" applyAlignment="1" applyProtection="1">
      <alignment horizontal="left" vertical="center"/>
    </xf>
    <xf numFmtId="14" fontId="50" fillId="8" borderId="50" xfId="0" applyNumberFormat="1" applyFont="1" applyFill="1" applyBorder="1" applyAlignment="1" applyProtection="1">
      <alignment horizontal="left" vertical="center"/>
    </xf>
    <xf numFmtId="3" fontId="16" fillId="0" borderId="0" xfId="0" applyNumberFormat="1" applyFont="1" applyBorder="1" applyAlignment="1">
      <alignment horizontal="right" shrinkToFit="1"/>
    </xf>
    <xf numFmtId="0" fontId="17" fillId="0" borderId="26" xfId="0" applyFont="1" applyBorder="1" applyAlignment="1">
      <alignment horizontal="right" vertical="top"/>
    </xf>
    <xf numFmtId="0" fontId="17" fillId="0" borderId="0" xfId="0" applyFont="1"/>
    <xf numFmtId="0" fontId="17" fillId="0" borderId="26" xfId="0" applyFont="1" applyBorder="1" applyAlignment="1">
      <alignment vertical="top"/>
    </xf>
    <xf numFmtId="0" fontId="17" fillId="0" borderId="26" xfId="0" applyNumberFormat="1" applyFont="1" applyBorder="1" applyAlignment="1">
      <alignment vertical="top"/>
    </xf>
    <xf numFmtId="0" fontId="17" fillId="0" borderId="27" xfId="0" applyFont="1" applyBorder="1" applyAlignment="1">
      <alignment horizontal="center" vertical="top" shrinkToFit="1"/>
    </xf>
    <xf numFmtId="164" fontId="17" fillId="0" borderId="30" xfId="0" applyNumberFormat="1" applyFont="1" applyBorder="1" applyAlignment="1">
      <alignment vertical="top" shrinkToFit="1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0" fontId="17" fillId="0" borderId="30" xfId="0" applyNumberFormat="1" applyFont="1" applyBorder="1" applyAlignment="1">
      <alignment horizontal="left" vertical="top" wrapText="1"/>
    </xf>
    <xf numFmtId="0" fontId="18" fillId="0" borderId="27" xfId="0" applyNumberFormat="1" applyFont="1" applyBorder="1" applyAlignment="1">
      <alignment horizontal="center" vertical="top" wrapText="1" shrinkToFit="1"/>
    </xf>
    <xf numFmtId="164" fontId="18" fillId="0" borderId="30" xfId="0" applyNumberFormat="1" applyFont="1" applyBorder="1" applyAlignment="1">
      <alignment vertical="top" wrapText="1" shrinkToFit="1"/>
    </xf>
    <xf numFmtId="0" fontId="18" fillId="0" borderId="30" xfId="0" quotePrefix="1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3" fontId="11" fillId="0" borderId="15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3" fontId="11" fillId="0" borderId="15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8" fillId="0" borderId="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3" borderId="10" xfId="0" applyNumberFormat="1" applyFill="1" applyBorder="1"/>
    <xf numFmtId="3" fontId="0" fillId="3" borderId="6" xfId="0" applyNumberFormat="1" applyFill="1" applyBorder="1"/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14" fontId="50" fillId="8" borderId="0" xfId="0" applyNumberFormat="1" applyFont="1" applyFill="1" applyAlignment="1" applyProtection="1">
      <alignment horizontal="left" vertical="center"/>
    </xf>
    <xf numFmtId="0" fontId="25" fillId="0" borderId="41" xfId="0" applyFont="1" applyBorder="1" applyAlignment="1" applyProtection="1">
      <alignment horizontal="left" vertical="center" wrapText="1"/>
    </xf>
    <xf numFmtId="165" fontId="25" fillId="0" borderId="42" xfId="0" applyNumberFormat="1" applyFont="1" applyBorder="1" applyAlignment="1" applyProtection="1">
      <alignment horizontal="left" vertical="center"/>
    </xf>
    <xf numFmtId="165" fontId="25" fillId="0" borderId="43" xfId="0" applyNumberFormat="1" applyFont="1" applyBorder="1" applyAlignment="1" applyProtection="1">
      <alignment horizontal="left" vertical="center"/>
    </xf>
    <xf numFmtId="0" fontId="25" fillId="0" borderId="45" xfId="0" applyFont="1" applyBorder="1" applyAlignment="1" applyProtection="1">
      <alignment horizontal="left" vertical="center" wrapText="1"/>
    </xf>
    <xf numFmtId="165" fontId="25" fillId="0" borderId="0" xfId="0" applyNumberFormat="1" applyFont="1" applyAlignment="1" applyProtection="1">
      <alignment horizontal="left" vertical="center"/>
    </xf>
    <xf numFmtId="165" fontId="25" fillId="0" borderId="46" xfId="0" applyNumberFormat="1" applyFont="1" applyBorder="1" applyAlignment="1" applyProtection="1">
      <alignment horizontal="left" vertical="center"/>
    </xf>
    <xf numFmtId="0" fontId="25" fillId="0" borderId="47" xfId="0" applyFont="1" applyBorder="1" applyAlignment="1" applyProtection="1">
      <alignment horizontal="left" vertical="top" wrapText="1"/>
    </xf>
    <xf numFmtId="165" fontId="25" fillId="0" borderId="48" xfId="0" applyNumberFormat="1" applyFont="1" applyBorder="1" applyAlignment="1" applyProtection="1">
      <alignment horizontal="left" vertical="center"/>
    </xf>
    <xf numFmtId="165" fontId="25" fillId="0" borderId="49" xfId="0" applyNumberFormat="1" applyFont="1" applyBorder="1" applyAlignment="1" applyProtection="1">
      <alignment horizontal="left" vertical="center"/>
    </xf>
    <xf numFmtId="0" fontId="25" fillId="0" borderId="47" xfId="0" applyFont="1" applyBorder="1" applyAlignment="1" applyProtection="1">
      <alignment horizontal="left" vertical="center" wrapText="1"/>
    </xf>
    <xf numFmtId="0" fontId="50" fillId="0" borderId="87" xfId="0" applyFont="1" applyBorder="1" applyAlignment="1" applyProtection="1">
      <alignment horizontal="left" vertical="center" wrapText="1"/>
    </xf>
    <xf numFmtId="0" fontId="50" fillId="0" borderId="88" xfId="0" applyFont="1" applyBorder="1" applyAlignment="1" applyProtection="1">
      <alignment horizontal="left" vertical="center" wrapText="1"/>
    </xf>
    <xf numFmtId="0" fontId="50" fillId="0" borderId="89" xfId="0" applyFont="1" applyBorder="1" applyAlignment="1" applyProtection="1">
      <alignment horizontal="left" vertical="top" wrapText="1"/>
    </xf>
    <xf numFmtId="0" fontId="50" fillId="0" borderId="89" xfId="0" applyFont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1\ISRTS$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Z/VZ_2016/Komunikace%20Sdruzena%20Lesni%20Hodejovicka/PD_Komunikace_VO_kanal/Komunikace/soupis_prac&#237;/1557_(002)_01%20-%20Komunikace_VV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Z/VZ_2016/Komunikace%20Sdruzena%20Lesni%20Hodejovicka/PD_Komunikace_VO_kanal/VO/soupis_prac&#237;/rozpo&#269;et%20VO%20ul.Sdru&#382;en&#225;%20Lesn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Rozpocet"/>
      <sheetName val="#Figury"/>
    </sheetNames>
    <sheetDataSet>
      <sheetData sheetId="0">
        <row r="5">
          <cell r="E5" t="str">
            <v>Rekonstrukce inž. sítí v ul. Sdružená, Lesní</v>
          </cell>
          <cell r="P5" t="str">
            <v xml:space="preserve"> </v>
          </cell>
        </row>
        <row r="7">
          <cell r="E7" t="str">
            <v>Komunikace</v>
          </cell>
        </row>
        <row r="9">
          <cell r="E9" t="str">
            <v xml:space="preserve"> </v>
          </cell>
        </row>
        <row r="26">
          <cell r="E26" t="str">
            <v xml:space="preserve"> </v>
          </cell>
        </row>
        <row r="28">
          <cell r="E28" t="str">
            <v xml:space="preserve"> </v>
          </cell>
        </row>
      </sheetData>
      <sheetData sheetId="1"/>
      <sheetData sheetId="2">
        <row r="11">
          <cell r="I11" t="str">
            <v>Cena celkem</v>
          </cell>
          <cell r="O11" t="str">
            <v>Typ položky</v>
          </cell>
        </row>
        <row r="12">
          <cell r="I12">
            <v>9</v>
          </cell>
          <cell r="O12">
            <v>11</v>
          </cell>
        </row>
        <row r="14">
          <cell r="D14" t="str">
            <v>HSV</v>
          </cell>
          <cell r="E14" t="str">
            <v>Práce a dodávky HSV</v>
          </cell>
          <cell r="I14">
            <v>0</v>
          </cell>
          <cell r="K14">
            <v>6173.9117799999985</v>
          </cell>
          <cell r="M14">
            <v>2811.6979999999994</v>
          </cell>
        </row>
        <row r="15">
          <cell r="D15" t="str">
            <v>1</v>
          </cell>
          <cell r="E15" t="str">
            <v>Zemní práce</v>
          </cell>
          <cell r="I15">
            <v>0</v>
          </cell>
          <cell r="K15">
            <v>11.430469999999998</v>
          </cell>
          <cell r="M15">
            <v>2803.4299999999994</v>
          </cell>
        </row>
        <row r="16">
          <cell r="I16">
            <v>0</v>
          </cell>
          <cell r="N16">
            <v>21</v>
          </cell>
          <cell r="O16">
            <v>4</v>
          </cell>
        </row>
        <row r="17">
          <cell r="I17">
            <v>0</v>
          </cell>
          <cell r="N17">
            <v>21</v>
          </cell>
          <cell r="O17">
            <v>4</v>
          </cell>
        </row>
        <row r="18">
          <cell r="I18">
            <v>0</v>
          </cell>
          <cell r="N18">
            <v>21</v>
          </cell>
          <cell r="O18">
            <v>4</v>
          </cell>
        </row>
        <row r="20">
          <cell r="I20">
            <v>0</v>
          </cell>
          <cell r="N20">
            <v>21</v>
          </cell>
          <cell r="O20">
            <v>4</v>
          </cell>
        </row>
        <row r="21">
          <cell r="I21">
            <v>0</v>
          </cell>
          <cell r="N21">
            <v>21</v>
          </cell>
          <cell r="O21">
            <v>4</v>
          </cell>
        </row>
        <row r="22">
          <cell r="I22">
            <v>0</v>
          </cell>
          <cell r="N22">
            <v>21</v>
          </cell>
          <cell r="O22">
            <v>4</v>
          </cell>
        </row>
        <row r="24">
          <cell r="I24">
            <v>0</v>
          </cell>
          <cell r="N24">
            <v>21</v>
          </cell>
          <cell r="O24">
            <v>4</v>
          </cell>
        </row>
        <row r="25">
          <cell r="I25">
            <v>0</v>
          </cell>
          <cell r="N25">
            <v>21</v>
          </cell>
          <cell r="O25">
            <v>4</v>
          </cell>
        </row>
        <row r="26">
          <cell r="D26" t="str">
            <v>11</v>
          </cell>
          <cell r="E26" t="str">
            <v>Zemní práce - přípravné a přidružené práce</v>
          </cell>
          <cell r="I26">
            <v>0</v>
          </cell>
          <cell r="K26">
            <v>3.6000000000000004E-2</v>
          </cell>
          <cell r="M26">
            <v>0</v>
          </cell>
        </row>
        <row r="27">
          <cell r="I27">
            <v>0</v>
          </cell>
          <cell r="N27">
            <v>21</v>
          </cell>
          <cell r="O27">
            <v>4</v>
          </cell>
        </row>
        <row r="28">
          <cell r="I28">
            <v>0</v>
          </cell>
          <cell r="N28">
            <v>21</v>
          </cell>
          <cell r="O28">
            <v>4</v>
          </cell>
        </row>
        <row r="29">
          <cell r="D29" t="str">
            <v>13</v>
          </cell>
          <cell r="E29" t="str">
            <v>Zemní práce - hloubené vykopávky</v>
          </cell>
          <cell r="I29">
            <v>0</v>
          </cell>
          <cell r="K29">
            <v>1.4E-2</v>
          </cell>
          <cell r="M29">
            <v>0</v>
          </cell>
        </row>
        <row r="30">
          <cell r="I30">
            <v>0</v>
          </cell>
          <cell r="N30">
            <v>21</v>
          </cell>
          <cell r="O30">
            <v>4</v>
          </cell>
        </row>
        <row r="32">
          <cell r="I32">
            <v>0</v>
          </cell>
          <cell r="N32">
            <v>21</v>
          </cell>
          <cell r="O32">
            <v>4</v>
          </cell>
        </row>
        <row r="33">
          <cell r="I33">
            <v>0</v>
          </cell>
          <cell r="N33">
            <v>21</v>
          </cell>
          <cell r="O33">
            <v>4</v>
          </cell>
        </row>
        <row r="34">
          <cell r="I34">
            <v>0</v>
          </cell>
          <cell r="N34">
            <v>21</v>
          </cell>
          <cell r="O34">
            <v>4</v>
          </cell>
        </row>
        <row r="35">
          <cell r="I35">
            <v>0</v>
          </cell>
          <cell r="N35">
            <v>21</v>
          </cell>
          <cell r="O35">
            <v>4</v>
          </cell>
        </row>
        <row r="36">
          <cell r="I36">
            <v>0</v>
          </cell>
          <cell r="N36">
            <v>21</v>
          </cell>
          <cell r="O36">
            <v>4</v>
          </cell>
        </row>
        <row r="37">
          <cell r="I37">
            <v>0</v>
          </cell>
          <cell r="N37">
            <v>21</v>
          </cell>
          <cell r="O37">
            <v>4</v>
          </cell>
        </row>
        <row r="38">
          <cell r="I38">
            <v>0</v>
          </cell>
          <cell r="N38">
            <v>21</v>
          </cell>
          <cell r="O38">
            <v>4</v>
          </cell>
        </row>
        <row r="39">
          <cell r="I39">
            <v>0</v>
          </cell>
          <cell r="N39">
            <v>21</v>
          </cell>
          <cell r="O39">
            <v>4</v>
          </cell>
        </row>
        <row r="40">
          <cell r="I40">
            <v>0</v>
          </cell>
          <cell r="N40">
            <v>21</v>
          </cell>
          <cell r="O40">
            <v>4</v>
          </cell>
        </row>
        <row r="41">
          <cell r="I41">
            <v>0</v>
          </cell>
          <cell r="N41">
            <v>21</v>
          </cell>
          <cell r="O41">
            <v>4</v>
          </cell>
        </row>
        <row r="42">
          <cell r="I42">
            <v>0</v>
          </cell>
          <cell r="N42">
            <v>21</v>
          </cell>
          <cell r="O42">
            <v>4</v>
          </cell>
        </row>
        <row r="43">
          <cell r="I43">
            <v>0</v>
          </cell>
          <cell r="N43">
            <v>21</v>
          </cell>
          <cell r="O43">
            <v>4</v>
          </cell>
        </row>
        <row r="44">
          <cell r="I44">
            <v>0</v>
          </cell>
          <cell r="N44">
            <v>21</v>
          </cell>
          <cell r="O44">
            <v>4</v>
          </cell>
        </row>
        <row r="45">
          <cell r="I45">
            <v>0</v>
          </cell>
          <cell r="N45">
            <v>21</v>
          </cell>
          <cell r="O45">
            <v>4</v>
          </cell>
        </row>
        <row r="46">
          <cell r="I46">
            <v>0</v>
          </cell>
          <cell r="N46">
            <v>21</v>
          </cell>
          <cell r="O46">
            <v>4</v>
          </cell>
        </row>
        <row r="47">
          <cell r="I47">
            <v>0</v>
          </cell>
          <cell r="N47">
            <v>21</v>
          </cell>
          <cell r="O47">
            <v>4</v>
          </cell>
        </row>
        <row r="48">
          <cell r="I48">
            <v>0</v>
          </cell>
          <cell r="N48">
            <v>21</v>
          </cell>
          <cell r="O48">
            <v>4</v>
          </cell>
        </row>
        <row r="49">
          <cell r="I49">
            <v>0</v>
          </cell>
          <cell r="N49">
            <v>21</v>
          </cell>
          <cell r="O49">
            <v>4</v>
          </cell>
        </row>
        <row r="50">
          <cell r="I50">
            <v>0</v>
          </cell>
          <cell r="N50">
            <v>21</v>
          </cell>
          <cell r="O50">
            <v>4</v>
          </cell>
        </row>
        <row r="51">
          <cell r="I51">
            <v>0</v>
          </cell>
          <cell r="N51">
            <v>21</v>
          </cell>
          <cell r="O51">
            <v>4</v>
          </cell>
        </row>
        <row r="52">
          <cell r="D52" t="str">
            <v>17</v>
          </cell>
          <cell r="E52" t="str">
            <v>Zemní práce - konstrukce ze zemin</v>
          </cell>
          <cell r="I52">
            <v>0</v>
          </cell>
          <cell r="K52">
            <v>11.090769999999999</v>
          </cell>
          <cell r="M52">
            <v>0</v>
          </cell>
        </row>
        <row r="53">
          <cell r="I53">
            <v>0</v>
          </cell>
          <cell r="N53">
            <v>21</v>
          </cell>
          <cell r="O53">
            <v>4</v>
          </cell>
        </row>
        <row r="54">
          <cell r="I54">
            <v>0</v>
          </cell>
          <cell r="N54">
            <v>21</v>
          </cell>
          <cell r="O54">
            <v>8</v>
          </cell>
        </row>
        <row r="55">
          <cell r="I55">
            <v>0</v>
          </cell>
          <cell r="N55">
            <v>21</v>
          </cell>
          <cell r="O55">
            <v>4</v>
          </cell>
        </row>
        <row r="56">
          <cell r="I56">
            <v>0</v>
          </cell>
          <cell r="N56">
            <v>21</v>
          </cell>
          <cell r="O56">
            <v>8</v>
          </cell>
        </row>
        <row r="57">
          <cell r="I57">
            <v>0</v>
          </cell>
          <cell r="N57">
            <v>21</v>
          </cell>
          <cell r="O57">
            <v>4</v>
          </cell>
        </row>
        <row r="58">
          <cell r="D58" t="str">
            <v>18</v>
          </cell>
          <cell r="E58" t="str">
            <v>Zemní práce - povrchové úpravy terénu</v>
          </cell>
          <cell r="I58">
            <v>0</v>
          </cell>
          <cell r="K58">
            <v>8.0000000000000002E-3</v>
          </cell>
          <cell r="M58">
            <v>0</v>
          </cell>
        </row>
        <row r="59">
          <cell r="I59">
            <v>0</v>
          </cell>
          <cell r="N59">
            <v>21</v>
          </cell>
          <cell r="O59">
            <v>4</v>
          </cell>
        </row>
        <row r="61">
          <cell r="I61">
            <v>0</v>
          </cell>
          <cell r="N61">
            <v>21</v>
          </cell>
          <cell r="O61">
            <v>4</v>
          </cell>
        </row>
        <row r="62">
          <cell r="I62">
            <v>0</v>
          </cell>
          <cell r="N62">
            <v>21</v>
          </cell>
          <cell r="O62">
            <v>4</v>
          </cell>
        </row>
        <row r="63">
          <cell r="I63">
            <v>0</v>
          </cell>
          <cell r="N63">
            <v>21</v>
          </cell>
          <cell r="O63">
            <v>4</v>
          </cell>
        </row>
        <row r="64">
          <cell r="I64">
            <v>0</v>
          </cell>
          <cell r="N64">
            <v>21</v>
          </cell>
          <cell r="O64">
            <v>8</v>
          </cell>
        </row>
        <row r="65">
          <cell r="D65" t="str">
            <v>2</v>
          </cell>
          <cell r="E65" t="str">
            <v>Zakládání</v>
          </cell>
          <cell r="I65">
            <v>0</v>
          </cell>
          <cell r="K65">
            <v>214.62984</v>
          </cell>
          <cell r="M65">
            <v>0</v>
          </cell>
        </row>
        <row r="66">
          <cell r="I66">
            <v>0</v>
          </cell>
          <cell r="N66">
            <v>21</v>
          </cell>
          <cell r="O66">
            <v>4</v>
          </cell>
        </row>
        <row r="68">
          <cell r="I68">
            <v>0</v>
          </cell>
          <cell r="N68">
            <v>21</v>
          </cell>
          <cell r="O68">
            <v>4</v>
          </cell>
        </row>
        <row r="70">
          <cell r="I70">
            <v>0</v>
          </cell>
          <cell r="N70">
            <v>21</v>
          </cell>
          <cell r="O70">
            <v>8</v>
          </cell>
        </row>
        <row r="71">
          <cell r="I71">
            <v>0</v>
          </cell>
          <cell r="N71">
            <v>21</v>
          </cell>
          <cell r="O71">
            <v>4</v>
          </cell>
        </row>
        <row r="72">
          <cell r="I72">
            <v>0</v>
          </cell>
          <cell r="N72">
            <v>21</v>
          </cell>
          <cell r="O72">
            <v>8</v>
          </cell>
        </row>
        <row r="73">
          <cell r="I73">
            <v>0</v>
          </cell>
          <cell r="N73">
            <v>21</v>
          </cell>
          <cell r="O73">
            <v>4</v>
          </cell>
        </row>
        <row r="74">
          <cell r="I74">
            <v>0</v>
          </cell>
          <cell r="N74">
            <v>21</v>
          </cell>
          <cell r="O74">
            <v>4</v>
          </cell>
        </row>
        <row r="75">
          <cell r="I75">
            <v>0</v>
          </cell>
          <cell r="N75">
            <v>21</v>
          </cell>
          <cell r="O75">
            <v>4</v>
          </cell>
        </row>
        <row r="77">
          <cell r="D77" t="str">
            <v>3</v>
          </cell>
          <cell r="E77" t="str">
            <v>Svislé a kompletní konstrukce</v>
          </cell>
          <cell r="I77">
            <v>0</v>
          </cell>
          <cell r="K77">
            <v>0.16943</v>
          </cell>
          <cell r="M77">
            <v>0.46799999999999997</v>
          </cell>
        </row>
        <row r="78">
          <cell r="I78">
            <v>0</v>
          </cell>
          <cell r="N78">
            <v>21</v>
          </cell>
          <cell r="O78">
            <v>4</v>
          </cell>
        </row>
        <row r="80">
          <cell r="I80">
            <v>0</v>
          </cell>
          <cell r="N80">
            <v>21</v>
          </cell>
          <cell r="O80">
            <v>8</v>
          </cell>
        </row>
        <row r="81">
          <cell r="I81">
            <v>0</v>
          </cell>
          <cell r="N81">
            <v>21</v>
          </cell>
          <cell r="O81">
            <v>4</v>
          </cell>
        </row>
        <row r="82">
          <cell r="I82">
            <v>0</v>
          </cell>
          <cell r="N82">
            <v>21</v>
          </cell>
          <cell r="O82">
            <v>4</v>
          </cell>
        </row>
        <row r="83">
          <cell r="D83" t="str">
            <v>4</v>
          </cell>
          <cell r="E83" t="str">
            <v>Vodorovné konstrukce</v>
          </cell>
          <cell r="I83">
            <v>0</v>
          </cell>
          <cell r="K83">
            <v>247.73760000000001</v>
          </cell>
          <cell r="M83">
            <v>0</v>
          </cell>
        </row>
        <row r="84">
          <cell r="I84">
            <v>0</v>
          </cell>
          <cell r="N84">
            <v>21</v>
          </cell>
          <cell r="O84">
            <v>4</v>
          </cell>
        </row>
        <row r="86">
          <cell r="D86" t="str">
            <v>5</v>
          </cell>
          <cell r="E86" t="str">
            <v>Komunikace pozemní</v>
          </cell>
          <cell r="I86">
            <v>0</v>
          </cell>
          <cell r="K86">
            <v>5263.7375399999983</v>
          </cell>
          <cell r="M86">
            <v>0</v>
          </cell>
        </row>
        <row r="87">
          <cell r="I87">
            <v>0</v>
          </cell>
          <cell r="N87">
            <v>21</v>
          </cell>
          <cell r="O87">
            <v>4</v>
          </cell>
        </row>
        <row r="88">
          <cell r="I88">
            <v>0</v>
          </cell>
          <cell r="N88">
            <v>21</v>
          </cell>
          <cell r="O88">
            <v>4</v>
          </cell>
        </row>
        <row r="94">
          <cell r="I94">
            <v>0</v>
          </cell>
          <cell r="N94">
            <v>21</v>
          </cell>
          <cell r="O94">
            <v>4</v>
          </cell>
        </row>
        <row r="95">
          <cell r="I95">
            <v>0</v>
          </cell>
          <cell r="N95">
            <v>21</v>
          </cell>
          <cell r="O95">
            <v>4</v>
          </cell>
        </row>
        <row r="101">
          <cell r="I101">
            <v>0</v>
          </cell>
          <cell r="N101">
            <v>21</v>
          </cell>
          <cell r="O101">
            <v>4</v>
          </cell>
        </row>
        <row r="102">
          <cell r="I102">
            <v>0</v>
          </cell>
          <cell r="N102">
            <v>21</v>
          </cell>
          <cell r="O102">
            <v>4</v>
          </cell>
        </row>
        <row r="110">
          <cell r="I110">
            <v>0</v>
          </cell>
          <cell r="N110">
            <v>21</v>
          </cell>
          <cell r="O110">
            <v>4</v>
          </cell>
        </row>
        <row r="111">
          <cell r="I111">
            <v>0</v>
          </cell>
          <cell r="N111">
            <v>21</v>
          </cell>
          <cell r="O111">
            <v>4</v>
          </cell>
        </row>
        <row r="112">
          <cell r="I112">
            <v>0</v>
          </cell>
          <cell r="N112">
            <v>21</v>
          </cell>
          <cell r="O112">
            <v>4</v>
          </cell>
        </row>
        <row r="113">
          <cell r="I113">
            <v>0</v>
          </cell>
          <cell r="N113">
            <v>21</v>
          </cell>
          <cell r="O113">
            <v>4</v>
          </cell>
        </row>
        <row r="114">
          <cell r="I114">
            <v>0</v>
          </cell>
          <cell r="N114">
            <v>21</v>
          </cell>
          <cell r="O114">
            <v>8</v>
          </cell>
        </row>
        <row r="115">
          <cell r="I115">
            <v>0</v>
          </cell>
          <cell r="N115">
            <v>21</v>
          </cell>
          <cell r="O115">
            <v>8</v>
          </cell>
        </row>
        <row r="116">
          <cell r="I116">
            <v>0</v>
          </cell>
          <cell r="N116">
            <v>21</v>
          </cell>
          <cell r="O116">
            <v>8</v>
          </cell>
        </row>
        <row r="117">
          <cell r="I117">
            <v>0</v>
          </cell>
          <cell r="N117">
            <v>21</v>
          </cell>
          <cell r="O117">
            <v>4</v>
          </cell>
        </row>
        <row r="118">
          <cell r="I118">
            <v>0</v>
          </cell>
          <cell r="N118">
            <v>21</v>
          </cell>
          <cell r="O118">
            <v>4</v>
          </cell>
        </row>
        <row r="119">
          <cell r="I119">
            <v>0</v>
          </cell>
          <cell r="N119">
            <v>21</v>
          </cell>
          <cell r="O119">
            <v>4</v>
          </cell>
        </row>
        <row r="120">
          <cell r="I120">
            <v>0</v>
          </cell>
          <cell r="N120">
            <v>21</v>
          </cell>
          <cell r="O120">
            <v>8</v>
          </cell>
        </row>
        <row r="121">
          <cell r="I121">
            <v>0</v>
          </cell>
          <cell r="N121">
            <v>21</v>
          </cell>
          <cell r="O121">
            <v>8</v>
          </cell>
        </row>
        <row r="122">
          <cell r="I122">
            <v>0</v>
          </cell>
          <cell r="N122">
            <v>21</v>
          </cell>
          <cell r="O122">
            <v>4</v>
          </cell>
        </row>
        <row r="123">
          <cell r="I123">
            <v>0</v>
          </cell>
          <cell r="N123">
            <v>21</v>
          </cell>
          <cell r="O123">
            <v>4</v>
          </cell>
        </row>
        <row r="124">
          <cell r="I124">
            <v>0</v>
          </cell>
          <cell r="N124">
            <v>21</v>
          </cell>
          <cell r="O124">
            <v>4</v>
          </cell>
        </row>
        <row r="125">
          <cell r="I125">
            <v>0</v>
          </cell>
          <cell r="N125">
            <v>21</v>
          </cell>
          <cell r="O125">
            <v>4</v>
          </cell>
        </row>
        <row r="126">
          <cell r="D126" t="str">
            <v>6</v>
          </cell>
          <cell r="E126" t="str">
            <v>Úpravy povrchů, podlahy a osazování výplní</v>
          </cell>
          <cell r="I126">
            <v>0</v>
          </cell>
          <cell r="K126">
            <v>7.8452999999999999</v>
          </cell>
          <cell r="M126">
            <v>7.8000000000000007</v>
          </cell>
        </row>
        <row r="127">
          <cell r="I127">
            <v>0</v>
          </cell>
          <cell r="N127">
            <v>21</v>
          </cell>
          <cell r="O127">
            <v>4</v>
          </cell>
        </row>
        <row r="128">
          <cell r="I128">
            <v>0</v>
          </cell>
          <cell r="N128">
            <v>21</v>
          </cell>
          <cell r="O128">
            <v>4</v>
          </cell>
        </row>
        <row r="129">
          <cell r="I129">
            <v>0</v>
          </cell>
          <cell r="N129">
            <v>21</v>
          </cell>
          <cell r="O129">
            <v>4</v>
          </cell>
        </row>
        <row r="130">
          <cell r="I130">
            <v>0</v>
          </cell>
          <cell r="N130">
            <v>21</v>
          </cell>
          <cell r="O130">
            <v>4</v>
          </cell>
        </row>
        <row r="131">
          <cell r="D131" t="str">
            <v>8</v>
          </cell>
          <cell r="E131" t="str">
            <v>Trubní vedení</v>
          </cell>
          <cell r="I131">
            <v>0</v>
          </cell>
          <cell r="K131">
            <v>6.8580399999999999</v>
          </cell>
          <cell r="M131">
            <v>0</v>
          </cell>
        </row>
        <row r="132">
          <cell r="I132">
            <v>0</v>
          </cell>
          <cell r="N132">
            <v>21</v>
          </cell>
          <cell r="O132">
            <v>4</v>
          </cell>
        </row>
        <row r="133">
          <cell r="I133">
            <v>0</v>
          </cell>
          <cell r="N133">
            <v>21</v>
          </cell>
          <cell r="O133">
            <v>4</v>
          </cell>
        </row>
        <row r="134">
          <cell r="I134">
            <v>0</v>
          </cell>
          <cell r="N134">
            <v>21</v>
          </cell>
          <cell r="O134">
            <v>4</v>
          </cell>
        </row>
        <row r="135">
          <cell r="I135">
            <v>0</v>
          </cell>
          <cell r="N135">
            <v>21</v>
          </cell>
          <cell r="O135">
            <v>4</v>
          </cell>
        </row>
        <row r="136">
          <cell r="I136">
            <v>0</v>
          </cell>
          <cell r="N136">
            <v>21</v>
          </cell>
          <cell r="O136">
            <v>8</v>
          </cell>
        </row>
        <row r="137">
          <cell r="I137">
            <v>0</v>
          </cell>
          <cell r="N137">
            <v>21</v>
          </cell>
          <cell r="O137">
            <v>8</v>
          </cell>
        </row>
        <row r="138">
          <cell r="I138">
            <v>0</v>
          </cell>
          <cell r="N138">
            <v>21</v>
          </cell>
          <cell r="O138">
            <v>8</v>
          </cell>
        </row>
        <row r="139">
          <cell r="I139">
            <v>0</v>
          </cell>
          <cell r="N139">
            <v>21</v>
          </cell>
          <cell r="O139">
            <v>8</v>
          </cell>
        </row>
        <row r="140">
          <cell r="I140">
            <v>0</v>
          </cell>
          <cell r="N140">
            <v>21</v>
          </cell>
          <cell r="O140">
            <v>8</v>
          </cell>
        </row>
        <row r="141">
          <cell r="I141">
            <v>0</v>
          </cell>
          <cell r="N141">
            <v>21</v>
          </cell>
          <cell r="O141">
            <v>4</v>
          </cell>
        </row>
        <row r="142">
          <cell r="I142">
            <v>0</v>
          </cell>
          <cell r="N142">
            <v>21</v>
          </cell>
          <cell r="O142">
            <v>8</v>
          </cell>
        </row>
        <row r="143">
          <cell r="I143">
            <v>0</v>
          </cell>
          <cell r="N143">
            <v>21</v>
          </cell>
          <cell r="O143">
            <v>8</v>
          </cell>
        </row>
        <row r="144">
          <cell r="D144" t="str">
            <v>9</v>
          </cell>
          <cell r="E144" t="str">
            <v>Ostatní konstrukce a práce, bourání</v>
          </cell>
          <cell r="I144">
            <v>0</v>
          </cell>
          <cell r="K144">
            <v>421.50355999999999</v>
          </cell>
          <cell r="M144">
            <v>0</v>
          </cell>
        </row>
        <row r="145">
          <cell r="I145">
            <v>0</v>
          </cell>
          <cell r="N145">
            <v>21</v>
          </cell>
          <cell r="O145">
            <v>4</v>
          </cell>
        </row>
        <row r="146">
          <cell r="I146">
            <v>0</v>
          </cell>
          <cell r="N146">
            <v>21</v>
          </cell>
          <cell r="O146">
            <v>8</v>
          </cell>
        </row>
        <row r="147">
          <cell r="I147">
            <v>0</v>
          </cell>
          <cell r="N147">
            <v>21</v>
          </cell>
          <cell r="O147">
            <v>8</v>
          </cell>
        </row>
        <row r="148">
          <cell r="I148">
            <v>0</v>
          </cell>
          <cell r="N148">
            <v>21</v>
          </cell>
          <cell r="O148">
            <v>8</v>
          </cell>
        </row>
        <row r="149">
          <cell r="I149">
            <v>0</v>
          </cell>
          <cell r="N149">
            <v>21</v>
          </cell>
          <cell r="O149">
            <v>8</v>
          </cell>
        </row>
        <row r="150">
          <cell r="I150">
            <v>0</v>
          </cell>
          <cell r="N150">
            <v>21</v>
          </cell>
          <cell r="O150">
            <v>8</v>
          </cell>
        </row>
        <row r="151">
          <cell r="I151">
            <v>0</v>
          </cell>
          <cell r="N151">
            <v>21</v>
          </cell>
          <cell r="O151">
            <v>4</v>
          </cell>
        </row>
        <row r="152">
          <cell r="I152">
            <v>0</v>
          </cell>
          <cell r="N152">
            <v>21</v>
          </cell>
          <cell r="O152">
            <v>8</v>
          </cell>
        </row>
        <row r="153">
          <cell r="I153">
            <v>0</v>
          </cell>
          <cell r="N153">
            <v>21</v>
          </cell>
          <cell r="O153">
            <v>4</v>
          </cell>
        </row>
        <row r="154">
          <cell r="I154">
            <v>0</v>
          </cell>
          <cell r="N154">
            <v>21</v>
          </cell>
          <cell r="O154">
            <v>8</v>
          </cell>
        </row>
        <row r="155">
          <cell r="I155">
            <v>0</v>
          </cell>
          <cell r="N155">
            <v>21</v>
          </cell>
          <cell r="O155">
            <v>8</v>
          </cell>
        </row>
        <row r="156">
          <cell r="I156">
            <v>0</v>
          </cell>
          <cell r="N156">
            <v>21</v>
          </cell>
          <cell r="O156">
            <v>8</v>
          </cell>
        </row>
        <row r="157">
          <cell r="I157">
            <v>0</v>
          </cell>
          <cell r="N157">
            <v>21</v>
          </cell>
          <cell r="O157">
            <v>8</v>
          </cell>
        </row>
        <row r="158">
          <cell r="I158">
            <v>0</v>
          </cell>
          <cell r="N158">
            <v>21</v>
          </cell>
          <cell r="O158">
            <v>8</v>
          </cell>
        </row>
        <row r="159">
          <cell r="I159">
            <v>0</v>
          </cell>
          <cell r="N159">
            <v>21</v>
          </cell>
          <cell r="O159">
            <v>8</v>
          </cell>
        </row>
        <row r="160">
          <cell r="I160">
            <v>0</v>
          </cell>
          <cell r="N160">
            <v>21</v>
          </cell>
          <cell r="O160">
            <v>4</v>
          </cell>
        </row>
        <row r="161">
          <cell r="I161">
            <v>0</v>
          </cell>
          <cell r="N161">
            <v>21</v>
          </cell>
          <cell r="O161">
            <v>8</v>
          </cell>
        </row>
        <row r="162">
          <cell r="I162">
            <v>0</v>
          </cell>
          <cell r="N162">
            <v>21</v>
          </cell>
          <cell r="O162">
            <v>8</v>
          </cell>
        </row>
        <row r="163">
          <cell r="I163">
            <v>0</v>
          </cell>
          <cell r="N163">
            <v>21</v>
          </cell>
          <cell r="O163">
            <v>8</v>
          </cell>
        </row>
        <row r="164">
          <cell r="I164">
            <v>0</v>
          </cell>
          <cell r="N164">
            <v>21</v>
          </cell>
          <cell r="O164">
            <v>4</v>
          </cell>
        </row>
        <row r="165">
          <cell r="I165">
            <v>0</v>
          </cell>
          <cell r="N165">
            <v>21</v>
          </cell>
          <cell r="O165">
            <v>8</v>
          </cell>
        </row>
        <row r="166">
          <cell r="I166">
            <v>0</v>
          </cell>
          <cell r="N166">
            <v>21</v>
          </cell>
          <cell r="O166">
            <v>4</v>
          </cell>
        </row>
        <row r="167">
          <cell r="I167">
            <v>0</v>
          </cell>
          <cell r="N167">
            <v>21</v>
          </cell>
          <cell r="O167">
            <v>8</v>
          </cell>
        </row>
        <row r="168">
          <cell r="I168">
            <v>0</v>
          </cell>
          <cell r="N168">
            <v>21</v>
          </cell>
          <cell r="O168">
            <v>4</v>
          </cell>
        </row>
        <row r="169">
          <cell r="I169">
            <v>0</v>
          </cell>
          <cell r="N169">
            <v>21</v>
          </cell>
          <cell r="O169">
            <v>4</v>
          </cell>
        </row>
        <row r="175">
          <cell r="D175" t="str">
            <v>997</v>
          </cell>
          <cell r="E175" t="str">
            <v>Přesun sutě</v>
          </cell>
          <cell r="I175">
            <v>0</v>
          </cell>
          <cell r="K175">
            <v>0</v>
          </cell>
          <cell r="M175">
            <v>0</v>
          </cell>
        </row>
        <row r="176">
          <cell r="I176">
            <v>0</v>
          </cell>
          <cell r="N176">
            <v>21</v>
          </cell>
          <cell r="O176">
            <v>4</v>
          </cell>
        </row>
        <row r="177">
          <cell r="I177">
            <v>0</v>
          </cell>
          <cell r="N177">
            <v>21</v>
          </cell>
          <cell r="O177">
            <v>4</v>
          </cell>
        </row>
        <row r="178">
          <cell r="I178">
            <v>0</v>
          </cell>
          <cell r="N178">
            <v>21</v>
          </cell>
          <cell r="O178">
            <v>4</v>
          </cell>
        </row>
        <row r="179">
          <cell r="I179">
            <v>0</v>
          </cell>
          <cell r="N179">
            <v>21</v>
          </cell>
          <cell r="O179">
            <v>4</v>
          </cell>
        </row>
        <row r="180">
          <cell r="I180">
            <v>0</v>
          </cell>
          <cell r="N180">
            <v>21</v>
          </cell>
          <cell r="O180">
            <v>4</v>
          </cell>
        </row>
        <row r="181">
          <cell r="I181">
            <v>0</v>
          </cell>
          <cell r="N181">
            <v>21</v>
          </cell>
          <cell r="O181">
            <v>4</v>
          </cell>
        </row>
        <row r="182">
          <cell r="D182" t="str">
            <v>998</v>
          </cell>
          <cell r="E182" t="str">
            <v>Přesun hmot</v>
          </cell>
          <cell r="I182">
            <v>0</v>
          </cell>
          <cell r="K182">
            <v>0</v>
          </cell>
          <cell r="M182">
            <v>0</v>
          </cell>
        </row>
        <row r="183">
          <cell r="I183">
            <v>0</v>
          </cell>
          <cell r="N183">
            <v>21</v>
          </cell>
          <cell r="O183">
            <v>4</v>
          </cell>
        </row>
        <row r="184">
          <cell r="D184" t="str">
            <v>VRN</v>
          </cell>
          <cell r="E184" t="str">
            <v>Vedlejší rozpočtové náklady</v>
          </cell>
          <cell r="I184">
            <v>0</v>
          </cell>
          <cell r="K184">
            <v>0</v>
          </cell>
          <cell r="M184">
            <v>0</v>
          </cell>
        </row>
        <row r="185">
          <cell r="D185" t="str">
            <v>VRN1</v>
          </cell>
          <cell r="E185" t="str">
            <v>Průzkumné, geodetické a projektové práce</v>
          </cell>
          <cell r="I185">
            <v>0</v>
          </cell>
          <cell r="K185">
            <v>0</v>
          </cell>
          <cell r="M185">
            <v>0</v>
          </cell>
        </row>
        <row r="186">
          <cell r="I186">
            <v>0</v>
          </cell>
          <cell r="N186">
            <v>21</v>
          </cell>
          <cell r="O186">
            <v>1024</v>
          </cell>
        </row>
        <row r="187">
          <cell r="I187">
            <v>0</v>
          </cell>
          <cell r="N187">
            <v>21</v>
          </cell>
          <cell r="O187">
            <v>1024</v>
          </cell>
        </row>
        <row r="189">
          <cell r="I189">
            <v>0</v>
          </cell>
          <cell r="N189">
            <v>21</v>
          </cell>
          <cell r="O189">
            <v>1024</v>
          </cell>
        </row>
        <row r="191">
          <cell r="I191">
            <v>0</v>
          </cell>
          <cell r="N191">
            <v>21</v>
          </cell>
          <cell r="O191">
            <v>1024</v>
          </cell>
        </row>
        <row r="192">
          <cell r="I192">
            <v>0</v>
          </cell>
          <cell r="N192">
            <v>21</v>
          </cell>
          <cell r="O192">
            <v>1024</v>
          </cell>
        </row>
        <row r="193">
          <cell r="D193" t="str">
            <v>VRN3</v>
          </cell>
          <cell r="E193" t="str">
            <v>Zařízení staveniště</v>
          </cell>
          <cell r="I193">
            <v>0</v>
          </cell>
          <cell r="K193">
            <v>0</v>
          </cell>
          <cell r="M193">
            <v>0</v>
          </cell>
        </row>
        <row r="194">
          <cell r="I194">
            <v>0</v>
          </cell>
          <cell r="N194">
            <v>21</v>
          </cell>
          <cell r="O194">
            <v>1024</v>
          </cell>
        </row>
        <row r="195">
          <cell r="I195">
            <v>0</v>
          </cell>
          <cell r="K195">
            <v>6173.9117799999985</v>
          </cell>
          <cell r="M195">
            <v>2811.6979999999994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Rozpocet vsechno"/>
      <sheetName val="#Figury"/>
    </sheetNames>
    <sheetDataSet>
      <sheetData sheetId="0">
        <row r="5">
          <cell r="E5" t="str">
            <v xml:space="preserve">Pelhřimov-rekonstrukce inženýrských sítí v ul. Sdružená, Lesní </v>
          </cell>
          <cell r="P5" t="str">
            <v xml:space="preserve"> </v>
          </cell>
        </row>
        <row r="7">
          <cell r="E7" t="str">
            <v>SO 04 Veřejné osvětlení</v>
          </cell>
        </row>
        <row r="9">
          <cell r="E9" t="str">
            <v xml:space="preserve"> </v>
          </cell>
        </row>
        <row r="26">
          <cell r="E26" t="str">
            <v>Město Pelhřimov</v>
          </cell>
        </row>
        <row r="28">
          <cell r="E28" t="str">
            <v xml:space="preserve"> </v>
          </cell>
        </row>
      </sheetData>
      <sheetData sheetId="1"/>
      <sheetData sheetId="2">
        <row r="14">
          <cell r="D14" t="str">
            <v>HSV</v>
          </cell>
          <cell r="E14" t="str">
            <v>Práce a dodávky HSV</v>
          </cell>
          <cell r="I14">
            <v>0</v>
          </cell>
          <cell r="K14">
            <v>0</v>
          </cell>
          <cell r="M14">
            <v>0</v>
          </cell>
        </row>
        <row r="15">
          <cell r="D15" t="str">
            <v>1</v>
          </cell>
          <cell r="E15" t="str">
            <v>Zemní práce</v>
          </cell>
          <cell r="I15">
            <v>0</v>
          </cell>
          <cell r="K15">
            <v>0</v>
          </cell>
          <cell r="M15">
            <v>0</v>
          </cell>
        </row>
        <row r="16">
          <cell r="I16">
            <v>0</v>
          </cell>
          <cell r="N16">
            <v>21</v>
          </cell>
          <cell r="O16">
            <v>4</v>
          </cell>
        </row>
        <row r="17">
          <cell r="I17">
            <v>0</v>
          </cell>
          <cell r="N17">
            <v>21</v>
          </cell>
          <cell r="O17">
            <v>4</v>
          </cell>
        </row>
        <row r="18">
          <cell r="I18">
            <v>0</v>
          </cell>
          <cell r="N18">
            <v>21</v>
          </cell>
          <cell r="O18">
            <v>4</v>
          </cell>
        </row>
        <row r="19">
          <cell r="I19">
            <v>0</v>
          </cell>
          <cell r="N19">
            <v>21</v>
          </cell>
          <cell r="O19">
            <v>8</v>
          </cell>
        </row>
        <row r="20">
          <cell r="I20">
            <v>0</v>
          </cell>
          <cell r="N20">
            <v>21</v>
          </cell>
          <cell r="O20">
            <v>4</v>
          </cell>
        </row>
        <row r="21">
          <cell r="D21" t="str">
            <v>M</v>
          </cell>
          <cell r="E21" t="str">
            <v>Práce a dodávky M</v>
          </cell>
          <cell r="I21">
            <v>0</v>
          </cell>
          <cell r="K21">
            <v>0</v>
          </cell>
          <cell r="M21">
            <v>0</v>
          </cell>
        </row>
        <row r="22">
          <cell r="D22" t="str">
            <v>21-M</v>
          </cell>
          <cell r="E22" t="str">
            <v>Elektromontáže</v>
          </cell>
          <cell r="I22">
            <v>0</v>
          </cell>
          <cell r="K22">
            <v>0</v>
          </cell>
          <cell r="M22">
            <v>0</v>
          </cell>
        </row>
        <row r="23">
          <cell r="I23">
            <v>0</v>
          </cell>
          <cell r="N23">
            <v>21</v>
          </cell>
          <cell r="O23">
            <v>64</v>
          </cell>
        </row>
        <row r="24">
          <cell r="I24">
            <v>0</v>
          </cell>
          <cell r="N24">
            <v>21</v>
          </cell>
          <cell r="O24">
            <v>256</v>
          </cell>
        </row>
        <row r="25">
          <cell r="I25">
            <v>0</v>
          </cell>
          <cell r="N25">
            <v>21</v>
          </cell>
          <cell r="O25">
            <v>256</v>
          </cell>
        </row>
        <row r="26">
          <cell r="I26">
            <v>0</v>
          </cell>
          <cell r="N26">
            <v>21</v>
          </cell>
          <cell r="O26">
            <v>64</v>
          </cell>
        </row>
        <row r="27">
          <cell r="I27">
            <v>0</v>
          </cell>
          <cell r="N27">
            <v>21</v>
          </cell>
          <cell r="O27">
            <v>256</v>
          </cell>
        </row>
        <row r="28">
          <cell r="I28">
            <v>0</v>
          </cell>
          <cell r="N28">
            <v>21</v>
          </cell>
          <cell r="O28">
            <v>256</v>
          </cell>
        </row>
        <row r="29">
          <cell r="I29">
            <v>0</v>
          </cell>
          <cell r="N29">
            <v>21</v>
          </cell>
          <cell r="O29">
            <v>64</v>
          </cell>
        </row>
        <row r="30">
          <cell r="I30">
            <v>0</v>
          </cell>
          <cell r="N30">
            <v>21</v>
          </cell>
          <cell r="O30">
            <v>256</v>
          </cell>
        </row>
        <row r="31">
          <cell r="I31">
            <v>0</v>
          </cell>
          <cell r="N31">
            <v>21</v>
          </cell>
          <cell r="O31">
            <v>64</v>
          </cell>
        </row>
        <row r="32">
          <cell r="I32">
            <v>0</v>
          </cell>
          <cell r="N32">
            <v>21</v>
          </cell>
          <cell r="O32">
            <v>256</v>
          </cell>
        </row>
        <row r="33">
          <cell r="I33">
            <v>0</v>
          </cell>
          <cell r="N33">
            <v>21</v>
          </cell>
          <cell r="O33">
            <v>64</v>
          </cell>
        </row>
        <row r="34">
          <cell r="I34">
            <v>0</v>
          </cell>
          <cell r="N34">
            <v>21</v>
          </cell>
          <cell r="O34">
            <v>256</v>
          </cell>
        </row>
        <row r="35">
          <cell r="I35">
            <v>0</v>
          </cell>
          <cell r="N35">
            <v>21</v>
          </cell>
          <cell r="O35">
            <v>64</v>
          </cell>
        </row>
        <row r="36">
          <cell r="I36">
            <v>0</v>
          </cell>
          <cell r="N36">
            <v>21</v>
          </cell>
          <cell r="O36">
            <v>256</v>
          </cell>
        </row>
        <row r="37">
          <cell r="I37">
            <v>0</v>
          </cell>
          <cell r="N37">
            <v>21</v>
          </cell>
          <cell r="O37">
            <v>64</v>
          </cell>
        </row>
        <row r="38">
          <cell r="I38">
            <v>0</v>
          </cell>
          <cell r="N38">
            <v>21</v>
          </cell>
          <cell r="O38">
            <v>64</v>
          </cell>
        </row>
        <row r="39">
          <cell r="I39">
            <v>0</v>
          </cell>
          <cell r="N39">
            <v>21</v>
          </cell>
          <cell r="O39">
            <v>64</v>
          </cell>
        </row>
        <row r="40">
          <cell r="I40">
            <v>0</v>
          </cell>
          <cell r="N40">
            <v>21</v>
          </cell>
          <cell r="O40">
            <v>64</v>
          </cell>
        </row>
        <row r="41">
          <cell r="I41">
            <v>0</v>
          </cell>
          <cell r="N41">
            <v>21</v>
          </cell>
          <cell r="O41">
            <v>64</v>
          </cell>
        </row>
        <row r="42">
          <cell r="I42">
            <v>0</v>
          </cell>
          <cell r="N42">
            <v>21</v>
          </cell>
          <cell r="O42">
            <v>256</v>
          </cell>
        </row>
        <row r="43">
          <cell r="I43">
            <v>0</v>
          </cell>
          <cell r="N43">
            <v>21</v>
          </cell>
          <cell r="O43">
            <v>64</v>
          </cell>
        </row>
        <row r="44">
          <cell r="I44">
            <v>0</v>
          </cell>
          <cell r="N44">
            <v>21</v>
          </cell>
          <cell r="O44">
            <v>256</v>
          </cell>
        </row>
        <row r="45">
          <cell r="I45">
            <v>0</v>
          </cell>
          <cell r="N45">
            <v>21</v>
          </cell>
          <cell r="O45">
            <v>64</v>
          </cell>
        </row>
        <row r="46">
          <cell r="I46">
            <v>0</v>
          </cell>
          <cell r="N46">
            <v>21</v>
          </cell>
          <cell r="O46">
            <v>64</v>
          </cell>
        </row>
        <row r="47">
          <cell r="I47">
            <v>0</v>
          </cell>
          <cell r="N47">
            <v>21</v>
          </cell>
          <cell r="O47">
            <v>256</v>
          </cell>
        </row>
        <row r="48">
          <cell r="I48">
            <v>0</v>
          </cell>
          <cell r="N48">
            <v>21</v>
          </cell>
          <cell r="O48">
            <v>256</v>
          </cell>
        </row>
        <row r="49">
          <cell r="I49">
            <v>0</v>
          </cell>
          <cell r="N49">
            <v>21</v>
          </cell>
          <cell r="O49">
            <v>64</v>
          </cell>
        </row>
        <row r="50">
          <cell r="I50">
            <v>0</v>
          </cell>
          <cell r="N50">
            <v>21</v>
          </cell>
          <cell r="O50">
            <v>64</v>
          </cell>
        </row>
        <row r="51">
          <cell r="I51">
            <v>0</v>
          </cell>
          <cell r="N51">
            <v>21</v>
          </cell>
          <cell r="O51">
            <v>256</v>
          </cell>
        </row>
        <row r="52">
          <cell r="I52">
            <v>0</v>
          </cell>
          <cell r="N52">
            <v>21</v>
          </cell>
          <cell r="O52">
            <v>256</v>
          </cell>
        </row>
        <row r="53">
          <cell r="I53">
            <v>0</v>
          </cell>
          <cell r="N53">
            <v>21</v>
          </cell>
          <cell r="O53">
            <v>64</v>
          </cell>
        </row>
        <row r="54">
          <cell r="I54">
            <v>0</v>
          </cell>
          <cell r="N54">
            <v>21</v>
          </cell>
          <cell r="O54">
            <v>256</v>
          </cell>
        </row>
        <row r="55">
          <cell r="I55">
            <v>0</v>
          </cell>
          <cell r="N55">
            <v>21</v>
          </cell>
          <cell r="O55">
            <v>64</v>
          </cell>
        </row>
        <row r="56">
          <cell r="I56">
            <v>0</v>
          </cell>
          <cell r="N56">
            <v>21</v>
          </cell>
          <cell r="O56">
            <v>256</v>
          </cell>
        </row>
        <row r="57">
          <cell r="I57">
            <v>0</v>
          </cell>
          <cell r="N57">
            <v>21</v>
          </cell>
          <cell r="O57">
            <v>256</v>
          </cell>
        </row>
        <row r="58">
          <cell r="I58">
            <v>0</v>
          </cell>
          <cell r="N58">
            <v>21</v>
          </cell>
          <cell r="O58">
            <v>64</v>
          </cell>
        </row>
        <row r="59">
          <cell r="I59">
            <v>0</v>
          </cell>
          <cell r="N59">
            <v>21</v>
          </cell>
          <cell r="O59">
            <v>256</v>
          </cell>
        </row>
        <row r="60">
          <cell r="I60">
            <v>0</v>
          </cell>
          <cell r="N60">
            <v>21</v>
          </cell>
          <cell r="O60">
            <v>64</v>
          </cell>
        </row>
        <row r="61">
          <cell r="I61">
            <v>0</v>
          </cell>
          <cell r="N61">
            <v>21</v>
          </cell>
          <cell r="O61">
            <v>256</v>
          </cell>
        </row>
        <row r="62">
          <cell r="I62">
            <v>0</v>
          </cell>
          <cell r="N62">
            <v>21</v>
          </cell>
          <cell r="O62">
            <v>64</v>
          </cell>
        </row>
        <row r="63">
          <cell r="I63">
            <v>0</v>
          </cell>
          <cell r="N63">
            <v>21</v>
          </cell>
          <cell r="O63">
            <v>256</v>
          </cell>
        </row>
        <row r="64">
          <cell r="I64">
            <v>0</v>
          </cell>
          <cell r="N64">
            <v>21</v>
          </cell>
          <cell r="O64">
            <v>256</v>
          </cell>
        </row>
        <row r="65">
          <cell r="I65">
            <v>0</v>
          </cell>
          <cell r="N65">
            <v>21</v>
          </cell>
          <cell r="O65">
            <v>256</v>
          </cell>
        </row>
        <row r="66">
          <cell r="I66">
            <v>0</v>
          </cell>
          <cell r="N66">
            <v>21</v>
          </cell>
          <cell r="O66">
            <v>64</v>
          </cell>
        </row>
        <row r="67">
          <cell r="I67">
            <v>0</v>
          </cell>
          <cell r="N67">
            <v>21</v>
          </cell>
          <cell r="O67">
            <v>64</v>
          </cell>
        </row>
        <row r="68">
          <cell r="I68">
            <v>0</v>
          </cell>
          <cell r="N68">
            <v>21</v>
          </cell>
          <cell r="O68">
            <v>64</v>
          </cell>
        </row>
        <row r="69">
          <cell r="I69">
            <v>0</v>
          </cell>
          <cell r="N69">
            <v>21</v>
          </cell>
          <cell r="O69">
            <v>64</v>
          </cell>
        </row>
        <row r="70">
          <cell r="I70">
            <v>0</v>
          </cell>
          <cell r="N70">
            <v>21</v>
          </cell>
          <cell r="O70">
            <v>64</v>
          </cell>
        </row>
        <row r="71">
          <cell r="I71">
            <v>0</v>
          </cell>
          <cell r="N71">
            <v>21</v>
          </cell>
          <cell r="O71">
            <v>64</v>
          </cell>
        </row>
        <row r="72">
          <cell r="I72">
            <v>0</v>
          </cell>
          <cell r="N72">
            <v>21</v>
          </cell>
          <cell r="O72">
            <v>64</v>
          </cell>
        </row>
        <row r="73">
          <cell r="I73">
            <v>0</v>
          </cell>
          <cell r="N73">
            <v>21</v>
          </cell>
          <cell r="O73">
            <v>64</v>
          </cell>
        </row>
        <row r="74">
          <cell r="I74">
            <v>0</v>
          </cell>
          <cell r="N74">
            <v>21</v>
          </cell>
          <cell r="O74">
            <v>64</v>
          </cell>
        </row>
        <row r="75">
          <cell r="I75">
            <v>0</v>
          </cell>
          <cell r="N75">
            <v>21</v>
          </cell>
          <cell r="O75">
            <v>64</v>
          </cell>
        </row>
        <row r="76">
          <cell r="D76" t="str">
            <v>46-M</v>
          </cell>
          <cell r="E76" t="str">
            <v>Zemní práce při extr.mont.pracích</v>
          </cell>
          <cell r="I76">
            <v>0</v>
          </cell>
          <cell r="K76">
            <v>0</v>
          </cell>
          <cell r="M76">
            <v>0</v>
          </cell>
        </row>
        <row r="77">
          <cell r="I77">
            <v>0</v>
          </cell>
          <cell r="N77">
            <v>21</v>
          </cell>
          <cell r="O77">
            <v>64</v>
          </cell>
        </row>
        <row r="78">
          <cell r="I78">
            <v>0</v>
          </cell>
          <cell r="N78">
            <v>21</v>
          </cell>
          <cell r="O78">
            <v>64</v>
          </cell>
        </row>
        <row r="79">
          <cell r="I79">
            <v>0</v>
          </cell>
          <cell r="N79">
            <v>21</v>
          </cell>
          <cell r="O79">
            <v>64</v>
          </cell>
        </row>
        <row r="80">
          <cell r="I80">
            <v>0</v>
          </cell>
          <cell r="N80">
            <v>21</v>
          </cell>
        </row>
        <row r="81">
          <cell r="I81">
            <v>0</v>
          </cell>
          <cell r="N81">
            <v>21</v>
          </cell>
          <cell r="O81">
            <v>64</v>
          </cell>
        </row>
        <row r="82">
          <cell r="I82">
            <v>0</v>
          </cell>
          <cell r="N82">
            <v>21</v>
          </cell>
        </row>
        <row r="83">
          <cell r="I83">
            <v>0</v>
          </cell>
          <cell r="N83">
            <v>21</v>
          </cell>
        </row>
        <row r="84">
          <cell r="I84">
            <v>0</v>
          </cell>
          <cell r="N84">
            <v>21</v>
          </cell>
          <cell r="O84">
            <v>64</v>
          </cell>
        </row>
        <row r="85">
          <cell r="I85">
            <v>0</v>
          </cell>
          <cell r="N85">
            <v>21</v>
          </cell>
          <cell r="O85">
            <v>256</v>
          </cell>
        </row>
        <row r="86">
          <cell r="I86">
            <v>0</v>
          </cell>
          <cell r="N86">
            <v>21</v>
          </cell>
          <cell r="O86">
            <v>64</v>
          </cell>
        </row>
        <row r="87">
          <cell r="I87">
            <v>0</v>
          </cell>
          <cell r="N87">
            <v>21</v>
          </cell>
          <cell r="O87">
            <v>256</v>
          </cell>
        </row>
        <row r="88">
          <cell r="I88">
            <v>0</v>
          </cell>
          <cell r="N88">
            <v>21</v>
          </cell>
          <cell r="O88">
            <v>64</v>
          </cell>
        </row>
        <row r="89">
          <cell r="I89">
            <v>0</v>
          </cell>
          <cell r="N89">
            <v>21</v>
          </cell>
          <cell r="O89">
            <v>64</v>
          </cell>
        </row>
        <row r="90">
          <cell r="I90">
            <v>0</v>
          </cell>
          <cell r="N90">
            <v>21</v>
          </cell>
          <cell r="O90">
            <v>64</v>
          </cell>
        </row>
        <row r="91">
          <cell r="I91">
            <v>0</v>
          </cell>
          <cell r="N91">
            <v>21</v>
          </cell>
          <cell r="O91">
            <v>256</v>
          </cell>
        </row>
        <row r="92">
          <cell r="I92">
            <v>0</v>
          </cell>
          <cell r="N92">
            <v>21</v>
          </cell>
          <cell r="O92">
            <v>64</v>
          </cell>
        </row>
        <row r="93">
          <cell r="I93">
            <v>0</v>
          </cell>
          <cell r="N93">
            <v>21</v>
          </cell>
          <cell r="O93">
            <v>64</v>
          </cell>
        </row>
        <row r="94">
          <cell r="I94">
            <v>0</v>
          </cell>
          <cell r="N94">
            <v>21</v>
          </cell>
          <cell r="O94">
            <v>64</v>
          </cell>
        </row>
        <row r="95">
          <cell r="I95">
            <v>0</v>
          </cell>
          <cell r="N95">
            <v>21</v>
          </cell>
          <cell r="O95">
            <v>64</v>
          </cell>
        </row>
        <row r="96">
          <cell r="I96">
            <v>0</v>
          </cell>
          <cell r="N96">
            <v>21</v>
          </cell>
          <cell r="O96">
            <v>64</v>
          </cell>
        </row>
        <row r="97">
          <cell r="I97">
            <v>0</v>
          </cell>
          <cell r="N97">
            <v>21</v>
          </cell>
          <cell r="O97">
            <v>64</v>
          </cell>
        </row>
        <row r="98">
          <cell r="I98">
            <v>0</v>
          </cell>
          <cell r="N98">
            <v>21</v>
          </cell>
          <cell r="O98">
            <v>64</v>
          </cell>
        </row>
        <row r="99">
          <cell r="I99">
            <v>0</v>
          </cell>
          <cell r="N99">
            <v>21</v>
          </cell>
          <cell r="O99">
            <v>64</v>
          </cell>
        </row>
        <row r="100">
          <cell r="I100">
            <v>0</v>
          </cell>
          <cell r="N100">
            <v>21</v>
          </cell>
          <cell r="O100">
            <v>64</v>
          </cell>
        </row>
        <row r="101">
          <cell r="I101">
            <v>0</v>
          </cell>
          <cell r="N101">
            <v>21</v>
          </cell>
          <cell r="O101">
            <v>64</v>
          </cell>
        </row>
        <row r="102">
          <cell r="I102">
            <v>0</v>
          </cell>
          <cell r="N102">
            <v>21</v>
          </cell>
          <cell r="O102">
            <v>64</v>
          </cell>
        </row>
        <row r="103">
          <cell r="N103">
            <v>21</v>
          </cell>
          <cell r="O103">
            <v>64</v>
          </cell>
        </row>
        <row r="104">
          <cell r="N104">
            <v>21</v>
          </cell>
          <cell r="O104">
            <v>64</v>
          </cell>
        </row>
        <row r="105">
          <cell r="N105">
            <v>21</v>
          </cell>
          <cell r="O105">
            <v>64</v>
          </cell>
        </row>
        <row r="106">
          <cell r="N106">
            <v>21</v>
          </cell>
          <cell r="O106">
            <v>64</v>
          </cell>
        </row>
        <row r="107">
          <cell r="N107">
            <v>21</v>
          </cell>
          <cell r="O107">
            <v>64</v>
          </cell>
        </row>
        <row r="108">
          <cell r="I108">
            <v>0</v>
          </cell>
          <cell r="K108">
            <v>0</v>
          </cell>
          <cell r="M108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/>
  <sheetData>
    <row r="1" spans="1:7">
      <c r="A1" s="38" t="s">
        <v>41</v>
      </c>
    </row>
    <row r="2" spans="1:7" ht="57.75" customHeight="1">
      <c r="A2" s="640" t="s">
        <v>42</v>
      </c>
      <c r="B2" s="640"/>
      <c r="C2" s="640"/>
      <c r="D2" s="640"/>
      <c r="E2" s="640"/>
      <c r="F2" s="640"/>
      <c r="G2" s="64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6"/>
  <sheetViews>
    <sheetView tabSelected="1" workbookViewId="0">
      <selection activeCell="G23" sqref="G23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>
      <c r="A1" s="698" t="s">
        <v>7</v>
      </c>
      <c r="B1" s="698"/>
      <c r="C1" s="698"/>
      <c r="D1" s="698"/>
      <c r="E1" s="698"/>
      <c r="F1" s="698"/>
      <c r="G1" s="698"/>
      <c r="AE1" t="s">
        <v>80</v>
      </c>
    </row>
    <row r="2" spans="1:60" ht="24.95" customHeight="1">
      <c r="A2" s="166" t="s">
        <v>8</v>
      </c>
      <c r="B2" s="79"/>
      <c r="C2" s="699" t="s">
        <v>43</v>
      </c>
      <c r="D2" s="700"/>
      <c r="E2" s="700"/>
      <c r="F2" s="700"/>
      <c r="G2" s="701"/>
      <c r="AE2" t="s">
        <v>81</v>
      </c>
    </row>
    <row r="3" spans="1:60" ht="24.95" customHeight="1">
      <c r="A3" s="167" t="s">
        <v>10</v>
      </c>
      <c r="B3" s="168" t="s">
        <v>1344</v>
      </c>
      <c r="C3" s="702" t="s">
        <v>46</v>
      </c>
      <c r="D3" s="703"/>
      <c r="E3" s="703"/>
      <c r="F3" s="703"/>
      <c r="G3" s="704"/>
    </row>
    <row r="4" spans="1:60" ht="25.5">
      <c r="A4" s="174" t="s">
        <v>84</v>
      </c>
      <c r="B4" s="172" t="s">
        <v>85</v>
      </c>
      <c r="C4" s="172" t="s">
        <v>86</v>
      </c>
      <c r="D4" s="173" t="s">
        <v>87</v>
      </c>
      <c r="E4" s="174" t="s">
        <v>88</v>
      </c>
      <c r="F4" s="169" t="s">
        <v>89</v>
      </c>
      <c r="G4" s="174" t="s">
        <v>31</v>
      </c>
      <c r="H4" s="175" t="s">
        <v>32</v>
      </c>
      <c r="I4" s="175" t="s">
        <v>90</v>
      </c>
      <c r="J4" s="175" t="s">
        <v>33</v>
      </c>
      <c r="K4" s="175" t="s">
        <v>91</v>
      </c>
      <c r="L4" s="175" t="s">
        <v>92</v>
      </c>
      <c r="M4" s="432" t="s">
        <v>93</v>
      </c>
      <c r="N4" s="5"/>
      <c r="R4" s="433"/>
      <c r="S4" s="433"/>
      <c r="T4" s="433"/>
      <c r="U4" s="433"/>
      <c r="V4" s="5"/>
    </row>
    <row r="5" spans="1:60">
      <c r="A5" s="176" t="s">
        <v>102</v>
      </c>
      <c r="B5" s="177" t="s">
        <v>78</v>
      </c>
      <c r="C5" s="178" t="s">
        <v>30</v>
      </c>
      <c r="D5" s="179"/>
      <c r="E5" s="182"/>
      <c r="F5" s="184"/>
      <c r="G5" s="184">
        <f>SUMIF(AE6:AE21,"&lt;&gt;NOR",G6:G21)</f>
        <v>400000</v>
      </c>
      <c r="H5" s="184"/>
      <c r="I5" s="184">
        <f>SUM(I6:I21)</f>
        <v>0</v>
      </c>
      <c r="J5" s="184"/>
      <c r="K5" s="184">
        <f>SUM(K6:K21)</f>
        <v>210000</v>
      </c>
      <c r="L5" s="184"/>
      <c r="M5" s="185">
        <f>SUM(M6:M21)</f>
        <v>484000</v>
      </c>
      <c r="N5" s="5"/>
      <c r="R5" s="434"/>
      <c r="S5" s="434"/>
      <c r="T5" s="434"/>
      <c r="U5" s="434"/>
      <c r="V5" s="5"/>
      <c r="AE5" t="s">
        <v>103</v>
      </c>
    </row>
    <row r="6" spans="1:60" outlineLevel="1">
      <c r="A6" s="171">
        <v>1</v>
      </c>
      <c r="B6" s="180" t="s">
        <v>1346</v>
      </c>
      <c r="C6" s="438" t="s">
        <v>1320</v>
      </c>
      <c r="D6" s="181" t="s">
        <v>106</v>
      </c>
      <c r="E6" s="183">
        <v>1</v>
      </c>
      <c r="F6" s="186"/>
      <c r="G6" s="187">
        <f t="shared" ref="G6:G11" si="0">ROUND(E6*F6,2)</f>
        <v>0</v>
      </c>
      <c r="H6" s="186">
        <v>0</v>
      </c>
      <c r="I6" s="187">
        <f t="shared" ref="I6:I21" si="1">ROUND(E6*H6,2)</f>
        <v>0</v>
      </c>
      <c r="J6" s="186">
        <v>10000</v>
      </c>
      <c r="K6" s="187">
        <f t="shared" ref="K6:K21" si="2">ROUND(E6*J6,2)</f>
        <v>10000</v>
      </c>
      <c r="L6" s="187">
        <v>21</v>
      </c>
      <c r="M6" s="188">
        <f t="shared" ref="M6:M21" si="3">G6*(1+L6/100)</f>
        <v>0</v>
      </c>
      <c r="N6" s="435"/>
      <c r="O6" s="435"/>
      <c r="P6" s="435"/>
      <c r="Q6" s="435"/>
      <c r="R6" s="435"/>
      <c r="S6" s="435"/>
      <c r="T6" s="435"/>
      <c r="U6" s="435"/>
      <c r="V6" s="436"/>
      <c r="W6" s="170"/>
      <c r="X6" s="170"/>
      <c r="Y6" s="170"/>
      <c r="Z6" s="170"/>
      <c r="AA6" s="170"/>
      <c r="AB6" s="170"/>
      <c r="AC6" s="170"/>
      <c r="AD6" s="170"/>
      <c r="AE6" s="170" t="s">
        <v>107</v>
      </c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</row>
    <row r="7" spans="1:60" outlineLevel="1">
      <c r="A7" s="171">
        <v>2</v>
      </c>
      <c r="B7" s="180" t="s">
        <v>1347</v>
      </c>
      <c r="C7" s="439" t="s">
        <v>1323</v>
      </c>
      <c r="D7" s="181" t="s">
        <v>106</v>
      </c>
      <c r="E7" s="183">
        <v>1</v>
      </c>
      <c r="F7" s="186"/>
      <c r="G7" s="187">
        <f t="shared" si="0"/>
        <v>0</v>
      </c>
      <c r="H7" s="186"/>
      <c r="I7" s="187"/>
      <c r="J7" s="186"/>
      <c r="K7" s="187"/>
      <c r="L7" s="187"/>
      <c r="M7" s="188"/>
      <c r="N7" s="435"/>
      <c r="O7" s="435"/>
      <c r="P7" s="435"/>
      <c r="Q7" s="435"/>
      <c r="R7" s="435"/>
      <c r="S7" s="435"/>
      <c r="T7" s="435"/>
      <c r="U7" s="435"/>
      <c r="V7" s="436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</row>
    <row r="8" spans="1:60" outlineLevel="1">
      <c r="A8" s="171">
        <v>3</v>
      </c>
      <c r="B8" s="180" t="s">
        <v>1348</v>
      </c>
      <c r="C8" s="439" t="s">
        <v>1327</v>
      </c>
      <c r="D8" s="181" t="s">
        <v>106</v>
      </c>
      <c r="E8" s="183">
        <v>1</v>
      </c>
      <c r="F8" s="186"/>
      <c r="G8" s="187">
        <f t="shared" si="0"/>
        <v>0</v>
      </c>
      <c r="H8" s="186"/>
      <c r="I8" s="187"/>
      <c r="J8" s="186"/>
      <c r="K8" s="187"/>
      <c r="L8" s="187"/>
      <c r="M8" s="188"/>
      <c r="N8" s="435"/>
      <c r="O8" s="435"/>
      <c r="P8" s="435"/>
      <c r="Q8" s="435"/>
      <c r="R8" s="435"/>
      <c r="S8" s="435"/>
      <c r="T8" s="435"/>
      <c r="U8" s="435"/>
      <c r="V8" s="436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</row>
    <row r="9" spans="1:60" outlineLevel="1">
      <c r="A9" s="171">
        <v>4</v>
      </c>
      <c r="B9" s="180" t="s">
        <v>1349</v>
      </c>
      <c r="C9" s="439" t="s">
        <v>1331</v>
      </c>
      <c r="D9" s="181" t="s">
        <v>106</v>
      </c>
      <c r="E9" s="183">
        <v>1</v>
      </c>
      <c r="F9" s="186"/>
      <c r="G9" s="187">
        <f t="shared" si="0"/>
        <v>0</v>
      </c>
      <c r="H9" s="186"/>
      <c r="I9" s="187"/>
      <c r="J9" s="186"/>
      <c r="K9" s="187"/>
      <c r="L9" s="187"/>
      <c r="M9" s="188"/>
      <c r="N9" s="435"/>
      <c r="O9" s="435"/>
      <c r="P9" s="435"/>
      <c r="Q9" s="435"/>
      <c r="R9" s="435"/>
      <c r="S9" s="435"/>
      <c r="T9" s="435"/>
      <c r="U9" s="435"/>
      <c r="V9" s="436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</row>
    <row r="10" spans="1:60" outlineLevel="1">
      <c r="A10" s="171">
        <v>5</v>
      </c>
      <c r="B10" s="180" t="s">
        <v>1350</v>
      </c>
      <c r="C10" s="439" t="s">
        <v>1334</v>
      </c>
      <c r="D10" s="181" t="s">
        <v>106</v>
      </c>
      <c r="E10" s="183">
        <v>1</v>
      </c>
      <c r="F10" s="186"/>
      <c r="G10" s="187">
        <f t="shared" si="0"/>
        <v>0</v>
      </c>
      <c r="H10" s="186"/>
      <c r="I10" s="187"/>
      <c r="J10" s="186"/>
      <c r="K10" s="187"/>
      <c r="L10" s="187"/>
      <c r="M10" s="188"/>
      <c r="N10" s="435"/>
      <c r="O10" s="435"/>
      <c r="P10" s="435"/>
      <c r="Q10" s="435"/>
      <c r="R10" s="435"/>
      <c r="S10" s="435"/>
      <c r="T10" s="435"/>
      <c r="U10" s="435"/>
      <c r="V10" s="436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</row>
    <row r="11" spans="1:60" outlineLevel="1">
      <c r="A11" s="171">
        <v>6</v>
      </c>
      <c r="B11" s="180" t="s">
        <v>1351</v>
      </c>
      <c r="C11" s="440" t="s">
        <v>1345</v>
      </c>
      <c r="D11" s="181" t="s">
        <v>106</v>
      </c>
      <c r="E11" s="183">
        <v>1</v>
      </c>
      <c r="F11" s="186"/>
      <c r="G11" s="187">
        <f t="shared" si="0"/>
        <v>0</v>
      </c>
      <c r="H11" s="186"/>
      <c r="I11" s="187"/>
      <c r="J11" s="186"/>
      <c r="K11" s="187"/>
      <c r="L11" s="187"/>
      <c r="M11" s="188"/>
      <c r="N11" s="435"/>
      <c r="O11" s="435"/>
      <c r="P11" s="435"/>
      <c r="Q11" s="435"/>
      <c r="R11" s="435"/>
      <c r="S11" s="435"/>
      <c r="T11" s="435"/>
      <c r="U11" s="435"/>
      <c r="V11" s="436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</row>
    <row r="12" spans="1:60" outlineLevel="1">
      <c r="A12" s="171">
        <v>7</v>
      </c>
      <c r="B12" s="180" t="s">
        <v>104</v>
      </c>
      <c r="C12" s="201" t="s">
        <v>105</v>
      </c>
      <c r="D12" s="181" t="s">
        <v>106</v>
      </c>
      <c r="E12" s="183">
        <v>1</v>
      </c>
      <c r="F12" s="186"/>
      <c r="G12" s="187">
        <f t="shared" ref="G12" si="4">ROUND(E12*F12,2)</f>
        <v>0</v>
      </c>
      <c r="H12" s="186"/>
      <c r="I12" s="187"/>
      <c r="J12" s="186"/>
      <c r="K12" s="187"/>
      <c r="L12" s="187"/>
      <c r="M12" s="188"/>
      <c r="N12" s="435"/>
      <c r="O12" s="435"/>
      <c r="P12" s="435"/>
      <c r="Q12" s="435"/>
      <c r="R12" s="435"/>
      <c r="S12" s="435"/>
      <c r="T12" s="435"/>
      <c r="U12" s="435"/>
      <c r="V12" s="43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</row>
    <row r="13" spans="1:60" outlineLevel="1">
      <c r="A13" s="171">
        <v>8</v>
      </c>
      <c r="B13" s="180" t="s">
        <v>108</v>
      </c>
      <c r="C13" s="201" t="s">
        <v>109</v>
      </c>
      <c r="D13" s="181" t="s">
        <v>106</v>
      </c>
      <c r="E13" s="183">
        <v>1</v>
      </c>
      <c r="F13" s="186"/>
      <c r="G13" s="187">
        <f t="shared" ref="G13:G21" si="5">ROUND(E13*F13,2)</f>
        <v>0</v>
      </c>
      <c r="H13" s="186">
        <v>0</v>
      </c>
      <c r="I13" s="187">
        <f t="shared" si="1"/>
        <v>0</v>
      </c>
      <c r="J13" s="186">
        <v>10000</v>
      </c>
      <c r="K13" s="187">
        <f t="shared" si="2"/>
        <v>10000</v>
      </c>
      <c r="L13" s="187">
        <v>21</v>
      </c>
      <c r="M13" s="188">
        <f t="shared" si="3"/>
        <v>0</v>
      </c>
      <c r="N13" s="435"/>
      <c r="O13" s="435"/>
      <c r="P13" s="435"/>
      <c r="Q13" s="435"/>
      <c r="R13" s="435"/>
      <c r="S13" s="435"/>
      <c r="T13" s="435"/>
      <c r="U13" s="435"/>
      <c r="V13" s="436"/>
      <c r="W13" s="170"/>
      <c r="X13" s="170"/>
      <c r="Y13" s="170"/>
      <c r="Z13" s="170"/>
      <c r="AA13" s="170"/>
      <c r="AB13" s="170"/>
      <c r="AC13" s="170"/>
      <c r="AD13" s="170"/>
      <c r="AE13" s="170" t="s">
        <v>107</v>
      </c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</row>
    <row r="14" spans="1:60" ht="12.75" customHeight="1" outlineLevel="1">
      <c r="A14" s="171">
        <v>9</v>
      </c>
      <c r="B14" s="180" t="s">
        <v>110</v>
      </c>
      <c r="C14" s="201" t="s">
        <v>111</v>
      </c>
      <c r="D14" s="181" t="s">
        <v>106</v>
      </c>
      <c r="E14" s="183">
        <v>1</v>
      </c>
      <c r="F14" s="186"/>
      <c r="G14" s="187">
        <f t="shared" si="5"/>
        <v>0</v>
      </c>
      <c r="H14" s="186">
        <v>0</v>
      </c>
      <c r="I14" s="187">
        <f t="shared" si="1"/>
        <v>0</v>
      </c>
      <c r="J14" s="186">
        <v>10000</v>
      </c>
      <c r="K14" s="187">
        <f t="shared" si="2"/>
        <v>10000</v>
      </c>
      <c r="L14" s="187">
        <v>21</v>
      </c>
      <c r="M14" s="188">
        <f t="shared" si="3"/>
        <v>0</v>
      </c>
      <c r="N14" s="435"/>
      <c r="O14" s="435"/>
      <c r="P14" s="435"/>
      <c r="Q14" s="435"/>
      <c r="R14" s="435"/>
      <c r="S14" s="435"/>
      <c r="T14" s="435"/>
      <c r="U14" s="435"/>
      <c r="V14" s="436"/>
      <c r="W14" s="170"/>
      <c r="X14" s="170"/>
      <c r="Y14" s="170"/>
      <c r="Z14" s="170"/>
      <c r="AA14" s="170"/>
      <c r="AB14" s="170"/>
      <c r="AC14" s="170"/>
      <c r="AD14" s="170"/>
      <c r="AE14" s="170" t="s">
        <v>107</v>
      </c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</row>
    <row r="15" spans="1:60" outlineLevel="1">
      <c r="A15" s="442">
        <v>10</v>
      </c>
      <c r="B15" s="441" t="s">
        <v>112</v>
      </c>
      <c r="C15" s="201" t="s">
        <v>113</v>
      </c>
      <c r="D15" s="181" t="s">
        <v>106</v>
      </c>
      <c r="E15" s="183">
        <v>1</v>
      </c>
      <c r="F15" s="186"/>
      <c r="G15" s="187">
        <f t="shared" si="5"/>
        <v>0</v>
      </c>
      <c r="H15" s="186">
        <v>0</v>
      </c>
      <c r="I15" s="187">
        <f t="shared" si="1"/>
        <v>0</v>
      </c>
      <c r="J15" s="186">
        <v>10000</v>
      </c>
      <c r="K15" s="187">
        <f t="shared" si="2"/>
        <v>10000</v>
      </c>
      <c r="L15" s="187">
        <v>21</v>
      </c>
      <c r="M15" s="188">
        <f t="shared" si="3"/>
        <v>0</v>
      </c>
      <c r="N15" s="435"/>
      <c r="O15" s="435"/>
      <c r="P15" s="435"/>
      <c r="Q15" s="435"/>
      <c r="R15" s="435"/>
      <c r="S15" s="435"/>
      <c r="T15" s="435"/>
      <c r="U15" s="435"/>
      <c r="V15" s="436"/>
      <c r="W15" s="170"/>
      <c r="X15" s="170"/>
      <c r="Y15" s="170"/>
      <c r="Z15" s="170"/>
      <c r="AA15" s="170"/>
      <c r="AB15" s="170"/>
      <c r="AC15" s="170"/>
      <c r="AD15" s="170"/>
      <c r="AE15" s="170" t="s">
        <v>107</v>
      </c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</row>
    <row r="16" spans="1:60" outlineLevel="1">
      <c r="A16" s="442">
        <v>11</v>
      </c>
      <c r="B16" s="441" t="s">
        <v>114</v>
      </c>
      <c r="C16" s="201" t="s">
        <v>115</v>
      </c>
      <c r="D16" s="181" t="s">
        <v>116</v>
      </c>
      <c r="E16" s="183">
        <v>4</v>
      </c>
      <c r="F16" s="186"/>
      <c r="G16" s="187">
        <f t="shared" si="5"/>
        <v>0</v>
      </c>
      <c r="H16" s="186">
        <v>0</v>
      </c>
      <c r="I16" s="187">
        <f t="shared" si="1"/>
        <v>0</v>
      </c>
      <c r="J16" s="186">
        <v>3500</v>
      </c>
      <c r="K16" s="187">
        <f t="shared" si="2"/>
        <v>14000</v>
      </c>
      <c r="L16" s="187">
        <v>21</v>
      </c>
      <c r="M16" s="188">
        <f t="shared" si="3"/>
        <v>0</v>
      </c>
      <c r="N16" s="435"/>
      <c r="O16" s="435"/>
      <c r="P16" s="435"/>
      <c r="Q16" s="435"/>
      <c r="R16" s="435"/>
      <c r="S16" s="435"/>
      <c r="T16" s="435"/>
      <c r="U16" s="435"/>
      <c r="V16" s="436"/>
      <c r="W16" s="170"/>
      <c r="X16" s="170"/>
      <c r="Y16" s="170"/>
      <c r="Z16" s="170"/>
      <c r="AA16" s="170"/>
      <c r="AB16" s="170"/>
      <c r="AC16" s="170"/>
      <c r="AD16" s="170"/>
      <c r="AE16" s="170" t="s">
        <v>107</v>
      </c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</row>
    <row r="17" spans="1:60" outlineLevel="1">
      <c r="A17" s="171">
        <v>12</v>
      </c>
      <c r="B17" s="180" t="s">
        <v>117</v>
      </c>
      <c r="C17" s="201" t="s">
        <v>118</v>
      </c>
      <c r="D17" s="181" t="s">
        <v>106</v>
      </c>
      <c r="E17" s="183">
        <v>1</v>
      </c>
      <c r="F17" s="186"/>
      <c r="G17" s="187">
        <f t="shared" si="5"/>
        <v>0</v>
      </c>
      <c r="H17" s="186">
        <v>0</v>
      </c>
      <c r="I17" s="187">
        <f t="shared" si="1"/>
        <v>0</v>
      </c>
      <c r="J17" s="186">
        <v>20000</v>
      </c>
      <c r="K17" s="187">
        <f t="shared" si="2"/>
        <v>20000</v>
      </c>
      <c r="L17" s="187">
        <v>21</v>
      </c>
      <c r="M17" s="188">
        <f t="shared" si="3"/>
        <v>0</v>
      </c>
      <c r="N17" s="435"/>
      <c r="O17" s="435"/>
      <c r="P17" s="435"/>
      <c r="Q17" s="435"/>
      <c r="R17" s="435"/>
      <c r="S17" s="435"/>
      <c r="T17" s="435"/>
      <c r="U17" s="435"/>
      <c r="V17" s="436"/>
      <c r="W17" s="170"/>
      <c r="X17" s="170"/>
      <c r="Y17" s="170"/>
      <c r="Z17" s="170"/>
      <c r="AA17" s="170"/>
      <c r="AB17" s="170"/>
      <c r="AC17" s="170"/>
      <c r="AD17" s="170"/>
      <c r="AE17" s="170" t="s">
        <v>107</v>
      </c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</row>
    <row r="18" spans="1:60" outlineLevel="1">
      <c r="A18" s="171">
        <v>13</v>
      </c>
      <c r="B18" s="180" t="s">
        <v>119</v>
      </c>
      <c r="C18" s="201" t="s">
        <v>120</v>
      </c>
      <c r="D18" s="181" t="s">
        <v>106</v>
      </c>
      <c r="E18" s="183">
        <v>1</v>
      </c>
      <c r="F18" s="186"/>
      <c r="G18" s="187">
        <f t="shared" si="5"/>
        <v>0</v>
      </c>
      <c r="H18" s="186">
        <v>0</v>
      </c>
      <c r="I18" s="187">
        <f t="shared" si="1"/>
        <v>0</v>
      </c>
      <c r="J18" s="186">
        <v>15000</v>
      </c>
      <c r="K18" s="187">
        <f t="shared" si="2"/>
        <v>15000</v>
      </c>
      <c r="L18" s="187">
        <v>21</v>
      </c>
      <c r="M18" s="188">
        <f t="shared" si="3"/>
        <v>0</v>
      </c>
      <c r="N18" s="435"/>
      <c r="O18" s="435"/>
      <c r="P18" s="435"/>
      <c r="Q18" s="435"/>
      <c r="R18" s="435"/>
      <c r="S18" s="435"/>
      <c r="T18" s="435"/>
      <c r="U18" s="435"/>
      <c r="V18" s="436"/>
      <c r="W18" s="170"/>
      <c r="X18" s="170"/>
      <c r="Y18" s="170"/>
      <c r="Z18" s="170"/>
      <c r="AA18" s="170"/>
      <c r="AB18" s="170"/>
      <c r="AC18" s="170"/>
      <c r="AD18" s="170"/>
      <c r="AE18" s="170" t="s">
        <v>107</v>
      </c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</row>
    <row r="19" spans="1:60" outlineLevel="1">
      <c r="A19" s="171">
        <v>14</v>
      </c>
      <c r="B19" s="180" t="s">
        <v>121</v>
      </c>
      <c r="C19" s="201" t="s">
        <v>122</v>
      </c>
      <c r="D19" s="181" t="s">
        <v>106</v>
      </c>
      <c r="E19" s="183">
        <v>1</v>
      </c>
      <c r="F19" s="186"/>
      <c r="G19" s="187">
        <f t="shared" si="5"/>
        <v>0</v>
      </c>
      <c r="H19" s="186">
        <v>0</v>
      </c>
      <c r="I19" s="187">
        <f t="shared" si="1"/>
        <v>0</v>
      </c>
      <c r="J19" s="186">
        <v>15000</v>
      </c>
      <c r="K19" s="187">
        <f t="shared" si="2"/>
        <v>15000</v>
      </c>
      <c r="L19" s="187">
        <v>21</v>
      </c>
      <c r="M19" s="188">
        <f t="shared" si="3"/>
        <v>0</v>
      </c>
      <c r="N19" s="435"/>
      <c r="O19" s="435"/>
      <c r="P19" s="435"/>
      <c r="Q19" s="435"/>
      <c r="R19" s="435"/>
      <c r="S19" s="435"/>
      <c r="T19" s="435"/>
      <c r="U19" s="435"/>
      <c r="V19" s="436"/>
      <c r="W19" s="170"/>
      <c r="X19" s="170"/>
      <c r="Y19" s="170"/>
      <c r="Z19" s="170"/>
      <c r="AA19" s="170"/>
      <c r="AB19" s="170"/>
      <c r="AC19" s="170"/>
      <c r="AD19" s="170"/>
      <c r="AE19" s="170" t="s">
        <v>107</v>
      </c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</row>
    <row r="20" spans="1:60" outlineLevel="1">
      <c r="A20" s="171">
        <v>15</v>
      </c>
      <c r="B20" s="180" t="s">
        <v>123</v>
      </c>
      <c r="C20" s="201" t="s">
        <v>124</v>
      </c>
      <c r="D20" s="181" t="s">
        <v>125</v>
      </c>
      <c r="E20" s="183">
        <v>12</v>
      </c>
      <c r="F20" s="186"/>
      <c r="G20" s="187">
        <f t="shared" si="5"/>
        <v>0</v>
      </c>
      <c r="H20" s="186">
        <v>0</v>
      </c>
      <c r="I20" s="187">
        <f t="shared" si="1"/>
        <v>0</v>
      </c>
      <c r="J20" s="186">
        <v>500</v>
      </c>
      <c r="K20" s="187">
        <f t="shared" si="2"/>
        <v>6000</v>
      </c>
      <c r="L20" s="187">
        <v>21</v>
      </c>
      <c r="M20" s="188">
        <f t="shared" si="3"/>
        <v>0</v>
      </c>
      <c r="N20" s="435"/>
      <c r="O20" s="435"/>
      <c r="P20" s="435"/>
      <c r="Q20" s="435"/>
      <c r="R20" s="435"/>
      <c r="S20" s="435"/>
      <c r="T20" s="435"/>
      <c r="U20" s="435"/>
      <c r="V20" s="436"/>
      <c r="W20" s="170"/>
      <c r="X20" s="170"/>
      <c r="Y20" s="170"/>
      <c r="Z20" s="170"/>
      <c r="AA20" s="170"/>
      <c r="AB20" s="170"/>
      <c r="AC20" s="170"/>
      <c r="AD20" s="170"/>
      <c r="AE20" s="170" t="s">
        <v>107</v>
      </c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</row>
    <row r="21" spans="1:60" outlineLevel="1">
      <c r="A21" s="189">
        <v>16</v>
      </c>
      <c r="B21" s="190" t="s">
        <v>126</v>
      </c>
      <c r="C21" s="202" t="s">
        <v>127</v>
      </c>
      <c r="D21" s="191" t="s">
        <v>106</v>
      </c>
      <c r="E21" s="192">
        <v>1</v>
      </c>
      <c r="F21" s="233">
        <v>400000</v>
      </c>
      <c r="G21" s="194">
        <f t="shared" si="5"/>
        <v>400000</v>
      </c>
      <c r="H21" s="193">
        <v>0</v>
      </c>
      <c r="I21" s="194">
        <f t="shared" si="1"/>
        <v>0</v>
      </c>
      <c r="J21" s="193">
        <v>100000</v>
      </c>
      <c r="K21" s="194">
        <f t="shared" si="2"/>
        <v>100000</v>
      </c>
      <c r="L21" s="194">
        <v>21</v>
      </c>
      <c r="M21" s="195">
        <f t="shared" si="3"/>
        <v>484000</v>
      </c>
      <c r="N21" s="435"/>
      <c r="O21" s="435"/>
      <c r="P21" s="435"/>
      <c r="Q21" s="435"/>
      <c r="R21" s="435"/>
      <c r="S21" s="435"/>
      <c r="T21" s="435"/>
      <c r="U21" s="435"/>
      <c r="V21" s="436"/>
      <c r="W21" s="170"/>
      <c r="X21" s="170"/>
      <c r="Y21" s="170"/>
      <c r="Z21" s="170"/>
      <c r="AA21" s="170"/>
      <c r="AB21" s="170"/>
      <c r="AC21" s="170"/>
      <c r="AD21" s="170"/>
      <c r="AE21" s="170" t="s">
        <v>107</v>
      </c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</row>
    <row r="22" spans="1:60">
      <c r="A22" s="6"/>
      <c r="B22" s="7" t="s">
        <v>128</v>
      </c>
      <c r="C22" s="203" t="s">
        <v>128</v>
      </c>
      <c r="D22" s="9"/>
      <c r="E22" s="6"/>
      <c r="F22" s="6"/>
      <c r="G22" s="6"/>
      <c r="H22" s="6"/>
      <c r="I22" s="6"/>
      <c r="J22" s="6"/>
      <c r="K22" s="6"/>
      <c r="L22" s="6"/>
      <c r="M22" s="6"/>
      <c r="N22" s="437"/>
      <c r="O22" s="437"/>
      <c r="P22" s="437"/>
      <c r="Q22" s="437"/>
      <c r="R22" s="437"/>
      <c r="S22" s="437"/>
      <c r="T22" s="437"/>
      <c r="U22" s="437"/>
      <c r="V22" s="5"/>
      <c r="AC22">
        <v>15</v>
      </c>
      <c r="AD22">
        <v>21</v>
      </c>
    </row>
    <row r="23" spans="1:60">
      <c r="A23" s="196"/>
      <c r="B23" s="197" t="s">
        <v>31</v>
      </c>
      <c r="C23" s="204" t="s">
        <v>128</v>
      </c>
      <c r="D23" s="198"/>
      <c r="E23" s="199"/>
      <c r="F23" s="199"/>
      <c r="G23" s="200">
        <f>G5</f>
        <v>400000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AC23">
        <f>SUMIF(L5:L21,AC22,G5:G21)</f>
        <v>0</v>
      </c>
      <c r="AD23">
        <f>SUMIF(L5:L21,AD22,G5:G21)</f>
        <v>400000</v>
      </c>
      <c r="AE23" t="s">
        <v>129</v>
      </c>
    </row>
    <row r="24" spans="1:60">
      <c r="A24" s="6"/>
      <c r="B24" s="7" t="s">
        <v>128</v>
      </c>
      <c r="C24" s="203" t="s">
        <v>128</v>
      </c>
      <c r="D24" s="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60">
      <c r="A25" s="6"/>
      <c r="B25" s="7" t="s">
        <v>128</v>
      </c>
      <c r="C25" s="203" t="s">
        <v>128</v>
      </c>
      <c r="D25" s="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60">
      <c r="A26" s="705" t="s">
        <v>130</v>
      </c>
      <c r="B26" s="705"/>
      <c r="C26" s="706"/>
      <c r="D26" s="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60">
      <c r="A27" s="686"/>
      <c r="B27" s="687"/>
      <c r="C27" s="688"/>
      <c r="D27" s="687"/>
      <c r="E27" s="687"/>
      <c r="F27" s="687"/>
      <c r="G27" s="68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AE27" t="s">
        <v>131</v>
      </c>
    </row>
    <row r="28" spans="1:60">
      <c r="A28" s="690"/>
      <c r="B28" s="691"/>
      <c r="C28" s="692"/>
      <c r="D28" s="691"/>
      <c r="E28" s="691"/>
      <c r="F28" s="691"/>
      <c r="G28" s="69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60">
      <c r="A29" s="690"/>
      <c r="B29" s="691"/>
      <c r="C29" s="692"/>
      <c r="D29" s="691"/>
      <c r="E29" s="691"/>
      <c r="F29" s="691"/>
      <c r="G29" s="69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60">
      <c r="A30" s="690"/>
      <c r="B30" s="691"/>
      <c r="C30" s="692"/>
      <c r="D30" s="691"/>
      <c r="E30" s="691"/>
      <c r="F30" s="691"/>
      <c r="G30" s="69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60">
      <c r="A31" s="694"/>
      <c r="B31" s="695"/>
      <c r="C31" s="696"/>
      <c r="D31" s="695"/>
      <c r="E31" s="695"/>
      <c r="F31" s="695"/>
      <c r="G31" s="69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60">
      <c r="D32" s="165"/>
    </row>
    <row r="33" spans="4:4">
      <c r="D33" s="165"/>
    </row>
    <row r="34" spans="4:4">
      <c r="D34" s="165"/>
    </row>
    <row r="35" spans="4:4">
      <c r="D35" s="165"/>
    </row>
    <row r="36" spans="4:4">
      <c r="D36" s="165"/>
    </row>
    <row r="37" spans="4:4">
      <c r="D37" s="165"/>
    </row>
    <row r="38" spans="4:4">
      <c r="D38" s="165"/>
    </row>
    <row r="39" spans="4:4">
      <c r="D39" s="165"/>
    </row>
    <row r="40" spans="4:4">
      <c r="D40" s="165"/>
    </row>
    <row r="41" spans="4:4">
      <c r="D41" s="165"/>
    </row>
    <row r="42" spans="4:4">
      <c r="D42" s="165"/>
    </row>
    <row r="43" spans="4:4">
      <c r="D43" s="165"/>
    </row>
    <row r="44" spans="4:4">
      <c r="D44" s="165"/>
    </row>
    <row r="45" spans="4:4">
      <c r="D45" s="165"/>
    </row>
    <row r="46" spans="4:4">
      <c r="D46" s="165"/>
    </row>
    <row r="47" spans="4:4">
      <c r="D47" s="165"/>
    </row>
    <row r="48" spans="4:4">
      <c r="D48" s="165"/>
    </row>
    <row r="49" spans="4:4">
      <c r="D49" s="165"/>
    </row>
    <row r="50" spans="4:4">
      <c r="D50" s="165"/>
    </row>
    <row r="51" spans="4:4">
      <c r="D51" s="165"/>
    </row>
    <row r="52" spans="4:4">
      <c r="D52" s="165"/>
    </row>
    <row r="53" spans="4:4">
      <c r="D53" s="165"/>
    </row>
    <row r="54" spans="4:4">
      <c r="D54" s="165"/>
    </row>
    <row r="55" spans="4:4">
      <c r="D55" s="165"/>
    </row>
    <row r="56" spans="4:4">
      <c r="D56" s="165"/>
    </row>
    <row r="57" spans="4:4">
      <c r="D57" s="165"/>
    </row>
    <row r="58" spans="4:4">
      <c r="D58" s="165"/>
    </row>
    <row r="59" spans="4:4">
      <c r="D59" s="165"/>
    </row>
    <row r="60" spans="4:4">
      <c r="D60" s="165"/>
    </row>
    <row r="61" spans="4:4">
      <c r="D61" s="165"/>
    </row>
    <row r="62" spans="4:4">
      <c r="D62" s="165"/>
    </row>
    <row r="63" spans="4:4">
      <c r="D63" s="165"/>
    </row>
    <row r="64" spans="4:4">
      <c r="D64" s="165"/>
    </row>
    <row r="65" spans="4:4">
      <c r="D65" s="165"/>
    </row>
    <row r="66" spans="4:4">
      <c r="D66" s="165"/>
    </row>
    <row r="67" spans="4:4">
      <c r="D67" s="165"/>
    </row>
    <row r="68" spans="4:4">
      <c r="D68" s="165"/>
    </row>
    <row r="69" spans="4:4">
      <c r="D69" s="165"/>
    </row>
    <row r="70" spans="4:4">
      <c r="D70" s="165"/>
    </row>
    <row r="71" spans="4:4">
      <c r="D71" s="165"/>
    </row>
    <row r="72" spans="4:4">
      <c r="D72" s="165"/>
    </row>
    <row r="73" spans="4:4">
      <c r="D73" s="165"/>
    </row>
    <row r="74" spans="4:4">
      <c r="D74" s="165"/>
    </row>
    <row r="75" spans="4:4">
      <c r="D75" s="165"/>
    </row>
    <row r="76" spans="4:4">
      <c r="D76" s="165"/>
    </row>
    <row r="77" spans="4:4">
      <c r="D77" s="165"/>
    </row>
    <row r="78" spans="4:4">
      <c r="D78" s="165"/>
    </row>
    <row r="79" spans="4:4">
      <c r="D79" s="165"/>
    </row>
    <row r="80" spans="4:4">
      <c r="D80" s="165"/>
    </row>
    <row r="81" spans="4:4">
      <c r="D81" s="165"/>
    </row>
    <row r="82" spans="4:4">
      <c r="D82" s="165"/>
    </row>
    <row r="83" spans="4:4">
      <c r="D83" s="165"/>
    </row>
    <row r="84" spans="4:4">
      <c r="D84" s="165"/>
    </row>
    <row r="85" spans="4:4">
      <c r="D85" s="165"/>
    </row>
    <row r="86" spans="4:4">
      <c r="D86" s="165"/>
    </row>
    <row r="87" spans="4:4">
      <c r="D87" s="165"/>
    </row>
    <row r="88" spans="4:4">
      <c r="D88" s="165"/>
    </row>
    <row r="89" spans="4:4">
      <c r="D89" s="165"/>
    </row>
    <row r="90" spans="4:4">
      <c r="D90" s="165"/>
    </row>
    <row r="91" spans="4:4">
      <c r="D91" s="165"/>
    </row>
    <row r="92" spans="4:4">
      <c r="D92" s="165"/>
    </row>
    <row r="93" spans="4:4">
      <c r="D93" s="165"/>
    </row>
    <row r="94" spans="4:4">
      <c r="D94" s="165"/>
    </row>
    <row r="95" spans="4:4">
      <c r="D95" s="165"/>
    </row>
    <row r="96" spans="4:4">
      <c r="D96" s="165"/>
    </row>
    <row r="97" spans="4:4">
      <c r="D97" s="165"/>
    </row>
    <row r="98" spans="4:4">
      <c r="D98" s="165"/>
    </row>
    <row r="99" spans="4:4">
      <c r="D99" s="165"/>
    </row>
    <row r="100" spans="4:4">
      <c r="D100" s="165"/>
    </row>
    <row r="101" spans="4:4">
      <c r="D101" s="165"/>
    </row>
    <row r="102" spans="4:4">
      <c r="D102" s="165"/>
    </row>
    <row r="103" spans="4:4">
      <c r="D103" s="165"/>
    </row>
    <row r="104" spans="4:4">
      <c r="D104" s="165"/>
    </row>
    <row r="105" spans="4:4">
      <c r="D105" s="165"/>
    </row>
    <row r="106" spans="4:4">
      <c r="D106" s="165"/>
    </row>
    <row r="107" spans="4:4">
      <c r="D107" s="165"/>
    </row>
    <row r="108" spans="4:4">
      <c r="D108" s="165"/>
    </row>
    <row r="109" spans="4:4">
      <c r="D109" s="165"/>
    </row>
    <row r="110" spans="4:4">
      <c r="D110" s="165"/>
    </row>
    <row r="111" spans="4:4">
      <c r="D111" s="165"/>
    </row>
    <row r="112" spans="4:4">
      <c r="D112" s="165"/>
    </row>
    <row r="113" spans="4:4">
      <c r="D113" s="165"/>
    </row>
    <row r="114" spans="4:4">
      <c r="D114" s="165"/>
    </row>
    <row r="115" spans="4:4">
      <c r="D115" s="165"/>
    </row>
    <row r="116" spans="4:4">
      <c r="D116" s="165"/>
    </row>
    <row r="117" spans="4:4">
      <c r="D117" s="165"/>
    </row>
    <row r="118" spans="4:4">
      <c r="D118" s="165"/>
    </row>
    <row r="119" spans="4:4">
      <c r="D119" s="165"/>
    </row>
    <row r="120" spans="4:4">
      <c r="D120" s="165"/>
    </row>
    <row r="121" spans="4:4">
      <c r="D121" s="165"/>
    </row>
    <row r="122" spans="4:4">
      <c r="D122" s="165"/>
    </row>
    <row r="123" spans="4:4">
      <c r="D123" s="165"/>
    </row>
    <row r="124" spans="4:4">
      <c r="D124" s="165"/>
    </row>
    <row r="125" spans="4:4">
      <c r="D125" s="165"/>
    </row>
    <row r="126" spans="4:4">
      <c r="D126" s="165"/>
    </row>
    <row r="127" spans="4:4">
      <c r="D127" s="165"/>
    </row>
    <row r="128" spans="4:4">
      <c r="D128" s="165"/>
    </row>
    <row r="129" spans="4:4">
      <c r="D129" s="165"/>
    </row>
    <row r="130" spans="4:4">
      <c r="D130" s="165"/>
    </row>
    <row r="131" spans="4:4">
      <c r="D131" s="165"/>
    </row>
    <row r="132" spans="4:4">
      <c r="D132" s="165"/>
    </row>
    <row r="133" spans="4:4">
      <c r="D133" s="165"/>
    </row>
    <row r="134" spans="4:4">
      <c r="D134" s="165"/>
    </row>
    <row r="135" spans="4:4">
      <c r="D135" s="165"/>
    </row>
    <row r="136" spans="4:4">
      <c r="D136" s="165"/>
    </row>
    <row r="137" spans="4:4">
      <c r="D137" s="165"/>
    </row>
    <row r="138" spans="4:4">
      <c r="D138" s="165"/>
    </row>
    <row r="139" spans="4:4">
      <c r="D139" s="165"/>
    </row>
    <row r="140" spans="4:4">
      <c r="D140" s="165"/>
    </row>
    <row r="141" spans="4:4">
      <c r="D141" s="165"/>
    </row>
    <row r="142" spans="4:4">
      <c r="D142" s="165"/>
    </row>
    <row r="143" spans="4:4">
      <c r="D143" s="165"/>
    </row>
    <row r="144" spans="4:4">
      <c r="D144" s="165"/>
    </row>
    <row r="145" spans="4:4">
      <c r="D145" s="165"/>
    </row>
    <row r="146" spans="4:4">
      <c r="D146" s="165"/>
    </row>
    <row r="147" spans="4:4">
      <c r="D147" s="165"/>
    </row>
    <row r="148" spans="4:4">
      <c r="D148" s="165"/>
    </row>
    <row r="149" spans="4:4">
      <c r="D149" s="165"/>
    </row>
    <row r="150" spans="4:4">
      <c r="D150" s="165"/>
    </row>
    <row r="151" spans="4:4">
      <c r="D151" s="165"/>
    </row>
    <row r="152" spans="4:4">
      <c r="D152" s="165"/>
    </row>
    <row r="153" spans="4:4">
      <c r="D153" s="165"/>
    </row>
    <row r="154" spans="4:4">
      <c r="D154" s="165"/>
    </row>
    <row r="155" spans="4:4">
      <c r="D155" s="165"/>
    </row>
    <row r="156" spans="4:4">
      <c r="D156" s="165"/>
    </row>
    <row r="157" spans="4:4">
      <c r="D157" s="165"/>
    </row>
    <row r="158" spans="4:4">
      <c r="D158" s="165"/>
    </row>
    <row r="159" spans="4:4">
      <c r="D159" s="165"/>
    </row>
    <row r="160" spans="4:4">
      <c r="D160" s="165"/>
    </row>
    <row r="161" spans="4:4">
      <c r="D161" s="165"/>
    </row>
    <row r="162" spans="4:4">
      <c r="D162" s="165"/>
    </row>
    <row r="163" spans="4:4">
      <c r="D163" s="165"/>
    </row>
    <row r="164" spans="4:4">
      <c r="D164" s="165"/>
    </row>
    <row r="165" spans="4:4">
      <c r="D165" s="165"/>
    </row>
    <row r="166" spans="4:4">
      <c r="D166" s="165"/>
    </row>
    <row r="167" spans="4:4">
      <c r="D167" s="165"/>
    </row>
    <row r="168" spans="4:4">
      <c r="D168" s="165"/>
    </row>
    <row r="169" spans="4:4">
      <c r="D169" s="165"/>
    </row>
    <row r="170" spans="4:4">
      <c r="D170" s="165"/>
    </row>
    <row r="171" spans="4:4">
      <c r="D171" s="165"/>
    </row>
    <row r="172" spans="4:4">
      <c r="D172" s="165"/>
    </row>
    <row r="173" spans="4:4">
      <c r="D173" s="165"/>
    </row>
    <row r="174" spans="4:4">
      <c r="D174" s="165"/>
    </row>
    <row r="175" spans="4:4">
      <c r="D175" s="165"/>
    </row>
    <row r="176" spans="4:4">
      <c r="D176" s="165"/>
    </row>
    <row r="177" spans="4:4">
      <c r="D177" s="165"/>
    </row>
    <row r="178" spans="4:4">
      <c r="D178" s="165"/>
    </row>
    <row r="179" spans="4:4">
      <c r="D179" s="165"/>
    </row>
    <row r="180" spans="4:4">
      <c r="D180" s="165"/>
    </row>
    <row r="181" spans="4:4">
      <c r="D181" s="165"/>
    </row>
    <row r="182" spans="4:4">
      <c r="D182" s="165"/>
    </row>
    <row r="183" spans="4:4">
      <c r="D183" s="165"/>
    </row>
    <row r="184" spans="4:4">
      <c r="D184" s="165"/>
    </row>
    <row r="185" spans="4:4">
      <c r="D185" s="165"/>
    </row>
    <row r="186" spans="4:4">
      <c r="D186" s="165"/>
    </row>
    <row r="187" spans="4:4">
      <c r="D187" s="165"/>
    </row>
    <row r="188" spans="4:4">
      <c r="D188" s="165"/>
    </row>
    <row r="189" spans="4:4">
      <c r="D189" s="165"/>
    </row>
    <row r="190" spans="4:4">
      <c r="D190" s="165"/>
    </row>
    <row r="191" spans="4:4">
      <c r="D191" s="165"/>
    </row>
    <row r="192" spans="4:4">
      <c r="D192" s="165"/>
    </row>
    <row r="193" spans="4:4">
      <c r="D193" s="165"/>
    </row>
    <row r="194" spans="4:4">
      <c r="D194" s="165"/>
    </row>
    <row r="195" spans="4:4">
      <c r="D195" s="165"/>
    </row>
    <row r="196" spans="4:4">
      <c r="D196" s="165"/>
    </row>
    <row r="197" spans="4:4">
      <c r="D197" s="165"/>
    </row>
    <row r="198" spans="4:4">
      <c r="D198" s="165"/>
    </row>
    <row r="199" spans="4:4">
      <c r="D199" s="165"/>
    </row>
    <row r="200" spans="4:4">
      <c r="D200" s="165"/>
    </row>
    <row r="201" spans="4:4">
      <c r="D201" s="165"/>
    </row>
    <row r="202" spans="4:4">
      <c r="D202" s="165"/>
    </row>
    <row r="203" spans="4:4">
      <c r="D203" s="165"/>
    </row>
    <row r="204" spans="4:4">
      <c r="D204" s="165"/>
    </row>
    <row r="205" spans="4:4">
      <c r="D205" s="165"/>
    </row>
    <row r="206" spans="4:4">
      <c r="D206" s="165"/>
    </row>
    <row r="207" spans="4:4">
      <c r="D207" s="165"/>
    </row>
    <row r="208" spans="4:4">
      <c r="D208" s="165"/>
    </row>
    <row r="209" spans="4:4">
      <c r="D209" s="165"/>
    </row>
    <row r="210" spans="4:4">
      <c r="D210" s="165"/>
    </row>
    <row r="211" spans="4:4">
      <c r="D211" s="165"/>
    </row>
    <row r="212" spans="4:4">
      <c r="D212" s="165"/>
    </row>
    <row r="213" spans="4:4">
      <c r="D213" s="165"/>
    </row>
    <row r="214" spans="4:4">
      <c r="D214" s="165"/>
    </row>
    <row r="215" spans="4:4">
      <c r="D215" s="165"/>
    </row>
    <row r="216" spans="4:4">
      <c r="D216" s="165"/>
    </row>
    <row r="217" spans="4:4">
      <c r="D217" s="165"/>
    </row>
    <row r="218" spans="4:4">
      <c r="D218" s="165"/>
    </row>
    <row r="219" spans="4:4">
      <c r="D219" s="165"/>
    </row>
    <row r="220" spans="4:4">
      <c r="D220" s="165"/>
    </row>
    <row r="221" spans="4:4">
      <c r="D221" s="165"/>
    </row>
    <row r="222" spans="4:4">
      <c r="D222" s="165"/>
    </row>
    <row r="223" spans="4:4">
      <c r="D223" s="165"/>
    </row>
    <row r="224" spans="4:4">
      <c r="D224" s="165"/>
    </row>
    <row r="225" spans="4:4">
      <c r="D225" s="165"/>
    </row>
    <row r="226" spans="4:4">
      <c r="D226" s="165"/>
    </row>
    <row r="227" spans="4:4">
      <c r="D227" s="165"/>
    </row>
    <row r="228" spans="4:4">
      <c r="D228" s="165"/>
    </row>
    <row r="229" spans="4:4">
      <c r="D229" s="165"/>
    </row>
    <row r="230" spans="4:4">
      <c r="D230" s="165"/>
    </row>
    <row r="231" spans="4:4">
      <c r="D231" s="165"/>
    </row>
    <row r="232" spans="4:4">
      <c r="D232" s="165"/>
    </row>
    <row r="233" spans="4:4">
      <c r="D233" s="165"/>
    </row>
    <row r="234" spans="4:4">
      <c r="D234" s="165"/>
    </row>
    <row r="235" spans="4:4">
      <c r="D235" s="165"/>
    </row>
    <row r="236" spans="4:4">
      <c r="D236" s="165"/>
    </row>
    <row r="237" spans="4:4">
      <c r="D237" s="165"/>
    </row>
    <row r="238" spans="4:4">
      <c r="D238" s="165"/>
    </row>
    <row r="239" spans="4:4">
      <c r="D239" s="165"/>
    </row>
    <row r="240" spans="4:4">
      <c r="D240" s="165"/>
    </row>
    <row r="241" spans="4:4">
      <c r="D241" s="165"/>
    </row>
    <row r="242" spans="4:4">
      <c r="D242" s="165"/>
    </row>
    <row r="243" spans="4:4">
      <c r="D243" s="165"/>
    </row>
    <row r="244" spans="4:4">
      <c r="D244" s="165"/>
    </row>
    <row r="245" spans="4:4">
      <c r="D245" s="165"/>
    </row>
    <row r="246" spans="4:4">
      <c r="D246" s="165"/>
    </row>
    <row r="247" spans="4:4">
      <c r="D247" s="165"/>
    </row>
    <row r="248" spans="4:4">
      <c r="D248" s="165"/>
    </row>
    <row r="249" spans="4:4">
      <c r="D249" s="165"/>
    </row>
    <row r="250" spans="4:4">
      <c r="D250" s="165"/>
    </row>
    <row r="251" spans="4:4">
      <c r="D251" s="165"/>
    </row>
    <row r="252" spans="4:4">
      <c r="D252" s="165"/>
    </row>
    <row r="253" spans="4:4">
      <c r="D253" s="165"/>
    </row>
    <row r="254" spans="4:4">
      <c r="D254" s="165"/>
    </row>
    <row r="255" spans="4:4">
      <c r="D255" s="165"/>
    </row>
    <row r="256" spans="4:4">
      <c r="D256" s="165"/>
    </row>
    <row r="257" spans="4:4">
      <c r="D257" s="165"/>
    </row>
    <row r="258" spans="4:4">
      <c r="D258" s="165"/>
    </row>
    <row r="259" spans="4:4">
      <c r="D259" s="165"/>
    </row>
    <row r="260" spans="4:4">
      <c r="D260" s="165"/>
    </row>
    <row r="261" spans="4:4">
      <c r="D261" s="165"/>
    </row>
    <row r="262" spans="4:4">
      <c r="D262" s="165"/>
    </row>
    <row r="263" spans="4:4">
      <c r="D263" s="165"/>
    </row>
    <row r="264" spans="4:4">
      <c r="D264" s="165"/>
    </row>
    <row r="265" spans="4:4">
      <c r="D265" s="165"/>
    </row>
    <row r="266" spans="4:4">
      <c r="D266" s="165"/>
    </row>
    <row r="267" spans="4:4">
      <c r="D267" s="165"/>
    </row>
    <row r="268" spans="4:4">
      <c r="D268" s="165"/>
    </row>
    <row r="269" spans="4:4">
      <c r="D269" s="165"/>
    </row>
    <row r="270" spans="4:4">
      <c r="D270" s="165"/>
    </row>
    <row r="271" spans="4:4">
      <c r="D271" s="165"/>
    </row>
    <row r="272" spans="4:4">
      <c r="D272" s="165"/>
    </row>
    <row r="273" spans="4:4">
      <c r="D273" s="165"/>
    </row>
    <row r="274" spans="4:4">
      <c r="D274" s="165"/>
    </row>
    <row r="275" spans="4:4">
      <c r="D275" s="165"/>
    </row>
    <row r="276" spans="4:4">
      <c r="D276" s="165"/>
    </row>
    <row r="277" spans="4:4">
      <c r="D277" s="165"/>
    </row>
    <row r="278" spans="4:4">
      <c r="D278" s="165"/>
    </row>
    <row r="279" spans="4:4">
      <c r="D279" s="165"/>
    </row>
    <row r="280" spans="4:4">
      <c r="D280" s="165"/>
    </row>
    <row r="281" spans="4:4">
      <c r="D281" s="165"/>
    </row>
    <row r="282" spans="4:4">
      <c r="D282" s="165"/>
    </row>
    <row r="283" spans="4:4">
      <c r="D283" s="165"/>
    </row>
    <row r="284" spans="4:4">
      <c r="D284" s="165"/>
    </row>
    <row r="285" spans="4:4">
      <c r="D285" s="165"/>
    </row>
    <row r="286" spans="4:4">
      <c r="D286" s="165"/>
    </row>
    <row r="287" spans="4:4">
      <c r="D287" s="165"/>
    </row>
    <row r="288" spans="4:4">
      <c r="D288" s="165"/>
    </row>
    <row r="289" spans="4:4">
      <c r="D289" s="165"/>
    </row>
    <row r="290" spans="4:4">
      <c r="D290" s="165"/>
    </row>
    <row r="291" spans="4:4">
      <c r="D291" s="165"/>
    </row>
    <row r="292" spans="4:4">
      <c r="D292" s="165"/>
    </row>
    <row r="293" spans="4:4">
      <c r="D293" s="165"/>
    </row>
    <row r="294" spans="4:4">
      <c r="D294" s="165"/>
    </row>
    <row r="295" spans="4:4">
      <c r="D295" s="165"/>
    </row>
    <row r="296" spans="4:4">
      <c r="D296" s="165"/>
    </row>
    <row r="297" spans="4:4">
      <c r="D297" s="165"/>
    </row>
    <row r="298" spans="4:4">
      <c r="D298" s="165"/>
    </row>
    <row r="299" spans="4:4">
      <c r="D299" s="165"/>
    </row>
    <row r="300" spans="4:4">
      <c r="D300" s="165"/>
    </row>
    <row r="301" spans="4:4">
      <c r="D301" s="165"/>
    </row>
    <row r="302" spans="4:4">
      <c r="D302" s="165"/>
    </row>
    <row r="303" spans="4:4">
      <c r="D303" s="165"/>
    </row>
    <row r="304" spans="4:4">
      <c r="D304" s="165"/>
    </row>
    <row r="305" spans="4:4">
      <c r="D305" s="165"/>
    </row>
    <row r="306" spans="4:4">
      <c r="D306" s="165"/>
    </row>
    <row r="307" spans="4:4">
      <c r="D307" s="165"/>
    </row>
    <row r="308" spans="4:4">
      <c r="D308" s="165"/>
    </row>
    <row r="309" spans="4:4">
      <c r="D309" s="165"/>
    </row>
    <row r="310" spans="4:4">
      <c r="D310" s="165"/>
    </row>
    <row r="311" spans="4:4">
      <c r="D311" s="165"/>
    </row>
    <row r="312" spans="4:4">
      <c r="D312" s="165"/>
    </row>
    <row r="313" spans="4:4">
      <c r="D313" s="165"/>
    </row>
    <row r="314" spans="4:4">
      <c r="D314" s="165"/>
    </row>
    <row r="315" spans="4:4">
      <c r="D315" s="165"/>
    </row>
    <row r="316" spans="4:4">
      <c r="D316" s="165"/>
    </row>
    <row r="317" spans="4:4">
      <c r="D317" s="165"/>
    </row>
    <row r="318" spans="4:4">
      <c r="D318" s="165"/>
    </row>
    <row r="319" spans="4:4">
      <c r="D319" s="165"/>
    </row>
    <row r="320" spans="4:4">
      <c r="D320" s="165"/>
    </row>
    <row r="321" spans="4:4">
      <c r="D321" s="165"/>
    </row>
    <row r="322" spans="4:4">
      <c r="D322" s="165"/>
    </row>
    <row r="323" spans="4:4">
      <c r="D323" s="165"/>
    </row>
    <row r="324" spans="4:4">
      <c r="D324" s="165"/>
    </row>
    <row r="325" spans="4:4">
      <c r="D325" s="165"/>
    </row>
    <row r="326" spans="4:4">
      <c r="D326" s="165"/>
    </row>
    <row r="327" spans="4:4">
      <c r="D327" s="165"/>
    </row>
    <row r="328" spans="4:4">
      <c r="D328" s="165"/>
    </row>
    <row r="329" spans="4:4">
      <c r="D329" s="165"/>
    </row>
    <row r="330" spans="4:4">
      <c r="D330" s="165"/>
    </row>
    <row r="331" spans="4:4">
      <c r="D331" s="165"/>
    </row>
    <row r="332" spans="4:4">
      <c r="D332" s="165"/>
    </row>
    <row r="333" spans="4:4">
      <c r="D333" s="165"/>
    </row>
    <row r="334" spans="4:4">
      <c r="D334" s="165"/>
    </row>
    <row r="335" spans="4:4">
      <c r="D335" s="165"/>
    </row>
    <row r="336" spans="4:4">
      <c r="D336" s="165"/>
    </row>
    <row r="337" spans="4:4">
      <c r="D337" s="165"/>
    </row>
    <row r="338" spans="4:4">
      <c r="D338" s="165"/>
    </row>
    <row r="339" spans="4:4">
      <c r="D339" s="165"/>
    </row>
    <row r="340" spans="4:4">
      <c r="D340" s="165"/>
    </row>
    <row r="341" spans="4:4">
      <c r="D341" s="165"/>
    </row>
    <row r="342" spans="4:4">
      <c r="D342" s="165"/>
    </row>
    <row r="343" spans="4:4">
      <c r="D343" s="165"/>
    </row>
    <row r="344" spans="4:4">
      <c r="D344" s="165"/>
    </row>
    <row r="345" spans="4:4">
      <c r="D345" s="165"/>
    </row>
    <row r="346" spans="4:4">
      <c r="D346" s="165"/>
    </row>
    <row r="347" spans="4:4">
      <c r="D347" s="165"/>
    </row>
    <row r="348" spans="4:4">
      <c r="D348" s="165"/>
    </row>
    <row r="349" spans="4:4">
      <c r="D349" s="165"/>
    </row>
    <row r="350" spans="4:4">
      <c r="D350" s="165"/>
    </row>
    <row r="351" spans="4:4">
      <c r="D351" s="165"/>
    </row>
    <row r="352" spans="4:4">
      <c r="D352" s="165"/>
    </row>
    <row r="353" spans="4:4">
      <c r="D353" s="165"/>
    </row>
    <row r="354" spans="4:4">
      <c r="D354" s="165"/>
    </row>
    <row r="355" spans="4:4">
      <c r="D355" s="165"/>
    </row>
    <row r="356" spans="4:4">
      <c r="D356" s="165"/>
    </row>
    <row r="357" spans="4:4">
      <c r="D357" s="165"/>
    </row>
    <row r="358" spans="4:4">
      <c r="D358" s="165"/>
    </row>
    <row r="359" spans="4:4">
      <c r="D359" s="165"/>
    </row>
    <row r="360" spans="4:4">
      <c r="D360" s="165"/>
    </row>
    <row r="361" spans="4:4">
      <c r="D361" s="165"/>
    </row>
    <row r="362" spans="4:4">
      <c r="D362" s="165"/>
    </row>
    <row r="363" spans="4:4">
      <c r="D363" s="165"/>
    </row>
    <row r="364" spans="4:4">
      <c r="D364" s="165"/>
    </row>
    <row r="365" spans="4:4">
      <c r="D365" s="165"/>
    </row>
    <row r="366" spans="4:4">
      <c r="D366" s="165"/>
    </row>
    <row r="367" spans="4:4">
      <c r="D367" s="165"/>
    </row>
    <row r="368" spans="4:4">
      <c r="D368" s="165"/>
    </row>
    <row r="369" spans="4:4">
      <c r="D369" s="165"/>
    </row>
    <row r="370" spans="4:4">
      <c r="D370" s="165"/>
    </row>
    <row r="371" spans="4:4">
      <c r="D371" s="165"/>
    </row>
    <row r="372" spans="4:4">
      <c r="D372" s="165"/>
    </row>
    <row r="373" spans="4:4">
      <c r="D373" s="165"/>
    </row>
    <row r="374" spans="4:4">
      <c r="D374" s="165"/>
    </row>
    <row r="375" spans="4:4">
      <c r="D375" s="165"/>
    </row>
    <row r="376" spans="4:4">
      <c r="D376" s="165"/>
    </row>
    <row r="377" spans="4:4">
      <c r="D377" s="165"/>
    </row>
    <row r="378" spans="4:4">
      <c r="D378" s="165"/>
    </row>
    <row r="379" spans="4:4">
      <c r="D379" s="165"/>
    </row>
    <row r="380" spans="4:4">
      <c r="D380" s="165"/>
    </row>
    <row r="381" spans="4:4">
      <c r="D381" s="165"/>
    </row>
    <row r="382" spans="4:4">
      <c r="D382" s="165"/>
    </row>
    <row r="383" spans="4:4">
      <c r="D383" s="165"/>
    </row>
    <row r="384" spans="4:4">
      <c r="D384" s="165"/>
    </row>
    <row r="385" spans="4:4">
      <c r="D385" s="165"/>
    </row>
    <row r="386" spans="4:4">
      <c r="D386" s="165"/>
    </row>
    <row r="387" spans="4:4">
      <c r="D387" s="165"/>
    </row>
    <row r="388" spans="4:4">
      <c r="D388" s="165"/>
    </row>
    <row r="389" spans="4:4">
      <c r="D389" s="165"/>
    </row>
    <row r="390" spans="4:4">
      <c r="D390" s="165"/>
    </row>
    <row r="391" spans="4:4">
      <c r="D391" s="165"/>
    </row>
    <row r="392" spans="4:4">
      <c r="D392" s="165"/>
    </row>
    <row r="393" spans="4:4">
      <c r="D393" s="165"/>
    </row>
    <row r="394" spans="4:4">
      <c r="D394" s="165"/>
    </row>
    <row r="395" spans="4:4">
      <c r="D395" s="165"/>
    </row>
    <row r="396" spans="4:4">
      <c r="D396" s="165"/>
    </row>
    <row r="397" spans="4:4">
      <c r="D397" s="165"/>
    </row>
    <row r="398" spans="4:4">
      <c r="D398" s="165"/>
    </row>
    <row r="399" spans="4:4">
      <c r="D399" s="165"/>
    </row>
    <row r="400" spans="4:4">
      <c r="D400" s="165"/>
    </row>
    <row r="401" spans="4:4">
      <c r="D401" s="165"/>
    </row>
    <row r="402" spans="4:4">
      <c r="D402" s="165"/>
    </row>
    <row r="403" spans="4:4">
      <c r="D403" s="165"/>
    </row>
    <row r="404" spans="4:4">
      <c r="D404" s="165"/>
    </row>
    <row r="405" spans="4:4">
      <c r="D405" s="165"/>
    </row>
    <row r="406" spans="4:4">
      <c r="D406" s="165"/>
    </row>
    <row r="407" spans="4:4">
      <c r="D407" s="165"/>
    </row>
    <row r="408" spans="4:4">
      <c r="D408" s="165"/>
    </row>
    <row r="409" spans="4:4">
      <c r="D409" s="165"/>
    </row>
    <row r="410" spans="4:4">
      <c r="D410" s="165"/>
    </row>
    <row r="411" spans="4:4">
      <c r="D411" s="165"/>
    </row>
    <row r="412" spans="4:4">
      <c r="D412" s="165"/>
    </row>
    <row r="413" spans="4:4">
      <c r="D413" s="165"/>
    </row>
    <row r="414" spans="4:4">
      <c r="D414" s="165"/>
    </row>
    <row r="415" spans="4:4">
      <c r="D415" s="165"/>
    </row>
    <row r="416" spans="4:4">
      <c r="D416" s="165"/>
    </row>
    <row r="417" spans="4:4">
      <c r="D417" s="165"/>
    </row>
    <row r="418" spans="4:4">
      <c r="D418" s="165"/>
    </row>
    <row r="419" spans="4:4">
      <c r="D419" s="165"/>
    </row>
    <row r="420" spans="4:4">
      <c r="D420" s="165"/>
    </row>
    <row r="421" spans="4:4">
      <c r="D421" s="165"/>
    </row>
    <row r="422" spans="4:4">
      <c r="D422" s="165"/>
    </row>
    <row r="423" spans="4:4">
      <c r="D423" s="165"/>
    </row>
    <row r="424" spans="4:4">
      <c r="D424" s="165"/>
    </row>
    <row r="425" spans="4:4">
      <c r="D425" s="165"/>
    </row>
    <row r="426" spans="4:4">
      <c r="D426" s="165"/>
    </row>
    <row r="427" spans="4:4">
      <c r="D427" s="165"/>
    </row>
    <row r="428" spans="4:4">
      <c r="D428" s="165"/>
    </row>
    <row r="429" spans="4:4">
      <c r="D429" s="165"/>
    </row>
    <row r="430" spans="4:4">
      <c r="D430" s="165"/>
    </row>
    <row r="431" spans="4:4">
      <c r="D431" s="165"/>
    </row>
    <row r="432" spans="4:4">
      <c r="D432" s="165"/>
    </row>
    <row r="433" spans="4:4">
      <c r="D433" s="165"/>
    </row>
    <row r="434" spans="4:4">
      <c r="D434" s="165"/>
    </row>
    <row r="435" spans="4:4">
      <c r="D435" s="165"/>
    </row>
    <row r="436" spans="4:4">
      <c r="D436" s="165"/>
    </row>
    <row r="437" spans="4:4">
      <c r="D437" s="165"/>
    </row>
    <row r="438" spans="4:4">
      <c r="D438" s="165"/>
    </row>
    <row r="439" spans="4:4">
      <c r="D439" s="165"/>
    </row>
    <row r="440" spans="4:4">
      <c r="D440" s="165"/>
    </row>
    <row r="441" spans="4:4">
      <c r="D441" s="165"/>
    </row>
    <row r="442" spans="4:4">
      <c r="D442" s="165"/>
    </row>
    <row r="443" spans="4:4">
      <c r="D443" s="165"/>
    </row>
    <row r="444" spans="4:4">
      <c r="D444" s="165"/>
    </row>
    <row r="445" spans="4:4">
      <c r="D445" s="165"/>
    </row>
    <row r="446" spans="4:4">
      <c r="D446" s="165"/>
    </row>
    <row r="447" spans="4:4">
      <c r="D447" s="165"/>
    </row>
    <row r="448" spans="4:4">
      <c r="D448" s="165"/>
    </row>
    <row r="449" spans="4:4">
      <c r="D449" s="165"/>
    </row>
    <row r="450" spans="4:4">
      <c r="D450" s="165"/>
    </row>
    <row r="451" spans="4:4">
      <c r="D451" s="165"/>
    </row>
    <row r="452" spans="4:4">
      <c r="D452" s="165"/>
    </row>
    <row r="453" spans="4:4">
      <c r="D453" s="165"/>
    </row>
    <row r="454" spans="4:4">
      <c r="D454" s="165"/>
    </row>
    <row r="455" spans="4:4">
      <c r="D455" s="165"/>
    </row>
    <row r="456" spans="4:4">
      <c r="D456" s="165"/>
    </row>
    <row r="457" spans="4:4">
      <c r="D457" s="165"/>
    </row>
    <row r="458" spans="4:4">
      <c r="D458" s="165"/>
    </row>
    <row r="459" spans="4:4">
      <c r="D459" s="165"/>
    </row>
    <row r="460" spans="4:4">
      <c r="D460" s="165"/>
    </row>
    <row r="461" spans="4:4">
      <c r="D461" s="165"/>
    </row>
    <row r="462" spans="4:4">
      <c r="D462" s="165"/>
    </row>
    <row r="463" spans="4:4">
      <c r="D463" s="165"/>
    </row>
    <row r="464" spans="4:4">
      <c r="D464" s="165"/>
    </row>
    <row r="465" spans="4:4">
      <c r="D465" s="165"/>
    </row>
    <row r="466" spans="4:4">
      <c r="D466" s="165"/>
    </row>
    <row r="467" spans="4:4">
      <c r="D467" s="165"/>
    </row>
    <row r="468" spans="4:4">
      <c r="D468" s="165"/>
    </row>
    <row r="469" spans="4:4">
      <c r="D469" s="165"/>
    </row>
    <row r="470" spans="4:4">
      <c r="D470" s="165"/>
    </row>
    <row r="471" spans="4:4">
      <c r="D471" s="165"/>
    </row>
    <row r="472" spans="4:4">
      <c r="D472" s="165"/>
    </row>
    <row r="473" spans="4:4">
      <c r="D473" s="165"/>
    </row>
    <row r="474" spans="4:4">
      <c r="D474" s="165"/>
    </row>
    <row r="475" spans="4:4">
      <c r="D475" s="165"/>
    </row>
    <row r="476" spans="4:4">
      <c r="D476" s="165"/>
    </row>
    <row r="477" spans="4:4">
      <c r="D477" s="165"/>
    </row>
    <row r="478" spans="4:4">
      <c r="D478" s="165"/>
    </row>
    <row r="479" spans="4:4">
      <c r="D479" s="165"/>
    </row>
    <row r="480" spans="4:4">
      <c r="D480" s="165"/>
    </row>
    <row r="481" spans="4:4">
      <c r="D481" s="165"/>
    </row>
    <row r="482" spans="4:4">
      <c r="D482" s="165"/>
    </row>
    <row r="483" spans="4:4">
      <c r="D483" s="165"/>
    </row>
    <row r="484" spans="4:4">
      <c r="D484" s="165"/>
    </row>
    <row r="485" spans="4:4">
      <c r="D485" s="165"/>
    </row>
    <row r="486" spans="4:4">
      <c r="D486" s="165"/>
    </row>
    <row r="487" spans="4:4">
      <c r="D487" s="165"/>
    </row>
    <row r="488" spans="4:4">
      <c r="D488" s="165"/>
    </row>
    <row r="489" spans="4:4">
      <c r="D489" s="165"/>
    </row>
    <row r="490" spans="4:4">
      <c r="D490" s="165"/>
    </row>
    <row r="491" spans="4:4">
      <c r="D491" s="165"/>
    </row>
    <row r="492" spans="4:4">
      <c r="D492" s="165"/>
    </row>
    <row r="493" spans="4:4">
      <c r="D493" s="165"/>
    </row>
    <row r="494" spans="4:4">
      <c r="D494" s="165"/>
    </row>
    <row r="495" spans="4:4">
      <c r="D495" s="165"/>
    </row>
    <row r="496" spans="4:4">
      <c r="D496" s="165"/>
    </row>
    <row r="497" spans="4:4">
      <c r="D497" s="165"/>
    </row>
    <row r="498" spans="4:4">
      <c r="D498" s="165"/>
    </row>
    <row r="499" spans="4:4">
      <c r="D499" s="165"/>
    </row>
    <row r="500" spans="4:4">
      <c r="D500" s="165"/>
    </row>
    <row r="501" spans="4:4">
      <c r="D501" s="165"/>
    </row>
    <row r="502" spans="4:4">
      <c r="D502" s="165"/>
    </row>
    <row r="503" spans="4:4">
      <c r="D503" s="165"/>
    </row>
    <row r="504" spans="4:4">
      <c r="D504" s="165"/>
    </row>
    <row r="505" spans="4:4">
      <c r="D505" s="165"/>
    </row>
    <row r="506" spans="4:4">
      <c r="D506" s="165"/>
    </row>
    <row r="507" spans="4:4">
      <c r="D507" s="165"/>
    </row>
    <row r="508" spans="4:4">
      <c r="D508" s="165"/>
    </row>
    <row r="509" spans="4:4">
      <c r="D509" s="165"/>
    </row>
    <row r="510" spans="4:4">
      <c r="D510" s="165"/>
    </row>
    <row r="511" spans="4:4">
      <c r="D511" s="165"/>
    </row>
    <row r="512" spans="4:4">
      <c r="D512" s="165"/>
    </row>
    <row r="513" spans="4:4">
      <c r="D513" s="165"/>
    </row>
    <row r="514" spans="4:4">
      <c r="D514" s="165"/>
    </row>
    <row r="515" spans="4:4">
      <c r="D515" s="165"/>
    </row>
    <row r="516" spans="4:4">
      <c r="D516" s="165"/>
    </row>
    <row r="517" spans="4:4">
      <c r="D517" s="165"/>
    </row>
    <row r="518" spans="4:4">
      <c r="D518" s="165"/>
    </row>
    <row r="519" spans="4:4">
      <c r="D519" s="165"/>
    </row>
    <row r="520" spans="4:4">
      <c r="D520" s="165"/>
    </row>
    <row r="521" spans="4:4">
      <c r="D521" s="165"/>
    </row>
    <row r="522" spans="4:4">
      <c r="D522" s="165"/>
    </row>
    <row r="523" spans="4:4">
      <c r="D523" s="165"/>
    </row>
    <row r="524" spans="4:4">
      <c r="D524" s="165"/>
    </row>
    <row r="525" spans="4:4">
      <c r="D525" s="165"/>
    </row>
    <row r="526" spans="4:4">
      <c r="D526" s="165"/>
    </row>
    <row r="527" spans="4:4">
      <c r="D527" s="165"/>
    </row>
    <row r="528" spans="4:4">
      <c r="D528" s="165"/>
    </row>
    <row r="529" spans="4:4">
      <c r="D529" s="165"/>
    </row>
    <row r="530" spans="4:4">
      <c r="D530" s="165"/>
    </row>
    <row r="531" spans="4:4">
      <c r="D531" s="165"/>
    </row>
    <row r="532" spans="4:4">
      <c r="D532" s="165"/>
    </row>
    <row r="533" spans="4:4">
      <c r="D533" s="165"/>
    </row>
    <row r="534" spans="4:4">
      <c r="D534" s="165"/>
    </row>
    <row r="535" spans="4:4">
      <c r="D535" s="165"/>
    </row>
    <row r="536" spans="4:4">
      <c r="D536" s="165"/>
    </row>
    <row r="537" spans="4:4">
      <c r="D537" s="165"/>
    </row>
    <row r="538" spans="4:4">
      <c r="D538" s="165"/>
    </row>
    <row r="539" spans="4:4">
      <c r="D539" s="165"/>
    </row>
    <row r="540" spans="4:4">
      <c r="D540" s="165"/>
    </row>
    <row r="541" spans="4:4">
      <c r="D541" s="165"/>
    </row>
    <row r="542" spans="4:4">
      <c r="D542" s="165"/>
    </row>
    <row r="543" spans="4:4">
      <c r="D543" s="165"/>
    </row>
    <row r="544" spans="4:4">
      <c r="D544" s="165"/>
    </row>
    <row r="545" spans="4:4">
      <c r="D545" s="165"/>
    </row>
    <row r="546" spans="4:4">
      <c r="D546" s="165"/>
    </row>
    <row r="547" spans="4:4">
      <c r="D547" s="165"/>
    </row>
    <row r="548" spans="4:4">
      <c r="D548" s="165"/>
    </row>
    <row r="549" spans="4:4">
      <c r="D549" s="165"/>
    </row>
    <row r="550" spans="4:4">
      <c r="D550" s="165"/>
    </row>
    <row r="551" spans="4:4">
      <c r="D551" s="165"/>
    </row>
    <row r="552" spans="4:4">
      <c r="D552" s="165"/>
    </row>
    <row r="553" spans="4:4">
      <c r="D553" s="165"/>
    </row>
    <row r="554" spans="4:4">
      <c r="D554" s="165"/>
    </row>
    <row r="555" spans="4:4">
      <c r="D555" s="165"/>
    </row>
    <row r="556" spans="4:4">
      <c r="D556" s="165"/>
    </row>
    <row r="557" spans="4:4">
      <c r="D557" s="165"/>
    </row>
    <row r="558" spans="4:4">
      <c r="D558" s="165"/>
    </row>
    <row r="559" spans="4:4">
      <c r="D559" s="165"/>
    </row>
    <row r="560" spans="4:4">
      <c r="D560" s="165"/>
    </row>
    <row r="561" spans="4:4">
      <c r="D561" s="165"/>
    </row>
    <row r="562" spans="4:4">
      <c r="D562" s="165"/>
    </row>
    <row r="563" spans="4:4">
      <c r="D563" s="165"/>
    </row>
    <row r="564" spans="4:4">
      <c r="D564" s="165"/>
    </row>
    <row r="565" spans="4:4">
      <c r="D565" s="165"/>
    </row>
    <row r="566" spans="4:4">
      <c r="D566" s="165"/>
    </row>
    <row r="567" spans="4:4">
      <c r="D567" s="165"/>
    </row>
    <row r="568" spans="4:4">
      <c r="D568" s="165"/>
    </row>
    <row r="569" spans="4:4">
      <c r="D569" s="165"/>
    </row>
    <row r="570" spans="4:4">
      <c r="D570" s="165"/>
    </row>
    <row r="571" spans="4:4">
      <c r="D571" s="165"/>
    </row>
    <row r="572" spans="4:4">
      <c r="D572" s="165"/>
    </row>
    <row r="573" spans="4:4">
      <c r="D573" s="165"/>
    </row>
    <row r="574" spans="4:4">
      <c r="D574" s="165"/>
    </row>
    <row r="575" spans="4:4">
      <c r="D575" s="165"/>
    </row>
    <row r="576" spans="4:4">
      <c r="D576" s="165"/>
    </row>
    <row r="577" spans="4:4">
      <c r="D577" s="165"/>
    </row>
    <row r="578" spans="4:4">
      <c r="D578" s="165"/>
    </row>
    <row r="579" spans="4:4">
      <c r="D579" s="165"/>
    </row>
    <row r="580" spans="4:4">
      <c r="D580" s="165"/>
    </row>
    <row r="581" spans="4:4">
      <c r="D581" s="165"/>
    </row>
    <row r="582" spans="4:4">
      <c r="D582" s="165"/>
    </row>
    <row r="583" spans="4:4">
      <c r="D583" s="165"/>
    </row>
    <row r="584" spans="4:4">
      <c r="D584" s="165"/>
    </row>
    <row r="585" spans="4:4">
      <c r="D585" s="165"/>
    </row>
    <row r="586" spans="4:4">
      <c r="D586" s="165"/>
    </row>
    <row r="587" spans="4:4">
      <c r="D587" s="165"/>
    </row>
    <row r="588" spans="4:4">
      <c r="D588" s="165"/>
    </row>
    <row r="589" spans="4:4">
      <c r="D589" s="165"/>
    </row>
    <row r="590" spans="4:4">
      <c r="D590" s="165"/>
    </row>
    <row r="591" spans="4:4">
      <c r="D591" s="165"/>
    </row>
    <row r="592" spans="4:4">
      <c r="D592" s="165"/>
    </row>
    <row r="593" spans="4:4">
      <c r="D593" s="165"/>
    </row>
    <row r="594" spans="4:4">
      <c r="D594" s="165"/>
    </row>
    <row r="595" spans="4:4">
      <c r="D595" s="165"/>
    </row>
    <row r="596" spans="4:4">
      <c r="D596" s="165"/>
    </row>
    <row r="597" spans="4:4">
      <c r="D597" s="165"/>
    </row>
    <row r="598" spans="4:4">
      <c r="D598" s="165"/>
    </row>
    <row r="599" spans="4:4">
      <c r="D599" s="165"/>
    </row>
    <row r="600" spans="4:4">
      <c r="D600" s="165"/>
    </row>
    <row r="601" spans="4:4">
      <c r="D601" s="165"/>
    </row>
    <row r="602" spans="4:4">
      <c r="D602" s="165"/>
    </row>
    <row r="603" spans="4:4">
      <c r="D603" s="165"/>
    </row>
    <row r="604" spans="4:4">
      <c r="D604" s="165"/>
    </row>
    <row r="605" spans="4:4">
      <c r="D605" s="165"/>
    </row>
    <row r="606" spans="4:4">
      <c r="D606" s="165"/>
    </row>
    <row r="607" spans="4:4">
      <c r="D607" s="165"/>
    </row>
    <row r="608" spans="4:4">
      <c r="D608" s="165"/>
    </row>
    <row r="609" spans="4:4">
      <c r="D609" s="165"/>
    </row>
    <row r="610" spans="4:4">
      <c r="D610" s="165"/>
    </row>
    <row r="611" spans="4:4">
      <c r="D611" s="165"/>
    </row>
    <row r="612" spans="4:4">
      <c r="D612" s="165"/>
    </row>
    <row r="613" spans="4:4">
      <c r="D613" s="165"/>
    </row>
    <row r="614" spans="4:4">
      <c r="D614" s="165"/>
    </row>
    <row r="615" spans="4:4">
      <c r="D615" s="165"/>
    </row>
    <row r="616" spans="4:4">
      <c r="D616" s="165"/>
    </row>
    <row r="617" spans="4:4">
      <c r="D617" s="165"/>
    </row>
    <row r="618" spans="4:4">
      <c r="D618" s="165"/>
    </row>
    <row r="619" spans="4:4">
      <c r="D619" s="165"/>
    </row>
    <row r="620" spans="4:4">
      <c r="D620" s="165"/>
    </row>
    <row r="621" spans="4:4">
      <c r="D621" s="165"/>
    </row>
    <row r="622" spans="4:4">
      <c r="D622" s="165"/>
    </row>
    <row r="623" spans="4:4">
      <c r="D623" s="165"/>
    </row>
    <row r="624" spans="4:4">
      <c r="D624" s="165"/>
    </row>
    <row r="625" spans="4:4">
      <c r="D625" s="165"/>
    </row>
    <row r="626" spans="4:4">
      <c r="D626" s="165"/>
    </row>
    <row r="627" spans="4:4">
      <c r="D627" s="165"/>
    </row>
    <row r="628" spans="4:4">
      <c r="D628" s="165"/>
    </row>
    <row r="629" spans="4:4">
      <c r="D629" s="165"/>
    </row>
    <row r="630" spans="4:4">
      <c r="D630" s="165"/>
    </row>
    <row r="631" spans="4:4">
      <c r="D631" s="165"/>
    </row>
    <row r="632" spans="4:4">
      <c r="D632" s="165"/>
    </row>
    <row r="633" spans="4:4">
      <c r="D633" s="165"/>
    </row>
    <row r="634" spans="4:4">
      <c r="D634" s="165"/>
    </row>
    <row r="635" spans="4:4">
      <c r="D635" s="165"/>
    </row>
    <row r="636" spans="4:4">
      <c r="D636" s="165"/>
    </row>
    <row r="637" spans="4:4">
      <c r="D637" s="165"/>
    </row>
    <row r="638" spans="4:4">
      <c r="D638" s="165"/>
    </row>
    <row r="639" spans="4:4">
      <c r="D639" s="165"/>
    </row>
    <row r="640" spans="4:4">
      <c r="D640" s="165"/>
    </row>
    <row r="641" spans="4:4">
      <c r="D641" s="165"/>
    </row>
    <row r="642" spans="4:4">
      <c r="D642" s="165"/>
    </row>
    <row r="643" spans="4:4">
      <c r="D643" s="165"/>
    </row>
    <row r="644" spans="4:4">
      <c r="D644" s="165"/>
    </row>
    <row r="645" spans="4:4">
      <c r="D645" s="165"/>
    </row>
    <row r="646" spans="4:4">
      <c r="D646" s="165"/>
    </row>
    <row r="647" spans="4:4">
      <c r="D647" s="165"/>
    </row>
    <row r="648" spans="4:4">
      <c r="D648" s="165"/>
    </row>
    <row r="649" spans="4:4">
      <c r="D649" s="165"/>
    </row>
    <row r="650" spans="4:4">
      <c r="D650" s="165"/>
    </row>
    <row r="651" spans="4:4">
      <c r="D651" s="165"/>
    </row>
    <row r="652" spans="4:4">
      <c r="D652" s="165"/>
    </row>
    <row r="653" spans="4:4">
      <c r="D653" s="165"/>
    </row>
    <row r="654" spans="4:4">
      <c r="D654" s="165"/>
    </row>
    <row r="655" spans="4:4">
      <c r="D655" s="165"/>
    </row>
    <row r="656" spans="4:4">
      <c r="D656" s="165"/>
    </row>
    <row r="657" spans="4:4">
      <c r="D657" s="165"/>
    </row>
    <row r="658" spans="4:4">
      <c r="D658" s="165"/>
    </row>
    <row r="659" spans="4:4">
      <c r="D659" s="165"/>
    </row>
    <row r="660" spans="4:4">
      <c r="D660" s="165"/>
    </row>
    <row r="661" spans="4:4">
      <c r="D661" s="165"/>
    </row>
    <row r="662" spans="4:4">
      <c r="D662" s="165"/>
    </row>
    <row r="663" spans="4:4">
      <c r="D663" s="165"/>
    </row>
    <row r="664" spans="4:4">
      <c r="D664" s="165"/>
    </row>
    <row r="665" spans="4:4">
      <c r="D665" s="165"/>
    </row>
    <row r="666" spans="4:4">
      <c r="D666" s="165"/>
    </row>
    <row r="667" spans="4:4">
      <c r="D667" s="165"/>
    </row>
    <row r="668" spans="4:4">
      <c r="D668" s="165"/>
    </row>
    <row r="669" spans="4:4">
      <c r="D669" s="165"/>
    </row>
    <row r="670" spans="4:4">
      <c r="D670" s="165"/>
    </row>
    <row r="671" spans="4:4">
      <c r="D671" s="165"/>
    </row>
    <row r="672" spans="4:4">
      <c r="D672" s="165"/>
    </row>
    <row r="673" spans="4:4">
      <c r="D673" s="165"/>
    </row>
    <row r="674" spans="4:4">
      <c r="D674" s="165"/>
    </row>
    <row r="675" spans="4:4">
      <c r="D675" s="165"/>
    </row>
    <row r="676" spans="4:4">
      <c r="D676" s="165"/>
    </row>
    <row r="677" spans="4:4">
      <c r="D677" s="165"/>
    </row>
    <row r="678" spans="4:4">
      <c r="D678" s="165"/>
    </row>
    <row r="679" spans="4:4">
      <c r="D679" s="165"/>
    </row>
    <row r="680" spans="4:4">
      <c r="D680" s="165"/>
    </row>
    <row r="681" spans="4:4">
      <c r="D681" s="165"/>
    </row>
    <row r="682" spans="4:4">
      <c r="D682" s="165"/>
    </row>
    <row r="683" spans="4:4">
      <c r="D683" s="165"/>
    </row>
    <row r="684" spans="4:4">
      <c r="D684" s="165"/>
    </row>
    <row r="685" spans="4:4">
      <c r="D685" s="165"/>
    </row>
    <row r="686" spans="4:4">
      <c r="D686" s="165"/>
    </row>
    <row r="687" spans="4:4">
      <c r="D687" s="165"/>
    </row>
    <row r="688" spans="4:4">
      <c r="D688" s="165"/>
    </row>
    <row r="689" spans="4:4">
      <c r="D689" s="165"/>
    </row>
    <row r="690" spans="4:4">
      <c r="D690" s="165"/>
    </row>
    <row r="691" spans="4:4">
      <c r="D691" s="165"/>
    </row>
    <row r="692" spans="4:4">
      <c r="D692" s="165"/>
    </row>
    <row r="693" spans="4:4">
      <c r="D693" s="165"/>
    </row>
    <row r="694" spans="4:4">
      <c r="D694" s="165"/>
    </row>
    <row r="695" spans="4:4">
      <c r="D695" s="165"/>
    </row>
    <row r="696" spans="4:4">
      <c r="D696" s="165"/>
    </row>
    <row r="697" spans="4:4">
      <c r="D697" s="165"/>
    </row>
    <row r="698" spans="4:4">
      <c r="D698" s="165"/>
    </row>
    <row r="699" spans="4:4">
      <c r="D699" s="165"/>
    </row>
    <row r="700" spans="4:4">
      <c r="D700" s="165"/>
    </row>
    <row r="701" spans="4:4">
      <c r="D701" s="165"/>
    </row>
    <row r="702" spans="4:4">
      <c r="D702" s="165"/>
    </row>
    <row r="703" spans="4:4">
      <c r="D703" s="165"/>
    </row>
    <row r="704" spans="4:4">
      <c r="D704" s="165"/>
    </row>
    <row r="705" spans="4:4">
      <c r="D705" s="165"/>
    </row>
    <row r="706" spans="4:4">
      <c r="D706" s="165"/>
    </row>
    <row r="707" spans="4:4">
      <c r="D707" s="165"/>
    </row>
    <row r="708" spans="4:4">
      <c r="D708" s="165"/>
    </row>
    <row r="709" spans="4:4">
      <c r="D709" s="165"/>
    </row>
    <row r="710" spans="4:4">
      <c r="D710" s="165"/>
    </row>
    <row r="711" spans="4:4">
      <c r="D711" s="165"/>
    </row>
    <row r="712" spans="4:4">
      <c r="D712" s="165"/>
    </row>
    <row r="713" spans="4:4">
      <c r="D713" s="165"/>
    </row>
    <row r="714" spans="4:4">
      <c r="D714" s="165"/>
    </row>
    <row r="715" spans="4:4">
      <c r="D715" s="165"/>
    </row>
    <row r="716" spans="4:4">
      <c r="D716" s="165"/>
    </row>
    <row r="717" spans="4:4">
      <c r="D717" s="165"/>
    </row>
    <row r="718" spans="4:4">
      <c r="D718" s="165"/>
    </row>
    <row r="719" spans="4:4">
      <c r="D719" s="165"/>
    </row>
    <row r="720" spans="4:4">
      <c r="D720" s="165"/>
    </row>
    <row r="721" spans="4:4">
      <c r="D721" s="165"/>
    </row>
    <row r="722" spans="4:4">
      <c r="D722" s="165"/>
    </row>
    <row r="723" spans="4:4">
      <c r="D723" s="165"/>
    </row>
    <row r="724" spans="4:4">
      <c r="D724" s="165"/>
    </row>
    <row r="725" spans="4:4">
      <c r="D725" s="165"/>
    </row>
    <row r="726" spans="4:4">
      <c r="D726" s="165"/>
    </row>
    <row r="727" spans="4:4">
      <c r="D727" s="165"/>
    </row>
    <row r="728" spans="4:4">
      <c r="D728" s="165"/>
    </row>
    <row r="729" spans="4:4">
      <c r="D729" s="165"/>
    </row>
    <row r="730" spans="4:4">
      <c r="D730" s="165"/>
    </row>
    <row r="731" spans="4:4">
      <c r="D731" s="165"/>
    </row>
    <row r="732" spans="4:4">
      <c r="D732" s="165"/>
    </row>
    <row r="733" spans="4:4">
      <c r="D733" s="165"/>
    </row>
    <row r="734" spans="4:4">
      <c r="D734" s="165"/>
    </row>
    <row r="735" spans="4:4">
      <c r="D735" s="165"/>
    </row>
    <row r="736" spans="4:4">
      <c r="D736" s="165"/>
    </row>
    <row r="737" spans="4:4">
      <c r="D737" s="165"/>
    </row>
    <row r="738" spans="4:4">
      <c r="D738" s="165"/>
    </row>
    <row r="739" spans="4:4">
      <c r="D739" s="165"/>
    </row>
    <row r="740" spans="4:4">
      <c r="D740" s="165"/>
    </row>
    <row r="741" spans="4:4">
      <c r="D741" s="165"/>
    </row>
    <row r="742" spans="4:4">
      <c r="D742" s="165"/>
    </row>
    <row r="743" spans="4:4">
      <c r="D743" s="165"/>
    </row>
    <row r="744" spans="4:4">
      <c r="D744" s="165"/>
    </row>
    <row r="745" spans="4:4">
      <c r="D745" s="165"/>
    </row>
    <row r="746" spans="4:4">
      <c r="D746" s="165"/>
    </row>
    <row r="747" spans="4:4">
      <c r="D747" s="165"/>
    </row>
    <row r="748" spans="4:4">
      <c r="D748" s="165"/>
    </row>
    <row r="749" spans="4:4">
      <c r="D749" s="165"/>
    </row>
    <row r="750" spans="4:4">
      <c r="D750" s="165"/>
    </row>
    <row r="751" spans="4:4">
      <c r="D751" s="165"/>
    </row>
    <row r="752" spans="4:4">
      <c r="D752" s="165"/>
    </row>
    <row r="753" spans="4:4">
      <c r="D753" s="165"/>
    </row>
    <row r="754" spans="4:4">
      <c r="D754" s="165"/>
    </row>
    <row r="755" spans="4:4">
      <c r="D755" s="165"/>
    </row>
    <row r="756" spans="4:4">
      <c r="D756" s="165"/>
    </row>
    <row r="757" spans="4:4">
      <c r="D757" s="165"/>
    </row>
    <row r="758" spans="4:4">
      <c r="D758" s="165"/>
    </row>
    <row r="759" spans="4:4">
      <c r="D759" s="165"/>
    </row>
    <row r="760" spans="4:4">
      <c r="D760" s="165"/>
    </row>
    <row r="761" spans="4:4">
      <c r="D761" s="165"/>
    </row>
    <row r="762" spans="4:4">
      <c r="D762" s="165"/>
    </row>
    <row r="763" spans="4:4">
      <c r="D763" s="165"/>
    </row>
    <row r="764" spans="4:4">
      <c r="D764" s="165"/>
    </row>
    <row r="765" spans="4:4">
      <c r="D765" s="165"/>
    </row>
    <row r="766" spans="4:4">
      <c r="D766" s="165"/>
    </row>
    <row r="767" spans="4:4">
      <c r="D767" s="165"/>
    </row>
    <row r="768" spans="4:4">
      <c r="D768" s="165"/>
    </row>
    <row r="769" spans="4:4">
      <c r="D769" s="165"/>
    </row>
    <row r="770" spans="4:4">
      <c r="D770" s="165"/>
    </row>
    <row r="771" spans="4:4">
      <c r="D771" s="165"/>
    </row>
    <row r="772" spans="4:4">
      <c r="D772" s="165"/>
    </row>
    <row r="773" spans="4:4">
      <c r="D773" s="165"/>
    </row>
    <row r="774" spans="4:4">
      <c r="D774" s="165"/>
    </row>
    <row r="775" spans="4:4">
      <c r="D775" s="165"/>
    </row>
    <row r="776" spans="4:4">
      <c r="D776" s="165"/>
    </row>
    <row r="777" spans="4:4">
      <c r="D777" s="165"/>
    </row>
    <row r="778" spans="4:4">
      <c r="D778" s="165"/>
    </row>
    <row r="779" spans="4:4">
      <c r="D779" s="165"/>
    </row>
    <row r="780" spans="4:4">
      <c r="D780" s="165"/>
    </row>
    <row r="781" spans="4:4">
      <c r="D781" s="165"/>
    </row>
    <row r="782" spans="4:4">
      <c r="D782" s="165"/>
    </row>
    <row r="783" spans="4:4">
      <c r="D783" s="165"/>
    </row>
    <row r="784" spans="4:4">
      <c r="D784" s="165"/>
    </row>
    <row r="785" spans="4:4">
      <c r="D785" s="165"/>
    </row>
    <row r="786" spans="4:4">
      <c r="D786" s="165"/>
    </row>
    <row r="787" spans="4:4">
      <c r="D787" s="165"/>
    </row>
    <row r="788" spans="4:4">
      <c r="D788" s="165"/>
    </row>
    <row r="789" spans="4:4">
      <c r="D789" s="165"/>
    </row>
    <row r="790" spans="4:4">
      <c r="D790" s="165"/>
    </row>
    <row r="791" spans="4:4">
      <c r="D791" s="165"/>
    </row>
    <row r="792" spans="4:4">
      <c r="D792" s="165"/>
    </row>
    <row r="793" spans="4:4">
      <c r="D793" s="165"/>
    </row>
    <row r="794" spans="4:4">
      <c r="D794" s="165"/>
    </row>
    <row r="795" spans="4:4">
      <c r="D795" s="165"/>
    </row>
    <row r="796" spans="4:4">
      <c r="D796" s="165"/>
    </row>
    <row r="797" spans="4:4">
      <c r="D797" s="165"/>
    </row>
    <row r="798" spans="4:4">
      <c r="D798" s="165"/>
    </row>
    <row r="799" spans="4:4">
      <c r="D799" s="165"/>
    </row>
    <row r="800" spans="4:4">
      <c r="D800" s="165"/>
    </row>
    <row r="801" spans="4:4">
      <c r="D801" s="165"/>
    </row>
    <row r="802" spans="4:4">
      <c r="D802" s="165"/>
    </row>
    <row r="803" spans="4:4">
      <c r="D803" s="165"/>
    </row>
    <row r="804" spans="4:4">
      <c r="D804" s="165"/>
    </row>
    <row r="805" spans="4:4">
      <c r="D805" s="165"/>
    </row>
    <row r="806" spans="4:4">
      <c r="D806" s="165"/>
    </row>
    <row r="807" spans="4:4">
      <c r="D807" s="165"/>
    </row>
    <row r="808" spans="4:4">
      <c r="D808" s="165"/>
    </row>
    <row r="809" spans="4:4">
      <c r="D809" s="165"/>
    </row>
    <row r="810" spans="4:4">
      <c r="D810" s="165"/>
    </row>
    <row r="811" spans="4:4">
      <c r="D811" s="165"/>
    </row>
    <row r="812" spans="4:4">
      <c r="D812" s="165"/>
    </row>
    <row r="813" spans="4:4">
      <c r="D813" s="165"/>
    </row>
    <row r="814" spans="4:4">
      <c r="D814" s="165"/>
    </row>
    <row r="815" spans="4:4">
      <c r="D815" s="165"/>
    </row>
    <row r="816" spans="4:4">
      <c r="D816" s="165"/>
    </row>
    <row r="817" spans="4:4">
      <c r="D817" s="165"/>
    </row>
    <row r="818" spans="4:4">
      <c r="D818" s="165"/>
    </row>
    <row r="819" spans="4:4">
      <c r="D819" s="165"/>
    </row>
    <row r="820" spans="4:4">
      <c r="D820" s="165"/>
    </row>
    <row r="821" spans="4:4">
      <c r="D821" s="165"/>
    </row>
    <row r="822" spans="4:4">
      <c r="D822" s="165"/>
    </row>
    <row r="823" spans="4:4">
      <c r="D823" s="165"/>
    </row>
    <row r="824" spans="4:4">
      <c r="D824" s="165"/>
    </row>
    <row r="825" spans="4:4">
      <c r="D825" s="165"/>
    </row>
    <row r="826" spans="4:4">
      <c r="D826" s="165"/>
    </row>
    <row r="827" spans="4:4">
      <c r="D827" s="165"/>
    </row>
    <row r="828" spans="4:4">
      <c r="D828" s="165"/>
    </row>
    <row r="829" spans="4:4">
      <c r="D829" s="165"/>
    </row>
    <row r="830" spans="4:4">
      <c r="D830" s="165"/>
    </row>
    <row r="831" spans="4:4">
      <c r="D831" s="165"/>
    </row>
    <row r="832" spans="4:4">
      <c r="D832" s="165"/>
    </row>
    <row r="833" spans="4:4">
      <c r="D833" s="165"/>
    </row>
    <row r="834" spans="4:4">
      <c r="D834" s="165"/>
    </row>
    <row r="835" spans="4:4">
      <c r="D835" s="165"/>
    </row>
    <row r="836" spans="4:4">
      <c r="D836" s="165"/>
    </row>
    <row r="837" spans="4:4">
      <c r="D837" s="165"/>
    </row>
    <row r="838" spans="4:4">
      <c r="D838" s="165"/>
    </row>
    <row r="839" spans="4:4">
      <c r="D839" s="165"/>
    </row>
    <row r="840" spans="4:4">
      <c r="D840" s="165"/>
    </row>
    <row r="841" spans="4:4">
      <c r="D841" s="165"/>
    </row>
    <row r="842" spans="4:4">
      <c r="D842" s="165"/>
    </row>
    <row r="843" spans="4:4">
      <c r="D843" s="165"/>
    </row>
    <row r="844" spans="4:4">
      <c r="D844" s="165"/>
    </row>
    <row r="845" spans="4:4">
      <c r="D845" s="165"/>
    </row>
    <row r="846" spans="4:4">
      <c r="D846" s="165"/>
    </row>
    <row r="847" spans="4:4">
      <c r="D847" s="165"/>
    </row>
    <row r="848" spans="4:4">
      <c r="D848" s="165"/>
    </row>
    <row r="849" spans="4:4">
      <c r="D849" s="165"/>
    </row>
    <row r="850" spans="4:4">
      <c r="D850" s="165"/>
    </row>
    <row r="851" spans="4:4">
      <c r="D851" s="165"/>
    </row>
    <row r="852" spans="4:4">
      <c r="D852" s="165"/>
    </row>
    <row r="853" spans="4:4">
      <c r="D853" s="165"/>
    </row>
    <row r="854" spans="4:4">
      <c r="D854" s="165"/>
    </row>
    <row r="855" spans="4:4">
      <c r="D855" s="165"/>
    </row>
    <row r="856" spans="4:4">
      <c r="D856" s="165"/>
    </row>
    <row r="857" spans="4:4">
      <c r="D857" s="165"/>
    </row>
    <row r="858" spans="4:4">
      <c r="D858" s="165"/>
    </row>
    <row r="859" spans="4:4">
      <c r="D859" s="165"/>
    </row>
    <row r="860" spans="4:4">
      <c r="D860" s="165"/>
    </row>
    <row r="861" spans="4:4">
      <c r="D861" s="165"/>
    </row>
    <row r="862" spans="4:4">
      <c r="D862" s="165"/>
    </row>
    <row r="863" spans="4:4">
      <c r="D863" s="165"/>
    </row>
    <row r="864" spans="4:4">
      <c r="D864" s="165"/>
    </row>
    <row r="865" spans="4:4">
      <c r="D865" s="165"/>
    </row>
    <row r="866" spans="4:4">
      <c r="D866" s="165"/>
    </row>
    <row r="867" spans="4:4">
      <c r="D867" s="165"/>
    </row>
    <row r="868" spans="4:4">
      <c r="D868" s="165"/>
    </row>
    <row r="869" spans="4:4">
      <c r="D869" s="165"/>
    </row>
    <row r="870" spans="4:4">
      <c r="D870" s="165"/>
    </row>
    <row r="871" spans="4:4">
      <c r="D871" s="165"/>
    </row>
    <row r="872" spans="4:4">
      <c r="D872" s="165"/>
    </row>
    <row r="873" spans="4:4">
      <c r="D873" s="165"/>
    </row>
    <row r="874" spans="4:4">
      <c r="D874" s="165"/>
    </row>
    <row r="875" spans="4:4">
      <c r="D875" s="165"/>
    </row>
    <row r="876" spans="4:4">
      <c r="D876" s="165"/>
    </row>
    <row r="877" spans="4:4">
      <c r="D877" s="165"/>
    </row>
    <row r="878" spans="4:4">
      <c r="D878" s="165"/>
    </row>
    <row r="879" spans="4:4">
      <c r="D879" s="165"/>
    </row>
    <row r="880" spans="4:4">
      <c r="D880" s="165"/>
    </row>
    <row r="881" spans="4:4">
      <c r="D881" s="165"/>
    </row>
    <row r="882" spans="4:4">
      <c r="D882" s="165"/>
    </row>
    <row r="883" spans="4:4">
      <c r="D883" s="165"/>
    </row>
    <row r="884" spans="4:4">
      <c r="D884" s="165"/>
    </row>
    <row r="885" spans="4:4">
      <c r="D885" s="165"/>
    </row>
    <row r="886" spans="4:4">
      <c r="D886" s="165"/>
    </row>
    <row r="887" spans="4:4">
      <c r="D887" s="165"/>
    </row>
    <row r="888" spans="4:4">
      <c r="D888" s="165"/>
    </row>
    <row r="889" spans="4:4">
      <c r="D889" s="165"/>
    </row>
    <row r="890" spans="4:4">
      <c r="D890" s="165"/>
    </row>
    <row r="891" spans="4:4">
      <c r="D891" s="165"/>
    </row>
    <row r="892" spans="4:4">
      <c r="D892" s="165"/>
    </row>
    <row r="893" spans="4:4">
      <c r="D893" s="165"/>
    </row>
    <row r="894" spans="4:4">
      <c r="D894" s="165"/>
    </row>
    <row r="895" spans="4:4">
      <c r="D895" s="165"/>
    </row>
    <row r="896" spans="4:4">
      <c r="D896" s="165"/>
    </row>
    <row r="897" spans="4:4">
      <c r="D897" s="165"/>
    </row>
    <row r="898" spans="4:4">
      <c r="D898" s="165"/>
    </row>
    <row r="899" spans="4:4">
      <c r="D899" s="165"/>
    </row>
    <row r="900" spans="4:4">
      <c r="D900" s="165"/>
    </row>
    <row r="901" spans="4:4">
      <c r="D901" s="165"/>
    </row>
    <row r="902" spans="4:4">
      <c r="D902" s="165"/>
    </row>
    <row r="903" spans="4:4">
      <c r="D903" s="165"/>
    </row>
    <row r="904" spans="4:4">
      <c r="D904" s="165"/>
    </row>
    <row r="905" spans="4:4">
      <c r="D905" s="165"/>
    </row>
    <row r="906" spans="4:4">
      <c r="D906" s="165"/>
    </row>
    <row r="907" spans="4:4">
      <c r="D907" s="165"/>
    </row>
    <row r="908" spans="4:4">
      <c r="D908" s="165"/>
    </row>
    <row r="909" spans="4:4">
      <c r="D909" s="165"/>
    </row>
    <row r="910" spans="4:4">
      <c r="D910" s="165"/>
    </row>
    <row r="911" spans="4:4">
      <c r="D911" s="165"/>
    </row>
    <row r="912" spans="4:4">
      <c r="D912" s="165"/>
    </row>
    <row r="913" spans="4:4">
      <c r="D913" s="165"/>
    </row>
    <row r="914" spans="4:4">
      <c r="D914" s="165"/>
    </row>
    <row r="915" spans="4:4">
      <c r="D915" s="165"/>
    </row>
    <row r="916" spans="4:4">
      <c r="D916" s="165"/>
    </row>
    <row r="917" spans="4:4">
      <c r="D917" s="165"/>
    </row>
    <row r="918" spans="4:4">
      <c r="D918" s="165"/>
    </row>
    <row r="919" spans="4:4">
      <c r="D919" s="165"/>
    </row>
    <row r="920" spans="4:4">
      <c r="D920" s="165"/>
    </row>
    <row r="921" spans="4:4">
      <c r="D921" s="165"/>
    </row>
    <row r="922" spans="4:4">
      <c r="D922" s="165"/>
    </row>
    <row r="923" spans="4:4">
      <c r="D923" s="165"/>
    </row>
    <row r="924" spans="4:4">
      <c r="D924" s="165"/>
    </row>
    <row r="925" spans="4:4">
      <c r="D925" s="165"/>
    </row>
    <row r="926" spans="4:4">
      <c r="D926" s="165"/>
    </row>
    <row r="927" spans="4:4">
      <c r="D927" s="165"/>
    </row>
    <row r="928" spans="4:4">
      <c r="D928" s="165"/>
    </row>
    <row r="929" spans="4:4">
      <c r="D929" s="165"/>
    </row>
    <row r="930" spans="4:4">
      <c r="D930" s="165"/>
    </row>
    <row r="931" spans="4:4">
      <c r="D931" s="165"/>
    </row>
    <row r="932" spans="4:4">
      <c r="D932" s="165"/>
    </row>
    <row r="933" spans="4:4">
      <c r="D933" s="165"/>
    </row>
    <row r="934" spans="4:4">
      <c r="D934" s="165"/>
    </row>
    <row r="935" spans="4:4">
      <c r="D935" s="165"/>
    </row>
    <row r="936" spans="4:4">
      <c r="D936" s="165"/>
    </row>
    <row r="937" spans="4:4">
      <c r="D937" s="165"/>
    </row>
    <row r="938" spans="4:4">
      <c r="D938" s="165"/>
    </row>
    <row r="939" spans="4:4">
      <c r="D939" s="165"/>
    </row>
    <row r="940" spans="4:4">
      <c r="D940" s="165"/>
    </row>
    <row r="941" spans="4:4">
      <c r="D941" s="165"/>
    </row>
    <row r="942" spans="4:4">
      <c r="D942" s="165"/>
    </row>
    <row r="943" spans="4:4">
      <c r="D943" s="165"/>
    </row>
    <row r="944" spans="4:4">
      <c r="D944" s="165"/>
    </row>
    <row r="945" spans="4:4">
      <c r="D945" s="165"/>
    </row>
    <row r="946" spans="4:4">
      <c r="D946" s="165"/>
    </row>
    <row r="947" spans="4:4">
      <c r="D947" s="165"/>
    </row>
    <row r="948" spans="4:4">
      <c r="D948" s="165"/>
    </row>
    <row r="949" spans="4:4">
      <c r="D949" s="165"/>
    </row>
    <row r="950" spans="4:4">
      <c r="D950" s="165"/>
    </row>
    <row r="951" spans="4:4">
      <c r="D951" s="165"/>
    </row>
    <row r="952" spans="4:4">
      <c r="D952" s="165"/>
    </row>
    <row r="953" spans="4:4">
      <c r="D953" s="165"/>
    </row>
    <row r="954" spans="4:4">
      <c r="D954" s="165"/>
    </row>
    <row r="955" spans="4:4">
      <c r="D955" s="165"/>
    </row>
    <row r="956" spans="4:4">
      <c r="D956" s="165"/>
    </row>
    <row r="957" spans="4:4">
      <c r="D957" s="165"/>
    </row>
    <row r="958" spans="4:4">
      <c r="D958" s="165"/>
    </row>
    <row r="959" spans="4:4">
      <c r="D959" s="165"/>
    </row>
    <row r="960" spans="4:4">
      <c r="D960" s="165"/>
    </row>
    <row r="961" spans="4:4">
      <c r="D961" s="165"/>
    </row>
    <row r="962" spans="4:4">
      <c r="D962" s="165"/>
    </row>
    <row r="963" spans="4:4">
      <c r="D963" s="165"/>
    </row>
    <row r="964" spans="4:4">
      <c r="D964" s="165"/>
    </row>
    <row r="965" spans="4:4">
      <c r="D965" s="165"/>
    </row>
    <row r="966" spans="4:4">
      <c r="D966" s="165"/>
    </row>
    <row r="967" spans="4:4">
      <c r="D967" s="165"/>
    </row>
    <row r="968" spans="4:4">
      <c r="D968" s="165"/>
    </row>
    <row r="969" spans="4:4">
      <c r="D969" s="165"/>
    </row>
    <row r="970" spans="4:4">
      <c r="D970" s="165"/>
    </row>
    <row r="971" spans="4:4">
      <c r="D971" s="165"/>
    </row>
    <row r="972" spans="4:4">
      <c r="D972" s="165"/>
    </row>
    <row r="973" spans="4:4">
      <c r="D973" s="165"/>
    </row>
    <row r="974" spans="4:4">
      <c r="D974" s="165"/>
    </row>
    <row r="975" spans="4:4">
      <c r="D975" s="165"/>
    </row>
    <row r="976" spans="4:4">
      <c r="D976" s="165"/>
    </row>
    <row r="977" spans="4:4">
      <c r="D977" s="165"/>
    </row>
    <row r="978" spans="4:4">
      <c r="D978" s="165"/>
    </row>
    <row r="979" spans="4:4">
      <c r="D979" s="165"/>
    </row>
    <row r="980" spans="4:4">
      <c r="D980" s="165"/>
    </row>
    <row r="981" spans="4:4">
      <c r="D981" s="165"/>
    </row>
    <row r="982" spans="4:4">
      <c r="D982" s="165"/>
    </row>
    <row r="983" spans="4:4">
      <c r="D983" s="165"/>
    </row>
    <row r="984" spans="4:4">
      <c r="D984" s="165"/>
    </row>
    <row r="985" spans="4:4">
      <c r="D985" s="165"/>
    </row>
    <row r="986" spans="4:4">
      <c r="D986" s="165"/>
    </row>
    <row r="987" spans="4:4">
      <c r="D987" s="165"/>
    </row>
    <row r="988" spans="4:4">
      <c r="D988" s="165"/>
    </row>
    <row r="989" spans="4:4">
      <c r="D989" s="165"/>
    </row>
    <row r="990" spans="4:4">
      <c r="D990" s="165"/>
    </row>
    <row r="991" spans="4:4">
      <c r="D991" s="165"/>
    </row>
    <row r="992" spans="4:4">
      <c r="D992" s="165"/>
    </row>
    <row r="993" spans="4:4">
      <c r="D993" s="165"/>
    </row>
    <row r="994" spans="4:4">
      <c r="D994" s="165"/>
    </row>
    <row r="995" spans="4:4">
      <c r="D995" s="165"/>
    </row>
    <row r="996" spans="4:4">
      <c r="D996" s="165"/>
    </row>
    <row r="997" spans="4:4">
      <c r="D997" s="165"/>
    </row>
    <row r="998" spans="4:4">
      <c r="D998" s="165"/>
    </row>
    <row r="999" spans="4:4">
      <c r="D999" s="165"/>
    </row>
    <row r="1000" spans="4:4">
      <c r="D1000" s="165"/>
    </row>
    <row r="1001" spans="4:4">
      <c r="D1001" s="165"/>
    </row>
    <row r="1002" spans="4:4">
      <c r="D1002" s="165"/>
    </row>
    <row r="1003" spans="4:4">
      <c r="D1003" s="165"/>
    </row>
    <row r="1004" spans="4:4">
      <c r="D1004" s="165"/>
    </row>
    <row r="1005" spans="4:4">
      <c r="D1005" s="165"/>
    </row>
    <row r="1006" spans="4:4">
      <c r="D1006" s="165"/>
    </row>
    <row r="1007" spans="4:4">
      <c r="D1007" s="165"/>
    </row>
    <row r="1008" spans="4:4">
      <c r="D1008" s="165"/>
    </row>
    <row r="1009" spans="4:4">
      <c r="D1009" s="165"/>
    </row>
    <row r="1010" spans="4:4">
      <c r="D1010" s="165"/>
    </row>
    <row r="1011" spans="4:4">
      <c r="D1011" s="165"/>
    </row>
    <row r="1012" spans="4:4">
      <c r="D1012" s="165"/>
    </row>
    <row r="1013" spans="4:4">
      <c r="D1013" s="165"/>
    </row>
    <row r="1014" spans="4:4">
      <c r="D1014" s="165"/>
    </row>
    <row r="1015" spans="4:4">
      <c r="D1015" s="165"/>
    </row>
    <row r="1016" spans="4:4">
      <c r="D1016" s="165"/>
    </row>
    <row r="1017" spans="4:4">
      <c r="D1017" s="165"/>
    </row>
    <row r="1018" spans="4:4">
      <c r="D1018" s="165"/>
    </row>
    <row r="1019" spans="4:4">
      <c r="D1019" s="165"/>
    </row>
    <row r="1020" spans="4:4">
      <c r="D1020" s="165"/>
    </row>
    <row r="1021" spans="4:4">
      <c r="D1021" s="165"/>
    </row>
    <row r="1022" spans="4:4">
      <c r="D1022" s="165"/>
    </row>
    <row r="1023" spans="4:4">
      <c r="D1023" s="165"/>
    </row>
    <row r="1024" spans="4:4">
      <c r="D1024" s="165"/>
    </row>
    <row r="1025" spans="4:4">
      <c r="D1025" s="165"/>
    </row>
    <row r="1026" spans="4:4">
      <c r="D1026" s="165"/>
    </row>
    <row r="1027" spans="4:4">
      <c r="D1027" s="165"/>
    </row>
    <row r="1028" spans="4:4">
      <c r="D1028" s="165"/>
    </row>
    <row r="1029" spans="4:4">
      <c r="D1029" s="165"/>
    </row>
    <row r="1030" spans="4:4">
      <c r="D1030" s="165"/>
    </row>
    <row r="1031" spans="4:4">
      <c r="D1031" s="165"/>
    </row>
    <row r="1032" spans="4:4">
      <c r="D1032" s="165"/>
    </row>
    <row r="1033" spans="4:4">
      <c r="D1033" s="165"/>
    </row>
    <row r="1034" spans="4:4">
      <c r="D1034" s="165"/>
    </row>
    <row r="1035" spans="4:4">
      <c r="D1035" s="165"/>
    </row>
    <row r="1036" spans="4:4">
      <c r="D1036" s="165"/>
    </row>
    <row r="1037" spans="4:4">
      <c r="D1037" s="165"/>
    </row>
    <row r="1038" spans="4:4">
      <c r="D1038" s="165"/>
    </row>
    <row r="1039" spans="4:4">
      <c r="D1039" s="165"/>
    </row>
    <row r="1040" spans="4:4">
      <c r="D1040" s="165"/>
    </row>
    <row r="1041" spans="4:4">
      <c r="D1041" s="165"/>
    </row>
    <row r="1042" spans="4:4">
      <c r="D1042" s="165"/>
    </row>
    <row r="1043" spans="4:4">
      <c r="D1043" s="165"/>
    </row>
    <row r="1044" spans="4:4">
      <c r="D1044" s="165"/>
    </row>
    <row r="1045" spans="4:4">
      <c r="D1045" s="165"/>
    </row>
    <row r="1046" spans="4:4">
      <c r="D1046" s="165"/>
    </row>
    <row r="1047" spans="4:4">
      <c r="D1047" s="165"/>
    </row>
    <row r="1048" spans="4:4">
      <c r="D1048" s="165"/>
    </row>
    <row r="1049" spans="4:4">
      <c r="D1049" s="165"/>
    </row>
    <row r="1050" spans="4:4">
      <c r="D1050" s="165"/>
    </row>
    <row r="1051" spans="4:4">
      <c r="D1051" s="165"/>
    </row>
    <row r="1052" spans="4:4">
      <c r="D1052" s="165"/>
    </row>
    <row r="1053" spans="4:4">
      <c r="D1053" s="165"/>
    </row>
    <row r="1054" spans="4:4">
      <c r="D1054" s="165"/>
    </row>
    <row r="1055" spans="4:4">
      <c r="D1055" s="165"/>
    </row>
    <row r="1056" spans="4:4">
      <c r="D1056" s="165"/>
    </row>
    <row r="1057" spans="4:4">
      <c r="D1057" s="165"/>
    </row>
    <row r="1058" spans="4:4">
      <c r="D1058" s="165"/>
    </row>
    <row r="1059" spans="4:4">
      <c r="D1059" s="165"/>
    </row>
    <row r="1060" spans="4:4">
      <c r="D1060" s="165"/>
    </row>
    <row r="1061" spans="4:4">
      <c r="D1061" s="165"/>
    </row>
    <row r="1062" spans="4:4">
      <c r="D1062" s="165"/>
    </row>
    <row r="1063" spans="4:4">
      <c r="D1063" s="165"/>
    </row>
    <row r="1064" spans="4:4">
      <c r="D1064" s="165"/>
    </row>
    <row r="1065" spans="4:4">
      <c r="D1065" s="165"/>
    </row>
    <row r="1066" spans="4:4">
      <c r="D1066" s="165"/>
    </row>
    <row r="1067" spans="4:4">
      <c r="D1067" s="165"/>
    </row>
    <row r="1068" spans="4:4">
      <c r="D1068" s="165"/>
    </row>
    <row r="1069" spans="4:4">
      <c r="D1069" s="165"/>
    </row>
    <row r="1070" spans="4:4">
      <c r="D1070" s="165"/>
    </row>
    <row r="1071" spans="4:4">
      <c r="D1071" s="165"/>
    </row>
    <row r="1072" spans="4:4">
      <c r="D1072" s="165"/>
    </row>
    <row r="1073" spans="4:4">
      <c r="D1073" s="165"/>
    </row>
    <row r="1074" spans="4:4">
      <c r="D1074" s="165"/>
    </row>
    <row r="1075" spans="4:4">
      <c r="D1075" s="165"/>
    </row>
    <row r="1076" spans="4:4">
      <c r="D1076" s="165"/>
    </row>
    <row r="1077" spans="4:4">
      <c r="D1077" s="165"/>
    </row>
    <row r="1078" spans="4:4">
      <c r="D1078" s="165"/>
    </row>
    <row r="1079" spans="4:4">
      <c r="D1079" s="165"/>
    </row>
    <row r="1080" spans="4:4">
      <c r="D1080" s="165"/>
    </row>
    <row r="1081" spans="4:4">
      <c r="D1081" s="165"/>
    </row>
    <row r="1082" spans="4:4">
      <c r="D1082" s="165"/>
    </row>
    <row r="1083" spans="4:4">
      <c r="D1083" s="165"/>
    </row>
    <row r="1084" spans="4:4">
      <c r="D1084" s="165"/>
    </row>
    <row r="1085" spans="4:4">
      <c r="D1085" s="165"/>
    </row>
    <row r="1086" spans="4:4">
      <c r="D1086" s="165"/>
    </row>
    <row r="1087" spans="4:4">
      <c r="D1087" s="165"/>
    </row>
    <row r="1088" spans="4:4">
      <c r="D1088" s="165"/>
    </row>
    <row r="1089" spans="4:4">
      <c r="D1089" s="165"/>
    </row>
    <row r="1090" spans="4:4">
      <c r="D1090" s="165"/>
    </row>
    <row r="1091" spans="4:4">
      <c r="D1091" s="165"/>
    </row>
    <row r="1092" spans="4:4">
      <c r="D1092" s="165"/>
    </row>
    <row r="1093" spans="4:4">
      <c r="D1093" s="165"/>
    </row>
    <row r="1094" spans="4:4">
      <c r="D1094" s="165"/>
    </row>
    <row r="1095" spans="4:4">
      <c r="D1095" s="165"/>
    </row>
    <row r="1096" spans="4:4">
      <c r="D1096" s="165"/>
    </row>
    <row r="1097" spans="4:4">
      <c r="D1097" s="165"/>
    </row>
    <row r="1098" spans="4:4">
      <c r="D1098" s="165"/>
    </row>
    <row r="1099" spans="4:4">
      <c r="D1099" s="165"/>
    </row>
    <row r="1100" spans="4:4">
      <c r="D1100" s="165"/>
    </row>
    <row r="1101" spans="4:4">
      <c r="D1101" s="165"/>
    </row>
    <row r="1102" spans="4:4">
      <c r="D1102" s="165"/>
    </row>
    <row r="1103" spans="4:4">
      <c r="D1103" s="165"/>
    </row>
    <row r="1104" spans="4:4">
      <c r="D1104" s="165"/>
    </row>
    <row r="1105" spans="4:4">
      <c r="D1105" s="165"/>
    </row>
    <row r="1106" spans="4:4">
      <c r="D1106" s="165"/>
    </row>
    <row r="1107" spans="4:4">
      <c r="D1107" s="165"/>
    </row>
    <row r="1108" spans="4:4">
      <c r="D1108" s="165"/>
    </row>
    <row r="1109" spans="4:4">
      <c r="D1109" s="165"/>
    </row>
    <row r="1110" spans="4:4">
      <c r="D1110" s="165"/>
    </row>
    <row r="1111" spans="4:4">
      <c r="D1111" s="165"/>
    </row>
    <row r="1112" spans="4:4">
      <c r="D1112" s="165"/>
    </row>
    <row r="1113" spans="4:4">
      <c r="D1113" s="165"/>
    </row>
    <row r="1114" spans="4:4">
      <c r="D1114" s="165"/>
    </row>
    <row r="1115" spans="4:4">
      <c r="D1115" s="165"/>
    </row>
    <row r="1116" spans="4:4">
      <c r="D1116" s="165"/>
    </row>
    <row r="1117" spans="4:4">
      <c r="D1117" s="165"/>
    </row>
    <row r="1118" spans="4:4">
      <c r="D1118" s="165"/>
    </row>
    <row r="1119" spans="4:4">
      <c r="D1119" s="165"/>
    </row>
    <row r="1120" spans="4:4">
      <c r="D1120" s="165"/>
    </row>
    <row r="1121" spans="4:4">
      <c r="D1121" s="165"/>
    </row>
    <row r="1122" spans="4:4">
      <c r="D1122" s="165"/>
    </row>
    <row r="1123" spans="4:4">
      <c r="D1123" s="165"/>
    </row>
    <row r="1124" spans="4:4">
      <c r="D1124" s="165"/>
    </row>
    <row r="1125" spans="4:4">
      <c r="D1125" s="165"/>
    </row>
    <row r="1126" spans="4:4">
      <c r="D1126" s="165"/>
    </row>
    <row r="1127" spans="4:4">
      <c r="D1127" s="165"/>
    </row>
    <row r="1128" spans="4:4">
      <c r="D1128" s="165"/>
    </row>
    <row r="1129" spans="4:4">
      <c r="D1129" s="165"/>
    </row>
    <row r="1130" spans="4:4">
      <c r="D1130" s="165"/>
    </row>
    <row r="1131" spans="4:4">
      <c r="D1131" s="165"/>
    </row>
    <row r="1132" spans="4:4">
      <c r="D1132" s="165"/>
    </row>
    <row r="1133" spans="4:4">
      <c r="D1133" s="165"/>
    </row>
    <row r="1134" spans="4:4">
      <c r="D1134" s="165"/>
    </row>
    <row r="1135" spans="4:4">
      <c r="D1135" s="165"/>
    </row>
    <row r="1136" spans="4:4">
      <c r="D1136" s="165"/>
    </row>
    <row r="1137" spans="4:4">
      <c r="D1137" s="165"/>
    </row>
    <row r="1138" spans="4:4">
      <c r="D1138" s="165"/>
    </row>
    <row r="1139" spans="4:4">
      <c r="D1139" s="165"/>
    </row>
    <row r="1140" spans="4:4">
      <c r="D1140" s="165"/>
    </row>
    <row r="1141" spans="4:4">
      <c r="D1141" s="165"/>
    </row>
    <row r="1142" spans="4:4">
      <c r="D1142" s="165"/>
    </row>
    <row r="1143" spans="4:4">
      <c r="D1143" s="165"/>
    </row>
    <row r="1144" spans="4:4">
      <c r="D1144" s="165"/>
    </row>
    <row r="1145" spans="4:4">
      <c r="D1145" s="165"/>
    </row>
    <row r="1146" spans="4:4">
      <c r="D1146" s="165"/>
    </row>
    <row r="1147" spans="4:4">
      <c r="D1147" s="165"/>
    </row>
    <row r="1148" spans="4:4">
      <c r="D1148" s="165"/>
    </row>
    <row r="1149" spans="4:4">
      <c r="D1149" s="165"/>
    </row>
    <row r="1150" spans="4:4">
      <c r="D1150" s="165"/>
    </row>
    <row r="1151" spans="4:4">
      <c r="D1151" s="165"/>
    </row>
    <row r="1152" spans="4:4">
      <c r="D1152" s="165"/>
    </row>
    <row r="1153" spans="4:4">
      <c r="D1153" s="165"/>
    </row>
    <row r="1154" spans="4:4">
      <c r="D1154" s="165"/>
    </row>
    <row r="1155" spans="4:4">
      <c r="D1155" s="165"/>
    </row>
    <row r="1156" spans="4:4">
      <c r="D1156" s="165"/>
    </row>
    <row r="1157" spans="4:4">
      <c r="D1157" s="165"/>
    </row>
    <row r="1158" spans="4:4">
      <c r="D1158" s="165"/>
    </row>
    <row r="1159" spans="4:4">
      <c r="D1159" s="165"/>
    </row>
    <row r="1160" spans="4:4">
      <c r="D1160" s="165"/>
    </row>
    <row r="1161" spans="4:4">
      <c r="D1161" s="165"/>
    </row>
    <row r="1162" spans="4:4">
      <c r="D1162" s="165"/>
    </row>
    <row r="1163" spans="4:4">
      <c r="D1163" s="165"/>
    </row>
    <row r="1164" spans="4:4">
      <c r="D1164" s="165"/>
    </row>
    <row r="1165" spans="4:4">
      <c r="D1165" s="165"/>
    </row>
    <row r="1166" spans="4:4">
      <c r="D1166" s="165"/>
    </row>
    <row r="1167" spans="4:4">
      <c r="D1167" s="165"/>
    </row>
    <row r="1168" spans="4:4">
      <c r="D1168" s="165"/>
    </row>
    <row r="1169" spans="4:4">
      <c r="D1169" s="165"/>
    </row>
    <row r="1170" spans="4:4">
      <c r="D1170" s="165"/>
    </row>
    <row r="1171" spans="4:4">
      <c r="D1171" s="165"/>
    </row>
    <row r="1172" spans="4:4">
      <c r="D1172" s="165"/>
    </row>
    <row r="1173" spans="4:4">
      <c r="D1173" s="165"/>
    </row>
    <row r="1174" spans="4:4">
      <c r="D1174" s="165"/>
    </row>
    <row r="1175" spans="4:4">
      <c r="D1175" s="165"/>
    </row>
    <row r="1176" spans="4:4">
      <c r="D1176" s="165"/>
    </row>
    <row r="1177" spans="4:4">
      <c r="D1177" s="165"/>
    </row>
    <row r="1178" spans="4:4">
      <c r="D1178" s="165"/>
    </row>
    <row r="1179" spans="4:4">
      <c r="D1179" s="165"/>
    </row>
    <row r="1180" spans="4:4">
      <c r="D1180" s="165"/>
    </row>
    <row r="1181" spans="4:4">
      <c r="D1181" s="165"/>
    </row>
    <row r="1182" spans="4:4">
      <c r="D1182" s="165"/>
    </row>
    <row r="1183" spans="4:4">
      <c r="D1183" s="165"/>
    </row>
    <row r="1184" spans="4:4">
      <c r="D1184" s="165"/>
    </row>
    <row r="1185" spans="4:4">
      <c r="D1185" s="165"/>
    </row>
    <row r="1186" spans="4:4">
      <c r="D1186" s="165"/>
    </row>
    <row r="1187" spans="4:4">
      <c r="D1187" s="165"/>
    </row>
    <row r="1188" spans="4:4">
      <c r="D1188" s="165"/>
    </row>
    <row r="1189" spans="4:4">
      <c r="D1189" s="165"/>
    </row>
    <row r="1190" spans="4:4">
      <c r="D1190" s="165"/>
    </row>
    <row r="1191" spans="4:4">
      <c r="D1191" s="165"/>
    </row>
    <row r="1192" spans="4:4">
      <c r="D1192" s="165"/>
    </row>
    <row r="1193" spans="4:4">
      <c r="D1193" s="165"/>
    </row>
    <row r="1194" spans="4:4">
      <c r="D1194" s="165"/>
    </row>
    <row r="1195" spans="4:4">
      <c r="D1195" s="165"/>
    </row>
    <row r="1196" spans="4:4">
      <c r="D1196" s="165"/>
    </row>
    <row r="1197" spans="4:4">
      <c r="D1197" s="165"/>
    </row>
    <row r="1198" spans="4:4">
      <c r="D1198" s="165"/>
    </row>
    <row r="1199" spans="4:4">
      <c r="D1199" s="165"/>
    </row>
    <row r="1200" spans="4:4">
      <c r="D1200" s="165"/>
    </row>
    <row r="1201" spans="4:4">
      <c r="D1201" s="165"/>
    </row>
    <row r="1202" spans="4:4">
      <c r="D1202" s="165"/>
    </row>
    <row r="1203" spans="4:4">
      <c r="D1203" s="165"/>
    </row>
    <row r="1204" spans="4:4">
      <c r="D1204" s="165"/>
    </row>
    <row r="1205" spans="4:4">
      <c r="D1205" s="165"/>
    </row>
    <row r="1206" spans="4:4">
      <c r="D1206" s="165"/>
    </row>
    <row r="1207" spans="4:4">
      <c r="D1207" s="165"/>
    </row>
    <row r="1208" spans="4:4">
      <c r="D1208" s="165"/>
    </row>
    <row r="1209" spans="4:4">
      <c r="D1209" s="165"/>
    </row>
    <row r="1210" spans="4:4">
      <c r="D1210" s="165"/>
    </row>
    <row r="1211" spans="4:4">
      <c r="D1211" s="165"/>
    </row>
    <row r="1212" spans="4:4">
      <c r="D1212" s="165"/>
    </row>
    <row r="1213" spans="4:4">
      <c r="D1213" s="165"/>
    </row>
    <row r="1214" spans="4:4">
      <c r="D1214" s="165"/>
    </row>
    <row r="1215" spans="4:4">
      <c r="D1215" s="165"/>
    </row>
    <row r="1216" spans="4:4">
      <c r="D1216" s="165"/>
    </row>
    <row r="1217" spans="4:4">
      <c r="D1217" s="165"/>
    </row>
    <row r="1218" spans="4:4">
      <c r="D1218" s="165"/>
    </row>
    <row r="1219" spans="4:4">
      <c r="D1219" s="165"/>
    </row>
    <row r="1220" spans="4:4">
      <c r="D1220" s="165"/>
    </row>
    <row r="1221" spans="4:4">
      <c r="D1221" s="165"/>
    </row>
    <row r="1222" spans="4:4">
      <c r="D1222" s="165"/>
    </row>
    <row r="1223" spans="4:4">
      <c r="D1223" s="165"/>
    </row>
    <row r="1224" spans="4:4">
      <c r="D1224" s="165"/>
    </row>
    <row r="1225" spans="4:4">
      <c r="D1225" s="165"/>
    </row>
    <row r="1226" spans="4:4">
      <c r="D1226" s="165"/>
    </row>
    <row r="1227" spans="4:4">
      <c r="D1227" s="165"/>
    </row>
    <row r="1228" spans="4:4">
      <c r="D1228" s="165"/>
    </row>
    <row r="1229" spans="4:4">
      <c r="D1229" s="165"/>
    </row>
    <row r="1230" spans="4:4">
      <c r="D1230" s="165"/>
    </row>
    <row r="1231" spans="4:4">
      <c r="D1231" s="165"/>
    </row>
    <row r="1232" spans="4:4">
      <c r="D1232" s="165"/>
    </row>
    <row r="1233" spans="4:4">
      <c r="D1233" s="165"/>
    </row>
    <row r="1234" spans="4:4">
      <c r="D1234" s="165"/>
    </row>
    <row r="1235" spans="4:4">
      <c r="D1235" s="165"/>
    </row>
    <row r="1236" spans="4:4">
      <c r="D1236" s="165"/>
    </row>
    <row r="1237" spans="4:4">
      <c r="D1237" s="165"/>
    </row>
    <row r="1238" spans="4:4">
      <c r="D1238" s="165"/>
    </row>
    <row r="1239" spans="4:4">
      <c r="D1239" s="165"/>
    </row>
    <row r="1240" spans="4:4">
      <c r="D1240" s="165"/>
    </row>
    <row r="1241" spans="4:4">
      <c r="D1241" s="165"/>
    </row>
    <row r="1242" spans="4:4">
      <c r="D1242" s="165"/>
    </row>
    <row r="1243" spans="4:4">
      <c r="D1243" s="165"/>
    </row>
    <row r="1244" spans="4:4">
      <c r="D1244" s="165"/>
    </row>
    <row r="1245" spans="4:4">
      <c r="D1245" s="165"/>
    </row>
    <row r="1246" spans="4:4">
      <c r="D1246" s="165"/>
    </row>
    <row r="1247" spans="4:4">
      <c r="D1247" s="165"/>
    </row>
    <row r="1248" spans="4:4">
      <c r="D1248" s="165"/>
    </row>
    <row r="1249" spans="4:4">
      <c r="D1249" s="165"/>
    </row>
    <row r="1250" spans="4:4">
      <c r="D1250" s="165"/>
    </row>
    <row r="1251" spans="4:4">
      <c r="D1251" s="165"/>
    </row>
    <row r="1252" spans="4:4">
      <c r="D1252" s="165"/>
    </row>
    <row r="1253" spans="4:4">
      <c r="D1253" s="165"/>
    </row>
    <row r="1254" spans="4:4">
      <c r="D1254" s="165"/>
    </row>
    <row r="1255" spans="4:4">
      <c r="D1255" s="165"/>
    </row>
    <row r="1256" spans="4:4">
      <c r="D1256" s="165"/>
    </row>
    <row r="1257" spans="4:4">
      <c r="D1257" s="165"/>
    </row>
    <row r="1258" spans="4:4">
      <c r="D1258" s="165"/>
    </row>
    <row r="1259" spans="4:4">
      <c r="D1259" s="165"/>
    </row>
    <row r="1260" spans="4:4">
      <c r="D1260" s="165"/>
    </row>
    <row r="1261" spans="4:4">
      <c r="D1261" s="165"/>
    </row>
    <row r="1262" spans="4:4">
      <c r="D1262" s="165"/>
    </row>
    <row r="1263" spans="4:4">
      <c r="D1263" s="165"/>
    </row>
    <row r="1264" spans="4:4">
      <c r="D1264" s="165"/>
    </row>
    <row r="1265" spans="4:4">
      <c r="D1265" s="165"/>
    </row>
    <row r="1266" spans="4:4">
      <c r="D1266" s="165"/>
    </row>
    <row r="1267" spans="4:4">
      <c r="D1267" s="165"/>
    </row>
    <row r="1268" spans="4:4">
      <c r="D1268" s="165"/>
    </row>
    <row r="1269" spans="4:4">
      <c r="D1269" s="165"/>
    </row>
    <row r="1270" spans="4:4">
      <c r="D1270" s="165"/>
    </row>
    <row r="1271" spans="4:4">
      <c r="D1271" s="165"/>
    </row>
    <row r="1272" spans="4:4">
      <c r="D1272" s="165"/>
    </row>
    <row r="1273" spans="4:4">
      <c r="D1273" s="165"/>
    </row>
    <row r="1274" spans="4:4">
      <c r="D1274" s="165"/>
    </row>
    <row r="1275" spans="4:4">
      <c r="D1275" s="165"/>
    </row>
    <row r="1276" spans="4:4">
      <c r="D1276" s="165"/>
    </row>
    <row r="1277" spans="4:4">
      <c r="D1277" s="165"/>
    </row>
    <row r="1278" spans="4:4">
      <c r="D1278" s="165"/>
    </row>
    <row r="1279" spans="4:4">
      <c r="D1279" s="165"/>
    </row>
    <row r="1280" spans="4:4">
      <c r="D1280" s="165"/>
    </row>
    <row r="1281" spans="4:4">
      <c r="D1281" s="165"/>
    </row>
    <row r="1282" spans="4:4">
      <c r="D1282" s="165"/>
    </row>
    <row r="1283" spans="4:4">
      <c r="D1283" s="165"/>
    </row>
    <row r="1284" spans="4:4">
      <c r="D1284" s="165"/>
    </row>
    <row r="1285" spans="4:4">
      <c r="D1285" s="165"/>
    </row>
    <row r="1286" spans="4:4">
      <c r="D1286" s="165"/>
    </row>
    <row r="1287" spans="4:4">
      <c r="D1287" s="165"/>
    </row>
    <row r="1288" spans="4:4">
      <c r="D1288" s="165"/>
    </row>
    <row r="1289" spans="4:4">
      <c r="D1289" s="165"/>
    </row>
    <row r="1290" spans="4:4">
      <c r="D1290" s="165"/>
    </row>
    <row r="1291" spans="4:4">
      <c r="D1291" s="165"/>
    </row>
    <row r="1292" spans="4:4">
      <c r="D1292" s="165"/>
    </row>
    <row r="1293" spans="4:4">
      <c r="D1293" s="165"/>
    </row>
    <row r="1294" spans="4:4">
      <c r="D1294" s="165"/>
    </row>
    <row r="1295" spans="4:4">
      <c r="D1295" s="165"/>
    </row>
    <row r="1296" spans="4:4">
      <c r="D1296" s="165"/>
    </row>
    <row r="1297" spans="4:4">
      <c r="D1297" s="165"/>
    </row>
    <row r="1298" spans="4:4">
      <c r="D1298" s="165"/>
    </row>
    <row r="1299" spans="4:4">
      <c r="D1299" s="165"/>
    </row>
    <row r="1300" spans="4:4">
      <c r="D1300" s="165"/>
    </row>
    <row r="1301" spans="4:4">
      <c r="D1301" s="165"/>
    </row>
    <row r="1302" spans="4:4">
      <c r="D1302" s="165"/>
    </row>
    <row r="1303" spans="4:4">
      <c r="D1303" s="165"/>
    </row>
    <row r="1304" spans="4:4">
      <c r="D1304" s="165"/>
    </row>
    <row r="1305" spans="4:4">
      <c r="D1305" s="165"/>
    </row>
    <row r="1306" spans="4:4">
      <c r="D1306" s="165"/>
    </row>
    <row r="1307" spans="4:4">
      <c r="D1307" s="165"/>
    </row>
    <row r="1308" spans="4:4">
      <c r="D1308" s="165"/>
    </row>
    <row r="1309" spans="4:4">
      <c r="D1309" s="165"/>
    </row>
    <row r="1310" spans="4:4">
      <c r="D1310" s="165"/>
    </row>
    <row r="1311" spans="4:4">
      <c r="D1311" s="165"/>
    </row>
    <row r="1312" spans="4:4">
      <c r="D1312" s="165"/>
    </row>
    <row r="1313" spans="4:4">
      <c r="D1313" s="165"/>
    </row>
    <row r="1314" spans="4:4">
      <c r="D1314" s="165"/>
    </row>
    <row r="1315" spans="4:4">
      <c r="D1315" s="165"/>
    </row>
    <row r="1316" spans="4:4">
      <c r="D1316" s="165"/>
    </row>
    <row r="1317" spans="4:4">
      <c r="D1317" s="165"/>
    </row>
    <row r="1318" spans="4:4">
      <c r="D1318" s="165"/>
    </row>
    <row r="1319" spans="4:4">
      <c r="D1319" s="165"/>
    </row>
    <row r="1320" spans="4:4">
      <c r="D1320" s="165"/>
    </row>
    <row r="1321" spans="4:4">
      <c r="D1321" s="165"/>
    </row>
    <row r="1322" spans="4:4">
      <c r="D1322" s="165"/>
    </row>
    <row r="1323" spans="4:4">
      <c r="D1323" s="165"/>
    </row>
    <row r="1324" spans="4:4">
      <c r="D1324" s="165"/>
    </row>
    <row r="1325" spans="4:4">
      <c r="D1325" s="165"/>
    </row>
    <row r="1326" spans="4:4">
      <c r="D1326" s="165"/>
    </row>
    <row r="1327" spans="4:4">
      <c r="D1327" s="165"/>
    </row>
    <row r="1328" spans="4:4">
      <c r="D1328" s="165"/>
    </row>
    <row r="1329" spans="4:4">
      <c r="D1329" s="165"/>
    </row>
    <row r="1330" spans="4:4">
      <c r="D1330" s="165"/>
    </row>
    <row r="1331" spans="4:4">
      <c r="D1331" s="165"/>
    </row>
    <row r="1332" spans="4:4">
      <c r="D1332" s="165"/>
    </row>
    <row r="1333" spans="4:4">
      <c r="D1333" s="165"/>
    </row>
    <row r="1334" spans="4:4">
      <c r="D1334" s="165"/>
    </row>
    <row r="1335" spans="4:4">
      <c r="D1335" s="165"/>
    </row>
    <row r="1336" spans="4:4">
      <c r="D1336" s="165"/>
    </row>
    <row r="1337" spans="4:4">
      <c r="D1337" s="165"/>
    </row>
    <row r="1338" spans="4:4">
      <c r="D1338" s="165"/>
    </row>
    <row r="1339" spans="4:4">
      <c r="D1339" s="165"/>
    </row>
    <row r="1340" spans="4:4">
      <c r="D1340" s="165"/>
    </row>
    <row r="1341" spans="4:4">
      <c r="D1341" s="165"/>
    </row>
    <row r="1342" spans="4:4">
      <c r="D1342" s="165"/>
    </row>
    <row r="1343" spans="4:4">
      <c r="D1343" s="165"/>
    </row>
    <row r="1344" spans="4:4">
      <c r="D1344" s="165"/>
    </row>
    <row r="1345" spans="4:4">
      <c r="D1345" s="165"/>
    </row>
    <row r="1346" spans="4:4">
      <c r="D1346" s="165"/>
    </row>
    <row r="1347" spans="4:4">
      <c r="D1347" s="165"/>
    </row>
    <row r="1348" spans="4:4">
      <c r="D1348" s="165"/>
    </row>
    <row r="1349" spans="4:4">
      <c r="D1349" s="165"/>
    </row>
    <row r="1350" spans="4:4">
      <c r="D1350" s="165"/>
    </row>
    <row r="1351" spans="4:4">
      <c r="D1351" s="165"/>
    </row>
    <row r="1352" spans="4:4">
      <c r="D1352" s="165"/>
    </row>
    <row r="1353" spans="4:4">
      <c r="D1353" s="165"/>
    </row>
    <row r="1354" spans="4:4">
      <c r="D1354" s="165"/>
    </row>
    <row r="1355" spans="4:4">
      <c r="D1355" s="165"/>
    </row>
    <row r="1356" spans="4:4">
      <c r="D1356" s="165"/>
    </row>
    <row r="1357" spans="4:4">
      <c r="D1357" s="165"/>
    </row>
    <row r="1358" spans="4:4">
      <c r="D1358" s="165"/>
    </row>
    <row r="1359" spans="4:4">
      <c r="D1359" s="165"/>
    </row>
    <row r="1360" spans="4:4">
      <c r="D1360" s="165"/>
    </row>
    <row r="1361" spans="4:4">
      <c r="D1361" s="165"/>
    </row>
    <row r="1362" spans="4:4">
      <c r="D1362" s="165"/>
    </row>
    <row r="1363" spans="4:4">
      <c r="D1363" s="165"/>
    </row>
    <row r="1364" spans="4:4">
      <c r="D1364" s="165"/>
    </row>
    <row r="1365" spans="4:4">
      <c r="D1365" s="165"/>
    </row>
    <row r="1366" spans="4:4">
      <c r="D1366" s="165"/>
    </row>
    <row r="1367" spans="4:4">
      <c r="D1367" s="165"/>
    </row>
    <row r="1368" spans="4:4">
      <c r="D1368" s="165"/>
    </row>
    <row r="1369" spans="4:4">
      <c r="D1369" s="165"/>
    </row>
    <row r="1370" spans="4:4">
      <c r="D1370" s="165"/>
    </row>
    <row r="1371" spans="4:4">
      <c r="D1371" s="165"/>
    </row>
    <row r="1372" spans="4:4">
      <c r="D1372" s="165"/>
    </row>
    <row r="1373" spans="4:4">
      <c r="D1373" s="165"/>
    </row>
    <row r="1374" spans="4:4">
      <c r="D1374" s="165"/>
    </row>
    <row r="1375" spans="4:4">
      <c r="D1375" s="165"/>
    </row>
    <row r="1376" spans="4:4">
      <c r="D1376" s="165"/>
    </row>
    <row r="1377" spans="4:4">
      <c r="D1377" s="165"/>
    </row>
    <row r="1378" spans="4:4">
      <c r="D1378" s="165"/>
    </row>
    <row r="1379" spans="4:4">
      <c r="D1379" s="165"/>
    </row>
    <row r="1380" spans="4:4">
      <c r="D1380" s="165"/>
    </row>
    <row r="1381" spans="4:4">
      <c r="D1381" s="165"/>
    </row>
    <row r="1382" spans="4:4">
      <c r="D1382" s="165"/>
    </row>
    <row r="1383" spans="4:4">
      <c r="D1383" s="165"/>
    </row>
    <row r="1384" spans="4:4">
      <c r="D1384" s="165"/>
    </row>
    <row r="1385" spans="4:4">
      <c r="D1385" s="165"/>
    </row>
    <row r="1386" spans="4:4">
      <c r="D1386" s="165"/>
    </row>
    <row r="1387" spans="4:4">
      <c r="D1387" s="165"/>
    </row>
    <row r="1388" spans="4:4">
      <c r="D1388" s="165"/>
    </row>
    <row r="1389" spans="4:4">
      <c r="D1389" s="165"/>
    </row>
    <row r="1390" spans="4:4">
      <c r="D1390" s="165"/>
    </row>
    <row r="1391" spans="4:4">
      <c r="D1391" s="165"/>
    </row>
    <row r="1392" spans="4:4">
      <c r="D1392" s="165"/>
    </row>
    <row r="1393" spans="4:4">
      <c r="D1393" s="165"/>
    </row>
    <row r="1394" spans="4:4">
      <c r="D1394" s="165"/>
    </row>
    <row r="1395" spans="4:4">
      <c r="D1395" s="165"/>
    </row>
    <row r="1396" spans="4:4">
      <c r="D1396" s="165"/>
    </row>
    <row r="1397" spans="4:4">
      <c r="D1397" s="165"/>
    </row>
    <row r="1398" spans="4:4">
      <c r="D1398" s="165"/>
    </row>
    <row r="1399" spans="4:4">
      <c r="D1399" s="165"/>
    </row>
    <row r="1400" spans="4:4">
      <c r="D1400" s="165"/>
    </row>
    <row r="1401" spans="4:4">
      <c r="D1401" s="165"/>
    </row>
    <row r="1402" spans="4:4">
      <c r="D1402" s="165"/>
    </row>
    <row r="1403" spans="4:4">
      <c r="D1403" s="165"/>
    </row>
    <row r="1404" spans="4:4">
      <c r="D1404" s="165"/>
    </row>
    <row r="1405" spans="4:4">
      <c r="D1405" s="165"/>
    </row>
    <row r="1406" spans="4:4">
      <c r="D1406" s="165"/>
    </row>
    <row r="1407" spans="4:4">
      <c r="D1407" s="165"/>
    </row>
    <row r="1408" spans="4:4">
      <c r="D1408" s="165"/>
    </row>
    <row r="1409" spans="4:4">
      <c r="D1409" s="165"/>
    </row>
    <row r="1410" spans="4:4">
      <c r="D1410" s="165"/>
    </row>
    <row r="1411" spans="4:4">
      <c r="D1411" s="165"/>
    </row>
    <row r="1412" spans="4:4">
      <c r="D1412" s="165"/>
    </row>
    <row r="1413" spans="4:4">
      <c r="D1413" s="165"/>
    </row>
    <row r="1414" spans="4:4">
      <c r="D1414" s="165"/>
    </row>
    <row r="1415" spans="4:4">
      <c r="D1415" s="165"/>
    </row>
    <row r="1416" spans="4:4">
      <c r="D1416" s="165"/>
    </row>
    <row r="1417" spans="4:4">
      <c r="D1417" s="165"/>
    </row>
    <row r="1418" spans="4:4">
      <c r="D1418" s="165"/>
    </row>
    <row r="1419" spans="4:4">
      <c r="D1419" s="165"/>
    </row>
    <row r="1420" spans="4:4">
      <c r="D1420" s="165"/>
    </row>
    <row r="1421" spans="4:4">
      <c r="D1421" s="165"/>
    </row>
    <row r="1422" spans="4:4">
      <c r="D1422" s="165"/>
    </row>
    <row r="1423" spans="4:4">
      <c r="D1423" s="165"/>
    </row>
    <row r="1424" spans="4:4">
      <c r="D1424" s="165"/>
    </row>
    <row r="1425" spans="4:4">
      <c r="D1425" s="165"/>
    </row>
    <row r="1426" spans="4:4">
      <c r="D1426" s="165"/>
    </row>
    <row r="1427" spans="4:4">
      <c r="D1427" s="165"/>
    </row>
    <row r="1428" spans="4:4">
      <c r="D1428" s="165"/>
    </row>
    <row r="1429" spans="4:4">
      <c r="D1429" s="165"/>
    </row>
    <row r="1430" spans="4:4">
      <c r="D1430" s="165"/>
    </row>
    <row r="1431" spans="4:4">
      <c r="D1431" s="165"/>
    </row>
    <row r="1432" spans="4:4">
      <c r="D1432" s="165"/>
    </row>
    <row r="1433" spans="4:4">
      <c r="D1433" s="165"/>
    </row>
    <row r="1434" spans="4:4">
      <c r="D1434" s="165"/>
    </row>
    <row r="1435" spans="4:4">
      <c r="D1435" s="165"/>
    </row>
    <row r="1436" spans="4:4">
      <c r="D1436" s="165"/>
    </row>
    <row r="1437" spans="4:4">
      <c r="D1437" s="165"/>
    </row>
    <row r="1438" spans="4:4">
      <c r="D1438" s="165"/>
    </row>
    <row r="1439" spans="4:4">
      <c r="D1439" s="165"/>
    </row>
    <row r="1440" spans="4:4">
      <c r="D1440" s="165"/>
    </row>
    <row r="1441" spans="4:4">
      <c r="D1441" s="165"/>
    </row>
    <row r="1442" spans="4:4">
      <c r="D1442" s="165"/>
    </row>
    <row r="1443" spans="4:4">
      <c r="D1443" s="165"/>
    </row>
    <row r="1444" spans="4:4">
      <c r="D1444" s="165"/>
    </row>
    <row r="1445" spans="4:4">
      <c r="D1445" s="165"/>
    </row>
    <row r="1446" spans="4:4">
      <c r="D1446" s="165"/>
    </row>
    <row r="1447" spans="4:4">
      <c r="D1447" s="165"/>
    </row>
    <row r="1448" spans="4:4">
      <c r="D1448" s="165"/>
    </row>
    <row r="1449" spans="4:4">
      <c r="D1449" s="165"/>
    </row>
    <row r="1450" spans="4:4">
      <c r="D1450" s="165"/>
    </row>
    <row r="1451" spans="4:4">
      <c r="D1451" s="165"/>
    </row>
    <row r="1452" spans="4:4">
      <c r="D1452" s="165"/>
    </row>
    <row r="1453" spans="4:4">
      <c r="D1453" s="165"/>
    </row>
    <row r="1454" spans="4:4">
      <c r="D1454" s="165"/>
    </row>
    <row r="1455" spans="4:4">
      <c r="D1455" s="165"/>
    </row>
    <row r="1456" spans="4:4">
      <c r="D1456" s="165"/>
    </row>
    <row r="1457" spans="4:4">
      <c r="D1457" s="165"/>
    </row>
    <row r="1458" spans="4:4">
      <c r="D1458" s="165"/>
    </row>
    <row r="1459" spans="4:4">
      <c r="D1459" s="165"/>
    </row>
    <row r="1460" spans="4:4">
      <c r="D1460" s="165"/>
    </row>
    <row r="1461" spans="4:4">
      <c r="D1461" s="165"/>
    </row>
    <row r="1462" spans="4:4">
      <c r="D1462" s="165"/>
    </row>
    <row r="1463" spans="4:4">
      <c r="D1463" s="165"/>
    </row>
    <row r="1464" spans="4:4">
      <c r="D1464" s="165"/>
    </row>
    <row r="1465" spans="4:4">
      <c r="D1465" s="165"/>
    </row>
    <row r="1466" spans="4:4">
      <c r="D1466" s="165"/>
    </row>
    <row r="1467" spans="4:4">
      <c r="D1467" s="165"/>
    </row>
    <row r="1468" spans="4:4">
      <c r="D1468" s="165"/>
    </row>
    <row r="1469" spans="4:4">
      <c r="D1469" s="165"/>
    </row>
    <row r="1470" spans="4:4">
      <c r="D1470" s="165"/>
    </row>
    <row r="1471" spans="4:4">
      <c r="D1471" s="165"/>
    </row>
    <row r="1472" spans="4:4">
      <c r="D1472" s="165"/>
    </row>
    <row r="1473" spans="4:4">
      <c r="D1473" s="165"/>
    </row>
    <row r="1474" spans="4:4">
      <c r="D1474" s="165"/>
    </row>
    <row r="1475" spans="4:4">
      <c r="D1475" s="165"/>
    </row>
    <row r="1476" spans="4:4">
      <c r="D1476" s="165"/>
    </row>
    <row r="1477" spans="4:4">
      <c r="D1477" s="165"/>
    </row>
    <row r="1478" spans="4:4">
      <c r="D1478" s="165"/>
    </row>
    <row r="1479" spans="4:4">
      <c r="D1479" s="165"/>
    </row>
    <row r="1480" spans="4:4">
      <c r="D1480" s="165"/>
    </row>
    <row r="1481" spans="4:4">
      <c r="D1481" s="165"/>
    </row>
    <row r="1482" spans="4:4">
      <c r="D1482" s="165"/>
    </row>
    <row r="1483" spans="4:4">
      <c r="D1483" s="165"/>
    </row>
    <row r="1484" spans="4:4">
      <c r="D1484" s="165"/>
    </row>
    <row r="1485" spans="4:4">
      <c r="D1485" s="165"/>
    </row>
    <row r="1486" spans="4:4">
      <c r="D1486" s="165"/>
    </row>
    <row r="1487" spans="4:4">
      <c r="D1487" s="165"/>
    </row>
    <row r="1488" spans="4:4">
      <c r="D1488" s="165"/>
    </row>
    <row r="1489" spans="4:4">
      <c r="D1489" s="165"/>
    </row>
    <row r="1490" spans="4:4">
      <c r="D1490" s="165"/>
    </row>
    <row r="1491" spans="4:4">
      <c r="D1491" s="165"/>
    </row>
    <row r="1492" spans="4:4">
      <c r="D1492" s="165"/>
    </row>
    <row r="1493" spans="4:4">
      <c r="D1493" s="165"/>
    </row>
    <row r="1494" spans="4:4">
      <c r="D1494" s="165"/>
    </row>
    <row r="1495" spans="4:4">
      <c r="D1495" s="165"/>
    </row>
    <row r="1496" spans="4:4">
      <c r="D1496" s="165"/>
    </row>
    <row r="1497" spans="4:4">
      <c r="D1497" s="165"/>
    </row>
    <row r="1498" spans="4:4">
      <c r="D1498" s="165"/>
    </row>
    <row r="1499" spans="4:4">
      <c r="D1499" s="165"/>
    </row>
    <row r="1500" spans="4:4">
      <c r="D1500" s="165"/>
    </row>
    <row r="1501" spans="4:4">
      <c r="D1501" s="165"/>
    </row>
    <row r="1502" spans="4:4">
      <c r="D1502" s="165"/>
    </row>
    <row r="1503" spans="4:4">
      <c r="D1503" s="165"/>
    </row>
    <row r="1504" spans="4:4">
      <c r="D1504" s="165"/>
    </row>
    <row r="1505" spans="4:4">
      <c r="D1505" s="165"/>
    </row>
    <row r="1506" spans="4:4">
      <c r="D1506" s="165"/>
    </row>
    <row r="1507" spans="4:4">
      <c r="D1507" s="165"/>
    </row>
    <row r="1508" spans="4:4">
      <c r="D1508" s="165"/>
    </row>
    <row r="1509" spans="4:4">
      <c r="D1509" s="165"/>
    </row>
    <row r="1510" spans="4:4">
      <c r="D1510" s="165"/>
    </row>
    <row r="1511" spans="4:4">
      <c r="D1511" s="165"/>
    </row>
    <row r="1512" spans="4:4">
      <c r="D1512" s="165"/>
    </row>
    <row r="1513" spans="4:4">
      <c r="D1513" s="165"/>
    </row>
    <row r="1514" spans="4:4">
      <c r="D1514" s="165"/>
    </row>
    <row r="1515" spans="4:4">
      <c r="D1515" s="165"/>
    </row>
    <row r="1516" spans="4:4">
      <c r="D1516" s="165"/>
    </row>
    <row r="1517" spans="4:4">
      <c r="D1517" s="165"/>
    </row>
    <row r="1518" spans="4:4">
      <c r="D1518" s="165"/>
    </row>
    <row r="1519" spans="4:4">
      <c r="D1519" s="165"/>
    </row>
    <row r="1520" spans="4:4">
      <c r="D1520" s="165"/>
    </row>
    <row r="1521" spans="4:4">
      <c r="D1521" s="165"/>
    </row>
    <row r="1522" spans="4:4">
      <c r="D1522" s="165"/>
    </row>
    <row r="1523" spans="4:4">
      <c r="D1523" s="165"/>
    </row>
    <row r="1524" spans="4:4">
      <c r="D1524" s="165"/>
    </row>
    <row r="1525" spans="4:4">
      <c r="D1525" s="165"/>
    </row>
    <row r="1526" spans="4:4">
      <c r="D1526" s="165"/>
    </row>
    <row r="1527" spans="4:4">
      <c r="D1527" s="165"/>
    </row>
    <row r="1528" spans="4:4">
      <c r="D1528" s="165"/>
    </row>
    <row r="1529" spans="4:4">
      <c r="D1529" s="165"/>
    </row>
    <row r="1530" spans="4:4">
      <c r="D1530" s="165"/>
    </row>
    <row r="1531" spans="4:4">
      <c r="D1531" s="165"/>
    </row>
    <row r="1532" spans="4:4">
      <c r="D1532" s="165"/>
    </row>
    <row r="1533" spans="4:4">
      <c r="D1533" s="165"/>
    </row>
    <row r="1534" spans="4:4">
      <c r="D1534" s="165"/>
    </row>
    <row r="1535" spans="4:4">
      <c r="D1535" s="165"/>
    </row>
    <row r="1536" spans="4:4">
      <c r="D1536" s="165"/>
    </row>
    <row r="1537" spans="4:4">
      <c r="D1537" s="165"/>
    </row>
    <row r="1538" spans="4:4">
      <c r="D1538" s="165"/>
    </row>
    <row r="1539" spans="4:4">
      <c r="D1539" s="165"/>
    </row>
    <row r="1540" spans="4:4">
      <c r="D1540" s="165"/>
    </row>
    <row r="1541" spans="4:4">
      <c r="D1541" s="165"/>
    </row>
    <row r="1542" spans="4:4">
      <c r="D1542" s="165"/>
    </row>
    <row r="1543" spans="4:4">
      <c r="D1543" s="165"/>
    </row>
    <row r="1544" spans="4:4">
      <c r="D1544" s="165"/>
    </row>
    <row r="1545" spans="4:4">
      <c r="D1545" s="165"/>
    </row>
    <row r="1546" spans="4:4">
      <c r="D1546" s="165"/>
    </row>
    <row r="1547" spans="4:4">
      <c r="D1547" s="165"/>
    </row>
    <row r="1548" spans="4:4">
      <c r="D1548" s="165"/>
    </row>
    <row r="1549" spans="4:4">
      <c r="D1549" s="165"/>
    </row>
    <row r="1550" spans="4:4">
      <c r="D1550" s="165"/>
    </row>
    <row r="1551" spans="4:4">
      <c r="D1551" s="165"/>
    </row>
    <row r="1552" spans="4:4">
      <c r="D1552" s="165"/>
    </row>
    <row r="1553" spans="4:4">
      <c r="D1553" s="165"/>
    </row>
    <row r="1554" spans="4:4">
      <c r="D1554" s="165"/>
    </row>
    <row r="1555" spans="4:4">
      <c r="D1555" s="165"/>
    </row>
    <row r="1556" spans="4:4">
      <c r="D1556" s="165"/>
    </row>
    <row r="1557" spans="4:4">
      <c r="D1557" s="165"/>
    </row>
    <row r="1558" spans="4:4">
      <c r="D1558" s="165"/>
    </row>
    <row r="1559" spans="4:4">
      <c r="D1559" s="165"/>
    </row>
    <row r="1560" spans="4:4">
      <c r="D1560" s="165"/>
    </row>
    <row r="1561" spans="4:4">
      <c r="D1561" s="165"/>
    </row>
    <row r="1562" spans="4:4">
      <c r="D1562" s="165"/>
    </row>
    <row r="1563" spans="4:4">
      <c r="D1563" s="165"/>
    </row>
    <row r="1564" spans="4:4">
      <c r="D1564" s="165"/>
    </row>
    <row r="1565" spans="4:4">
      <c r="D1565" s="165"/>
    </row>
    <row r="1566" spans="4:4">
      <c r="D1566" s="165"/>
    </row>
    <row r="1567" spans="4:4">
      <c r="D1567" s="165"/>
    </row>
    <row r="1568" spans="4:4">
      <c r="D1568" s="165"/>
    </row>
    <row r="1569" spans="4:4">
      <c r="D1569" s="165"/>
    </row>
    <row r="1570" spans="4:4">
      <c r="D1570" s="165"/>
    </row>
    <row r="1571" spans="4:4">
      <c r="D1571" s="165"/>
    </row>
    <row r="1572" spans="4:4">
      <c r="D1572" s="165"/>
    </row>
    <row r="1573" spans="4:4">
      <c r="D1573" s="165"/>
    </row>
    <row r="1574" spans="4:4">
      <c r="D1574" s="165"/>
    </row>
    <row r="1575" spans="4:4">
      <c r="D1575" s="165"/>
    </row>
    <row r="1576" spans="4:4">
      <c r="D1576" s="165"/>
    </row>
    <row r="1577" spans="4:4">
      <c r="D1577" s="165"/>
    </row>
    <row r="1578" spans="4:4">
      <c r="D1578" s="165"/>
    </row>
    <row r="1579" spans="4:4">
      <c r="D1579" s="165"/>
    </row>
    <row r="1580" spans="4:4">
      <c r="D1580" s="165"/>
    </row>
    <row r="1581" spans="4:4">
      <c r="D1581" s="165"/>
    </row>
    <row r="1582" spans="4:4">
      <c r="D1582" s="165"/>
    </row>
    <row r="1583" spans="4:4">
      <c r="D1583" s="165"/>
    </row>
    <row r="1584" spans="4:4">
      <c r="D1584" s="165"/>
    </row>
    <row r="1585" spans="4:4">
      <c r="D1585" s="165"/>
    </row>
    <row r="1586" spans="4:4">
      <c r="D1586" s="165"/>
    </row>
    <row r="1587" spans="4:4">
      <c r="D1587" s="165"/>
    </row>
    <row r="1588" spans="4:4">
      <c r="D1588" s="165"/>
    </row>
    <row r="1589" spans="4:4">
      <c r="D1589" s="165"/>
    </row>
    <row r="1590" spans="4:4">
      <c r="D1590" s="165"/>
    </row>
    <row r="1591" spans="4:4">
      <c r="D1591" s="165"/>
    </row>
    <row r="1592" spans="4:4">
      <c r="D1592" s="165"/>
    </row>
    <row r="1593" spans="4:4">
      <c r="D1593" s="165"/>
    </row>
    <row r="1594" spans="4:4">
      <c r="D1594" s="165"/>
    </row>
    <row r="1595" spans="4:4">
      <c r="D1595" s="165"/>
    </row>
    <row r="1596" spans="4:4">
      <c r="D1596" s="165"/>
    </row>
    <row r="1597" spans="4:4">
      <c r="D1597" s="165"/>
    </row>
    <row r="1598" spans="4:4">
      <c r="D1598" s="165"/>
    </row>
    <row r="1599" spans="4:4">
      <c r="D1599" s="165"/>
    </row>
    <row r="1600" spans="4:4">
      <c r="D1600" s="165"/>
    </row>
    <row r="1601" spans="4:4">
      <c r="D1601" s="165"/>
    </row>
    <row r="1602" spans="4:4">
      <c r="D1602" s="165"/>
    </row>
    <row r="1603" spans="4:4">
      <c r="D1603" s="165"/>
    </row>
    <row r="1604" spans="4:4">
      <c r="D1604" s="165"/>
    </row>
    <row r="1605" spans="4:4">
      <c r="D1605" s="165"/>
    </row>
    <row r="1606" spans="4:4">
      <c r="D1606" s="165"/>
    </row>
    <row r="1607" spans="4:4">
      <c r="D1607" s="165"/>
    </row>
    <row r="1608" spans="4:4">
      <c r="D1608" s="165"/>
    </row>
    <row r="1609" spans="4:4">
      <c r="D1609" s="165"/>
    </row>
    <row r="1610" spans="4:4">
      <c r="D1610" s="165"/>
    </row>
    <row r="1611" spans="4:4">
      <c r="D1611" s="165"/>
    </row>
    <row r="1612" spans="4:4">
      <c r="D1612" s="165"/>
    </row>
    <row r="1613" spans="4:4">
      <c r="D1613" s="165"/>
    </row>
    <row r="1614" spans="4:4">
      <c r="D1614" s="165"/>
    </row>
    <row r="1615" spans="4:4">
      <c r="D1615" s="165"/>
    </row>
    <row r="1616" spans="4:4">
      <c r="D1616" s="165"/>
    </row>
    <row r="1617" spans="4:4">
      <c r="D1617" s="165"/>
    </row>
    <row r="1618" spans="4:4">
      <c r="D1618" s="165"/>
    </row>
    <row r="1619" spans="4:4">
      <c r="D1619" s="165"/>
    </row>
    <row r="1620" spans="4:4">
      <c r="D1620" s="165"/>
    </row>
    <row r="1621" spans="4:4">
      <c r="D1621" s="165"/>
    </row>
    <row r="1622" spans="4:4">
      <c r="D1622" s="165"/>
    </row>
    <row r="1623" spans="4:4">
      <c r="D1623" s="165"/>
    </row>
    <row r="1624" spans="4:4">
      <c r="D1624" s="165"/>
    </row>
    <row r="1625" spans="4:4">
      <c r="D1625" s="165"/>
    </row>
    <row r="1626" spans="4:4">
      <c r="D1626" s="165"/>
    </row>
    <row r="1627" spans="4:4">
      <c r="D1627" s="165"/>
    </row>
    <row r="1628" spans="4:4">
      <c r="D1628" s="165"/>
    </row>
    <row r="1629" spans="4:4">
      <c r="D1629" s="165"/>
    </row>
    <row r="1630" spans="4:4">
      <c r="D1630" s="165"/>
    </row>
    <row r="1631" spans="4:4">
      <c r="D1631" s="165"/>
    </row>
    <row r="1632" spans="4:4">
      <c r="D1632" s="165"/>
    </row>
    <row r="1633" spans="4:4">
      <c r="D1633" s="165"/>
    </row>
    <row r="1634" spans="4:4">
      <c r="D1634" s="165"/>
    </row>
    <row r="1635" spans="4:4">
      <c r="D1635" s="165"/>
    </row>
    <row r="1636" spans="4:4">
      <c r="D1636" s="165"/>
    </row>
    <row r="1637" spans="4:4">
      <c r="D1637" s="165"/>
    </row>
    <row r="1638" spans="4:4">
      <c r="D1638" s="165"/>
    </row>
    <row r="1639" spans="4:4">
      <c r="D1639" s="165"/>
    </row>
    <row r="1640" spans="4:4">
      <c r="D1640" s="165"/>
    </row>
    <row r="1641" spans="4:4">
      <c r="D1641" s="165"/>
    </row>
    <row r="1642" spans="4:4">
      <c r="D1642" s="165"/>
    </row>
    <row r="1643" spans="4:4">
      <c r="D1643" s="165"/>
    </row>
    <row r="1644" spans="4:4">
      <c r="D1644" s="165"/>
    </row>
    <row r="1645" spans="4:4">
      <c r="D1645" s="165"/>
    </row>
    <row r="1646" spans="4:4">
      <c r="D1646" s="165"/>
    </row>
    <row r="1647" spans="4:4">
      <c r="D1647" s="165"/>
    </row>
    <row r="1648" spans="4:4">
      <c r="D1648" s="165"/>
    </row>
    <row r="1649" spans="4:4">
      <c r="D1649" s="165"/>
    </row>
    <row r="1650" spans="4:4">
      <c r="D1650" s="165"/>
    </row>
    <row r="1651" spans="4:4">
      <c r="D1651" s="165"/>
    </row>
    <row r="1652" spans="4:4">
      <c r="D1652" s="165"/>
    </row>
    <row r="1653" spans="4:4">
      <c r="D1653" s="165"/>
    </row>
    <row r="1654" spans="4:4">
      <c r="D1654" s="165"/>
    </row>
    <row r="1655" spans="4:4">
      <c r="D1655" s="165"/>
    </row>
    <row r="1656" spans="4:4">
      <c r="D1656" s="165"/>
    </row>
    <row r="1657" spans="4:4">
      <c r="D1657" s="165"/>
    </row>
    <row r="1658" spans="4:4">
      <c r="D1658" s="165"/>
    </row>
    <row r="1659" spans="4:4">
      <c r="D1659" s="165"/>
    </row>
    <row r="1660" spans="4:4">
      <c r="D1660" s="165"/>
    </row>
    <row r="1661" spans="4:4">
      <c r="D1661" s="165"/>
    </row>
    <row r="1662" spans="4:4">
      <c r="D1662" s="165"/>
    </row>
    <row r="1663" spans="4:4">
      <c r="D1663" s="165"/>
    </row>
    <row r="1664" spans="4:4">
      <c r="D1664" s="165"/>
    </row>
    <row r="1665" spans="4:4">
      <c r="D1665" s="165"/>
    </row>
    <row r="1666" spans="4:4">
      <c r="D1666" s="165"/>
    </row>
    <row r="1667" spans="4:4">
      <c r="D1667" s="165"/>
    </row>
    <row r="1668" spans="4:4">
      <c r="D1668" s="165"/>
    </row>
    <row r="1669" spans="4:4">
      <c r="D1669" s="165"/>
    </row>
    <row r="1670" spans="4:4">
      <c r="D1670" s="165"/>
    </row>
    <row r="1671" spans="4:4">
      <c r="D1671" s="165"/>
    </row>
    <row r="1672" spans="4:4">
      <c r="D1672" s="165"/>
    </row>
    <row r="1673" spans="4:4">
      <c r="D1673" s="165"/>
    </row>
    <row r="1674" spans="4:4">
      <c r="D1674" s="165"/>
    </row>
    <row r="1675" spans="4:4">
      <c r="D1675" s="165"/>
    </row>
    <row r="1676" spans="4:4">
      <c r="D1676" s="165"/>
    </row>
    <row r="1677" spans="4:4">
      <c r="D1677" s="165"/>
    </row>
    <row r="1678" spans="4:4">
      <c r="D1678" s="165"/>
    </row>
    <row r="1679" spans="4:4">
      <c r="D1679" s="165"/>
    </row>
    <row r="1680" spans="4:4">
      <c r="D1680" s="165"/>
    </row>
    <row r="1681" spans="4:4">
      <c r="D1681" s="165"/>
    </row>
    <row r="1682" spans="4:4">
      <c r="D1682" s="165"/>
    </row>
    <row r="1683" spans="4:4">
      <c r="D1683" s="165"/>
    </row>
    <row r="1684" spans="4:4">
      <c r="D1684" s="165"/>
    </row>
    <row r="1685" spans="4:4">
      <c r="D1685" s="165"/>
    </row>
    <row r="1686" spans="4:4">
      <c r="D1686" s="165"/>
    </row>
    <row r="1687" spans="4:4">
      <c r="D1687" s="165"/>
    </row>
    <row r="1688" spans="4:4">
      <c r="D1688" s="165"/>
    </row>
    <row r="1689" spans="4:4">
      <c r="D1689" s="165"/>
    </row>
    <row r="1690" spans="4:4">
      <c r="D1690" s="165"/>
    </row>
    <row r="1691" spans="4:4">
      <c r="D1691" s="165"/>
    </row>
    <row r="1692" spans="4:4">
      <c r="D1692" s="165"/>
    </row>
    <row r="1693" spans="4:4">
      <c r="D1693" s="165"/>
    </row>
    <row r="1694" spans="4:4">
      <c r="D1694" s="165"/>
    </row>
    <row r="1695" spans="4:4">
      <c r="D1695" s="165"/>
    </row>
    <row r="1696" spans="4:4">
      <c r="D1696" s="165"/>
    </row>
    <row r="1697" spans="4:4">
      <c r="D1697" s="165"/>
    </row>
    <row r="1698" spans="4:4">
      <c r="D1698" s="165"/>
    </row>
    <row r="1699" spans="4:4">
      <c r="D1699" s="165"/>
    </row>
    <row r="1700" spans="4:4">
      <c r="D1700" s="165"/>
    </row>
    <row r="1701" spans="4:4">
      <c r="D1701" s="165"/>
    </row>
    <row r="1702" spans="4:4">
      <c r="D1702" s="165"/>
    </row>
    <row r="1703" spans="4:4">
      <c r="D1703" s="165"/>
    </row>
    <row r="1704" spans="4:4">
      <c r="D1704" s="165"/>
    </row>
    <row r="1705" spans="4:4">
      <c r="D1705" s="165"/>
    </row>
    <row r="1706" spans="4:4">
      <c r="D1706" s="165"/>
    </row>
    <row r="1707" spans="4:4">
      <c r="D1707" s="165"/>
    </row>
    <row r="1708" spans="4:4">
      <c r="D1708" s="165"/>
    </row>
    <row r="1709" spans="4:4">
      <c r="D1709" s="165"/>
    </row>
    <row r="1710" spans="4:4">
      <c r="D1710" s="165"/>
    </row>
    <row r="1711" spans="4:4">
      <c r="D1711" s="165"/>
    </row>
    <row r="1712" spans="4:4">
      <c r="D1712" s="165"/>
    </row>
    <row r="1713" spans="4:4">
      <c r="D1713" s="165"/>
    </row>
    <row r="1714" spans="4:4">
      <c r="D1714" s="165"/>
    </row>
    <row r="1715" spans="4:4">
      <c r="D1715" s="165"/>
    </row>
    <row r="1716" spans="4:4">
      <c r="D1716" s="165"/>
    </row>
    <row r="1717" spans="4:4">
      <c r="D1717" s="165"/>
    </row>
    <row r="1718" spans="4:4">
      <c r="D1718" s="165"/>
    </row>
    <row r="1719" spans="4:4">
      <c r="D1719" s="165"/>
    </row>
    <row r="1720" spans="4:4">
      <c r="D1720" s="165"/>
    </row>
    <row r="1721" spans="4:4">
      <c r="D1721" s="165"/>
    </row>
    <row r="1722" spans="4:4">
      <c r="D1722" s="165"/>
    </row>
    <row r="1723" spans="4:4">
      <c r="D1723" s="165"/>
    </row>
    <row r="1724" spans="4:4">
      <c r="D1724" s="165"/>
    </row>
    <row r="1725" spans="4:4">
      <c r="D1725" s="165"/>
    </row>
    <row r="1726" spans="4:4">
      <c r="D1726" s="165"/>
    </row>
    <row r="1727" spans="4:4">
      <c r="D1727" s="165"/>
    </row>
    <row r="1728" spans="4:4">
      <c r="D1728" s="165"/>
    </row>
    <row r="1729" spans="4:4">
      <c r="D1729" s="165"/>
    </row>
    <row r="1730" spans="4:4">
      <c r="D1730" s="165"/>
    </row>
    <row r="1731" spans="4:4">
      <c r="D1731" s="165"/>
    </row>
    <row r="1732" spans="4:4">
      <c r="D1732" s="165"/>
    </row>
    <row r="1733" spans="4:4">
      <c r="D1733" s="165"/>
    </row>
    <row r="1734" spans="4:4">
      <c r="D1734" s="165"/>
    </row>
    <row r="1735" spans="4:4">
      <c r="D1735" s="165"/>
    </row>
    <row r="1736" spans="4:4">
      <c r="D1736" s="165"/>
    </row>
    <row r="1737" spans="4:4">
      <c r="D1737" s="165"/>
    </row>
    <row r="1738" spans="4:4">
      <c r="D1738" s="165"/>
    </row>
    <row r="1739" spans="4:4">
      <c r="D1739" s="165"/>
    </row>
    <row r="1740" spans="4:4">
      <c r="D1740" s="165"/>
    </row>
    <row r="1741" spans="4:4">
      <c r="D1741" s="165"/>
    </row>
    <row r="1742" spans="4:4">
      <c r="D1742" s="165"/>
    </row>
    <row r="1743" spans="4:4">
      <c r="D1743" s="165"/>
    </row>
    <row r="1744" spans="4:4">
      <c r="D1744" s="165"/>
    </row>
    <row r="1745" spans="4:4">
      <c r="D1745" s="165"/>
    </row>
    <row r="1746" spans="4:4">
      <c r="D1746" s="165"/>
    </row>
    <row r="1747" spans="4:4">
      <c r="D1747" s="165"/>
    </row>
    <row r="1748" spans="4:4">
      <c r="D1748" s="165"/>
    </row>
    <row r="1749" spans="4:4">
      <c r="D1749" s="165"/>
    </row>
    <row r="1750" spans="4:4">
      <c r="D1750" s="165"/>
    </row>
    <row r="1751" spans="4:4">
      <c r="D1751" s="165"/>
    </row>
    <row r="1752" spans="4:4">
      <c r="D1752" s="165"/>
    </row>
    <row r="1753" spans="4:4">
      <c r="D1753" s="165"/>
    </row>
    <row r="1754" spans="4:4">
      <c r="D1754" s="165"/>
    </row>
    <row r="1755" spans="4:4">
      <c r="D1755" s="165"/>
    </row>
    <row r="1756" spans="4:4">
      <c r="D1756" s="165"/>
    </row>
    <row r="1757" spans="4:4">
      <c r="D1757" s="165"/>
    </row>
    <row r="1758" spans="4:4">
      <c r="D1758" s="165"/>
    </row>
    <row r="1759" spans="4:4">
      <c r="D1759" s="165"/>
    </row>
    <row r="1760" spans="4:4">
      <c r="D1760" s="165"/>
    </row>
    <row r="1761" spans="4:4">
      <c r="D1761" s="165"/>
    </row>
    <row r="1762" spans="4:4">
      <c r="D1762" s="165"/>
    </row>
    <row r="1763" spans="4:4">
      <c r="D1763" s="165"/>
    </row>
    <row r="1764" spans="4:4">
      <c r="D1764" s="165"/>
    </row>
    <row r="1765" spans="4:4">
      <c r="D1765" s="165"/>
    </row>
    <row r="1766" spans="4:4">
      <c r="D1766" s="165"/>
    </row>
    <row r="1767" spans="4:4">
      <c r="D1767" s="165"/>
    </row>
    <row r="1768" spans="4:4">
      <c r="D1768" s="165"/>
    </row>
    <row r="1769" spans="4:4">
      <c r="D1769" s="165"/>
    </row>
    <row r="1770" spans="4:4">
      <c r="D1770" s="165"/>
    </row>
    <row r="1771" spans="4:4">
      <c r="D1771" s="165"/>
    </row>
    <row r="1772" spans="4:4">
      <c r="D1772" s="165"/>
    </row>
    <row r="1773" spans="4:4">
      <c r="D1773" s="165"/>
    </row>
    <row r="1774" spans="4:4">
      <c r="D1774" s="165"/>
    </row>
    <row r="1775" spans="4:4">
      <c r="D1775" s="165"/>
    </row>
    <row r="1776" spans="4:4">
      <c r="D1776" s="165"/>
    </row>
    <row r="1777" spans="4:4">
      <c r="D1777" s="165"/>
    </row>
    <row r="1778" spans="4:4">
      <c r="D1778" s="165"/>
    </row>
    <row r="1779" spans="4:4">
      <c r="D1779" s="165"/>
    </row>
    <row r="1780" spans="4:4">
      <c r="D1780" s="165"/>
    </row>
    <row r="1781" spans="4:4">
      <c r="D1781" s="165"/>
    </row>
    <row r="1782" spans="4:4">
      <c r="D1782" s="165"/>
    </row>
    <row r="1783" spans="4:4">
      <c r="D1783" s="165"/>
    </row>
    <row r="1784" spans="4:4">
      <c r="D1784" s="165"/>
    </row>
    <row r="1785" spans="4:4">
      <c r="D1785" s="165"/>
    </row>
    <row r="1786" spans="4:4">
      <c r="D1786" s="165"/>
    </row>
    <row r="1787" spans="4:4">
      <c r="D1787" s="165"/>
    </row>
    <row r="1788" spans="4:4">
      <c r="D1788" s="165"/>
    </row>
    <row r="1789" spans="4:4">
      <c r="D1789" s="165"/>
    </row>
    <row r="1790" spans="4:4">
      <c r="D1790" s="165"/>
    </row>
    <row r="1791" spans="4:4">
      <c r="D1791" s="165"/>
    </row>
    <row r="1792" spans="4:4">
      <c r="D1792" s="165"/>
    </row>
    <row r="1793" spans="4:4">
      <c r="D1793" s="165"/>
    </row>
    <row r="1794" spans="4:4">
      <c r="D1794" s="165"/>
    </row>
    <row r="1795" spans="4:4">
      <c r="D1795" s="165"/>
    </row>
    <row r="1796" spans="4:4">
      <c r="D1796" s="165"/>
    </row>
    <row r="1797" spans="4:4">
      <c r="D1797" s="165"/>
    </row>
    <row r="1798" spans="4:4">
      <c r="D1798" s="165"/>
    </row>
    <row r="1799" spans="4:4">
      <c r="D1799" s="165"/>
    </row>
    <row r="1800" spans="4:4">
      <c r="D1800" s="165"/>
    </row>
    <row r="1801" spans="4:4">
      <c r="D1801" s="165"/>
    </row>
    <row r="1802" spans="4:4">
      <c r="D1802" s="165"/>
    </row>
    <row r="1803" spans="4:4">
      <c r="D1803" s="165"/>
    </row>
    <row r="1804" spans="4:4">
      <c r="D1804" s="165"/>
    </row>
    <row r="1805" spans="4:4">
      <c r="D1805" s="165"/>
    </row>
    <row r="1806" spans="4:4">
      <c r="D1806" s="165"/>
    </row>
    <row r="1807" spans="4:4">
      <c r="D1807" s="165"/>
    </row>
    <row r="1808" spans="4:4">
      <c r="D1808" s="165"/>
    </row>
    <row r="1809" spans="4:4">
      <c r="D1809" s="165"/>
    </row>
    <row r="1810" spans="4:4">
      <c r="D1810" s="165"/>
    </row>
    <row r="1811" spans="4:4">
      <c r="D1811" s="165"/>
    </row>
    <row r="1812" spans="4:4">
      <c r="D1812" s="165"/>
    </row>
    <row r="1813" spans="4:4">
      <c r="D1813" s="165"/>
    </row>
    <row r="1814" spans="4:4">
      <c r="D1814" s="165"/>
    </row>
    <row r="1815" spans="4:4">
      <c r="D1815" s="165"/>
    </row>
    <row r="1816" spans="4:4">
      <c r="D1816" s="165"/>
    </row>
    <row r="1817" spans="4:4">
      <c r="D1817" s="165"/>
    </row>
    <row r="1818" spans="4:4">
      <c r="D1818" s="165"/>
    </row>
    <row r="1819" spans="4:4">
      <c r="D1819" s="165"/>
    </row>
    <row r="1820" spans="4:4">
      <c r="D1820" s="165"/>
    </row>
    <row r="1821" spans="4:4">
      <c r="D1821" s="165"/>
    </row>
    <row r="1822" spans="4:4">
      <c r="D1822" s="165"/>
    </row>
    <row r="1823" spans="4:4">
      <c r="D1823" s="165"/>
    </row>
    <row r="1824" spans="4:4">
      <c r="D1824" s="165"/>
    </row>
    <row r="1825" spans="4:4">
      <c r="D1825" s="165"/>
    </row>
    <row r="1826" spans="4:4">
      <c r="D1826" s="165"/>
    </row>
    <row r="1827" spans="4:4">
      <c r="D1827" s="165"/>
    </row>
    <row r="1828" spans="4:4">
      <c r="D1828" s="165"/>
    </row>
    <row r="1829" spans="4:4">
      <c r="D1829" s="165"/>
    </row>
    <row r="1830" spans="4:4">
      <c r="D1830" s="165"/>
    </row>
    <row r="1831" spans="4:4">
      <c r="D1831" s="165"/>
    </row>
    <row r="1832" spans="4:4">
      <c r="D1832" s="165"/>
    </row>
    <row r="1833" spans="4:4">
      <c r="D1833" s="165"/>
    </row>
    <row r="1834" spans="4:4">
      <c r="D1834" s="165"/>
    </row>
    <row r="1835" spans="4:4">
      <c r="D1835" s="165"/>
    </row>
    <row r="1836" spans="4:4">
      <c r="D1836" s="165"/>
    </row>
    <row r="1837" spans="4:4">
      <c r="D1837" s="165"/>
    </row>
    <row r="1838" spans="4:4">
      <c r="D1838" s="165"/>
    </row>
    <row r="1839" spans="4:4">
      <c r="D1839" s="165"/>
    </row>
    <row r="1840" spans="4:4">
      <c r="D1840" s="165"/>
    </row>
    <row r="1841" spans="4:4">
      <c r="D1841" s="165"/>
    </row>
    <row r="1842" spans="4:4">
      <c r="D1842" s="165"/>
    </row>
    <row r="1843" spans="4:4">
      <c r="D1843" s="165"/>
    </row>
    <row r="1844" spans="4:4">
      <c r="D1844" s="165"/>
    </row>
    <row r="1845" spans="4:4">
      <c r="D1845" s="165"/>
    </row>
    <row r="1846" spans="4:4">
      <c r="D1846" s="165"/>
    </row>
    <row r="1847" spans="4:4">
      <c r="D1847" s="165"/>
    </row>
    <row r="1848" spans="4:4">
      <c r="D1848" s="165"/>
    </row>
    <row r="1849" spans="4:4">
      <c r="D1849" s="165"/>
    </row>
    <row r="1850" spans="4:4">
      <c r="D1850" s="165"/>
    </row>
    <row r="1851" spans="4:4">
      <c r="D1851" s="165"/>
    </row>
    <row r="1852" spans="4:4">
      <c r="D1852" s="165"/>
    </row>
    <row r="1853" spans="4:4">
      <c r="D1853" s="165"/>
    </row>
    <row r="1854" spans="4:4">
      <c r="D1854" s="165"/>
    </row>
    <row r="1855" spans="4:4">
      <c r="D1855" s="165"/>
    </row>
    <row r="1856" spans="4:4">
      <c r="D1856" s="165"/>
    </row>
    <row r="1857" spans="4:4">
      <c r="D1857" s="165"/>
    </row>
    <row r="1858" spans="4:4">
      <c r="D1858" s="165"/>
    </row>
    <row r="1859" spans="4:4">
      <c r="D1859" s="165"/>
    </row>
    <row r="1860" spans="4:4">
      <c r="D1860" s="165"/>
    </row>
    <row r="1861" spans="4:4">
      <c r="D1861" s="165"/>
    </row>
    <row r="1862" spans="4:4">
      <c r="D1862" s="165"/>
    </row>
    <row r="1863" spans="4:4">
      <c r="D1863" s="165"/>
    </row>
    <row r="1864" spans="4:4">
      <c r="D1864" s="165"/>
    </row>
    <row r="1865" spans="4:4">
      <c r="D1865" s="165"/>
    </row>
    <row r="1866" spans="4:4">
      <c r="D1866" s="165"/>
    </row>
    <row r="1867" spans="4:4">
      <c r="D1867" s="165"/>
    </row>
    <row r="1868" spans="4:4">
      <c r="D1868" s="165"/>
    </row>
    <row r="1869" spans="4:4">
      <c r="D1869" s="165"/>
    </row>
    <row r="1870" spans="4:4">
      <c r="D1870" s="165"/>
    </row>
    <row r="1871" spans="4:4">
      <c r="D1871" s="165"/>
    </row>
    <row r="1872" spans="4:4">
      <c r="D1872" s="165"/>
    </row>
    <row r="1873" spans="4:4">
      <c r="D1873" s="165"/>
    </row>
    <row r="1874" spans="4:4">
      <c r="D1874" s="165"/>
    </row>
    <row r="1875" spans="4:4">
      <c r="D1875" s="165"/>
    </row>
    <row r="1876" spans="4:4">
      <c r="D1876" s="165"/>
    </row>
    <row r="1877" spans="4:4">
      <c r="D1877" s="165"/>
    </row>
    <row r="1878" spans="4:4">
      <c r="D1878" s="165"/>
    </row>
    <row r="1879" spans="4:4">
      <c r="D1879" s="165"/>
    </row>
    <row r="1880" spans="4:4">
      <c r="D1880" s="165"/>
    </row>
    <row r="1881" spans="4:4">
      <c r="D1881" s="165"/>
    </row>
    <row r="1882" spans="4:4">
      <c r="D1882" s="165"/>
    </row>
    <row r="1883" spans="4:4">
      <c r="D1883" s="165"/>
    </row>
    <row r="1884" spans="4:4">
      <c r="D1884" s="165"/>
    </row>
    <row r="1885" spans="4:4">
      <c r="D1885" s="165"/>
    </row>
    <row r="1886" spans="4:4">
      <c r="D1886" s="165"/>
    </row>
    <row r="1887" spans="4:4">
      <c r="D1887" s="165"/>
    </row>
    <row r="1888" spans="4:4">
      <c r="D1888" s="165"/>
    </row>
    <row r="1889" spans="4:4">
      <c r="D1889" s="165"/>
    </row>
    <row r="1890" spans="4:4">
      <c r="D1890" s="165"/>
    </row>
    <row r="1891" spans="4:4">
      <c r="D1891" s="165"/>
    </row>
    <row r="1892" spans="4:4">
      <c r="D1892" s="165"/>
    </row>
    <row r="1893" spans="4:4">
      <c r="D1893" s="165"/>
    </row>
    <row r="1894" spans="4:4">
      <c r="D1894" s="165"/>
    </row>
    <row r="1895" spans="4:4">
      <c r="D1895" s="165"/>
    </row>
    <row r="1896" spans="4:4">
      <c r="D1896" s="165"/>
    </row>
    <row r="1897" spans="4:4">
      <c r="D1897" s="165"/>
    </row>
    <row r="1898" spans="4:4">
      <c r="D1898" s="165"/>
    </row>
    <row r="1899" spans="4:4">
      <c r="D1899" s="165"/>
    </row>
    <row r="1900" spans="4:4">
      <c r="D1900" s="165"/>
    </row>
    <row r="1901" spans="4:4">
      <c r="D1901" s="165"/>
    </row>
    <row r="1902" spans="4:4">
      <c r="D1902" s="165"/>
    </row>
    <row r="1903" spans="4:4">
      <c r="D1903" s="165"/>
    </row>
    <row r="1904" spans="4:4">
      <c r="D1904" s="165"/>
    </row>
    <row r="1905" spans="4:4">
      <c r="D1905" s="165"/>
    </row>
    <row r="1906" spans="4:4">
      <c r="D1906" s="165"/>
    </row>
    <row r="1907" spans="4:4">
      <c r="D1907" s="165"/>
    </row>
    <row r="1908" spans="4:4">
      <c r="D1908" s="165"/>
    </row>
    <row r="1909" spans="4:4">
      <c r="D1909" s="165"/>
    </row>
    <row r="1910" spans="4:4">
      <c r="D1910" s="165"/>
    </row>
    <row r="1911" spans="4:4">
      <c r="D1911" s="165"/>
    </row>
    <row r="1912" spans="4:4">
      <c r="D1912" s="165"/>
    </row>
    <row r="1913" spans="4:4">
      <c r="D1913" s="165"/>
    </row>
    <row r="1914" spans="4:4">
      <c r="D1914" s="165"/>
    </row>
    <row r="1915" spans="4:4">
      <c r="D1915" s="165"/>
    </row>
    <row r="1916" spans="4:4">
      <c r="D1916" s="165"/>
    </row>
    <row r="1917" spans="4:4">
      <c r="D1917" s="165"/>
    </row>
    <row r="1918" spans="4:4">
      <c r="D1918" s="165"/>
    </row>
    <row r="1919" spans="4:4">
      <c r="D1919" s="165"/>
    </row>
    <row r="1920" spans="4:4">
      <c r="D1920" s="165"/>
    </row>
    <row r="1921" spans="4:4">
      <c r="D1921" s="165"/>
    </row>
    <row r="1922" spans="4:4">
      <c r="D1922" s="165"/>
    </row>
    <row r="1923" spans="4:4">
      <c r="D1923" s="165"/>
    </row>
    <row r="1924" spans="4:4">
      <c r="D1924" s="165"/>
    </row>
    <row r="1925" spans="4:4">
      <c r="D1925" s="165"/>
    </row>
    <row r="1926" spans="4:4">
      <c r="D1926" s="165"/>
    </row>
    <row r="1927" spans="4:4">
      <c r="D1927" s="165"/>
    </row>
    <row r="1928" spans="4:4">
      <c r="D1928" s="165"/>
    </row>
    <row r="1929" spans="4:4">
      <c r="D1929" s="165"/>
    </row>
    <row r="1930" spans="4:4">
      <c r="D1930" s="165"/>
    </row>
    <row r="1931" spans="4:4">
      <c r="D1931" s="165"/>
    </row>
    <row r="1932" spans="4:4">
      <c r="D1932" s="165"/>
    </row>
    <row r="1933" spans="4:4">
      <c r="D1933" s="165"/>
    </row>
    <row r="1934" spans="4:4">
      <c r="D1934" s="165"/>
    </row>
    <row r="1935" spans="4:4">
      <c r="D1935" s="165"/>
    </row>
    <row r="1936" spans="4:4">
      <c r="D1936" s="165"/>
    </row>
    <row r="1937" spans="4:4">
      <c r="D1937" s="165"/>
    </row>
    <row r="1938" spans="4:4">
      <c r="D1938" s="165"/>
    </row>
    <row r="1939" spans="4:4">
      <c r="D1939" s="165"/>
    </row>
    <row r="1940" spans="4:4">
      <c r="D1940" s="165"/>
    </row>
    <row r="1941" spans="4:4">
      <c r="D1941" s="165"/>
    </row>
    <row r="1942" spans="4:4">
      <c r="D1942" s="165"/>
    </row>
    <row r="1943" spans="4:4">
      <c r="D1943" s="165"/>
    </row>
    <row r="1944" spans="4:4">
      <c r="D1944" s="165"/>
    </row>
    <row r="1945" spans="4:4">
      <c r="D1945" s="165"/>
    </row>
    <row r="1946" spans="4:4">
      <c r="D1946" s="165"/>
    </row>
    <row r="1947" spans="4:4">
      <c r="D1947" s="165"/>
    </row>
    <row r="1948" spans="4:4">
      <c r="D1948" s="165"/>
    </row>
    <row r="1949" spans="4:4">
      <c r="D1949" s="165"/>
    </row>
    <row r="1950" spans="4:4">
      <c r="D1950" s="165"/>
    </row>
    <row r="1951" spans="4:4">
      <c r="D1951" s="165"/>
    </row>
    <row r="1952" spans="4:4">
      <c r="D1952" s="165"/>
    </row>
    <row r="1953" spans="4:4">
      <c r="D1953" s="165"/>
    </row>
    <row r="1954" spans="4:4">
      <c r="D1954" s="165"/>
    </row>
    <row r="1955" spans="4:4">
      <c r="D1955" s="165"/>
    </row>
    <row r="1956" spans="4:4">
      <c r="D1956" s="165"/>
    </row>
    <row r="1957" spans="4:4">
      <c r="D1957" s="165"/>
    </row>
    <row r="1958" spans="4:4">
      <c r="D1958" s="165"/>
    </row>
    <row r="1959" spans="4:4">
      <c r="D1959" s="165"/>
    </row>
    <row r="1960" spans="4:4">
      <c r="D1960" s="165"/>
    </row>
    <row r="1961" spans="4:4">
      <c r="D1961" s="165"/>
    </row>
    <row r="1962" spans="4:4">
      <c r="D1962" s="165"/>
    </row>
    <row r="1963" spans="4:4">
      <c r="D1963" s="165"/>
    </row>
    <row r="1964" spans="4:4">
      <c r="D1964" s="165"/>
    </row>
    <row r="1965" spans="4:4">
      <c r="D1965" s="165"/>
    </row>
    <row r="1966" spans="4:4">
      <c r="D1966" s="165"/>
    </row>
    <row r="1967" spans="4:4">
      <c r="D1967" s="165"/>
    </row>
    <row r="1968" spans="4:4">
      <c r="D1968" s="165"/>
    </row>
    <row r="1969" spans="4:4">
      <c r="D1969" s="165"/>
    </row>
    <row r="1970" spans="4:4">
      <c r="D1970" s="165"/>
    </row>
    <row r="1971" spans="4:4">
      <c r="D1971" s="165"/>
    </row>
    <row r="1972" spans="4:4">
      <c r="D1972" s="165"/>
    </row>
    <row r="1973" spans="4:4">
      <c r="D1973" s="165"/>
    </row>
    <row r="1974" spans="4:4">
      <c r="D1974" s="165"/>
    </row>
    <row r="1975" spans="4:4">
      <c r="D1975" s="165"/>
    </row>
    <row r="1976" spans="4:4">
      <c r="D1976" s="165"/>
    </row>
    <row r="1977" spans="4:4">
      <c r="D1977" s="165"/>
    </row>
    <row r="1978" spans="4:4">
      <c r="D1978" s="165"/>
    </row>
    <row r="1979" spans="4:4">
      <c r="D1979" s="165"/>
    </row>
    <row r="1980" spans="4:4">
      <c r="D1980" s="165"/>
    </row>
    <row r="1981" spans="4:4">
      <c r="D1981" s="165"/>
    </row>
    <row r="1982" spans="4:4">
      <c r="D1982" s="165"/>
    </row>
    <row r="1983" spans="4:4">
      <c r="D1983" s="165"/>
    </row>
    <row r="1984" spans="4:4">
      <c r="D1984" s="165"/>
    </row>
    <row r="1985" spans="4:4">
      <c r="D1985" s="165"/>
    </row>
    <row r="1986" spans="4:4">
      <c r="D1986" s="165"/>
    </row>
    <row r="1987" spans="4:4">
      <c r="D1987" s="165"/>
    </row>
    <row r="1988" spans="4:4">
      <c r="D1988" s="165"/>
    </row>
    <row r="1989" spans="4:4">
      <c r="D1989" s="165"/>
    </row>
    <row r="1990" spans="4:4">
      <c r="D1990" s="165"/>
    </row>
    <row r="1991" spans="4:4">
      <c r="D1991" s="165"/>
    </row>
    <row r="1992" spans="4:4">
      <c r="D1992" s="165"/>
    </row>
    <row r="1993" spans="4:4">
      <c r="D1993" s="165"/>
    </row>
    <row r="1994" spans="4:4">
      <c r="D1994" s="165"/>
    </row>
    <row r="1995" spans="4:4">
      <c r="D1995" s="165"/>
    </row>
    <row r="1996" spans="4:4">
      <c r="D1996" s="165"/>
    </row>
    <row r="1997" spans="4:4">
      <c r="D1997" s="165"/>
    </row>
    <row r="1998" spans="4:4">
      <c r="D1998" s="165"/>
    </row>
    <row r="1999" spans="4:4">
      <c r="D1999" s="165"/>
    </row>
    <row r="2000" spans="4:4">
      <c r="D2000" s="165"/>
    </row>
    <row r="2001" spans="4:4">
      <c r="D2001" s="165"/>
    </row>
    <row r="2002" spans="4:4">
      <c r="D2002" s="165"/>
    </row>
    <row r="2003" spans="4:4">
      <c r="D2003" s="165"/>
    </row>
    <row r="2004" spans="4:4">
      <c r="D2004" s="165"/>
    </row>
    <row r="2005" spans="4:4">
      <c r="D2005" s="165"/>
    </row>
    <row r="2006" spans="4:4">
      <c r="D2006" s="165"/>
    </row>
    <row r="2007" spans="4:4">
      <c r="D2007" s="165"/>
    </row>
    <row r="2008" spans="4:4">
      <c r="D2008" s="165"/>
    </row>
    <row r="2009" spans="4:4">
      <c r="D2009" s="165"/>
    </row>
    <row r="2010" spans="4:4">
      <c r="D2010" s="165"/>
    </row>
    <row r="2011" spans="4:4">
      <c r="D2011" s="165"/>
    </row>
    <row r="2012" spans="4:4">
      <c r="D2012" s="165"/>
    </row>
    <row r="2013" spans="4:4">
      <c r="D2013" s="165"/>
    </row>
    <row r="2014" spans="4:4">
      <c r="D2014" s="165"/>
    </row>
    <row r="2015" spans="4:4">
      <c r="D2015" s="165"/>
    </row>
    <row r="2016" spans="4:4">
      <c r="D2016" s="165"/>
    </row>
    <row r="2017" spans="4:4">
      <c r="D2017" s="165"/>
    </row>
    <row r="2018" spans="4:4">
      <c r="D2018" s="165"/>
    </row>
    <row r="2019" spans="4:4">
      <c r="D2019" s="165"/>
    </row>
    <row r="2020" spans="4:4">
      <c r="D2020" s="165"/>
    </row>
    <row r="2021" spans="4:4">
      <c r="D2021" s="165"/>
    </row>
    <row r="2022" spans="4:4">
      <c r="D2022" s="165"/>
    </row>
    <row r="2023" spans="4:4">
      <c r="D2023" s="165"/>
    </row>
    <row r="2024" spans="4:4">
      <c r="D2024" s="165"/>
    </row>
    <row r="2025" spans="4:4">
      <c r="D2025" s="165"/>
    </row>
    <row r="2026" spans="4:4">
      <c r="D2026" s="165"/>
    </row>
    <row r="2027" spans="4:4">
      <c r="D2027" s="165"/>
    </row>
    <row r="2028" spans="4:4">
      <c r="D2028" s="165"/>
    </row>
    <row r="2029" spans="4:4">
      <c r="D2029" s="165"/>
    </row>
    <row r="2030" spans="4:4">
      <c r="D2030" s="165"/>
    </row>
    <row r="2031" spans="4:4">
      <c r="D2031" s="165"/>
    </row>
    <row r="2032" spans="4:4">
      <c r="D2032" s="165"/>
    </row>
    <row r="2033" spans="4:4">
      <c r="D2033" s="165"/>
    </row>
    <row r="2034" spans="4:4">
      <c r="D2034" s="165"/>
    </row>
    <row r="2035" spans="4:4">
      <c r="D2035" s="165"/>
    </row>
    <row r="2036" spans="4:4">
      <c r="D2036" s="165"/>
    </row>
    <row r="2037" spans="4:4">
      <c r="D2037" s="165"/>
    </row>
    <row r="2038" spans="4:4">
      <c r="D2038" s="165"/>
    </row>
    <row r="2039" spans="4:4">
      <c r="D2039" s="165"/>
    </row>
    <row r="2040" spans="4:4">
      <c r="D2040" s="165"/>
    </row>
    <row r="2041" spans="4:4">
      <c r="D2041" s="165"/>
    </row>
    <row r="2042" spans="4:4">
      <c r="D2042" s="165"/>
    </row>
    <row r="2043" spans="4:4">
      <c r="D2043" s="165"/>
    </row>
    <row r="2044" spans="4:4">
      <c r="D2044" s="165"/>
    </row>
    <row r="2045" spans="4:4">
      <c r="D2045" s="165"/>
    </row>
    <row r="2046" spans="4:4">
      <c r="D2046" s="165"/>
    </row>
    <row r="2047" spans="4:4">
      <c r="D2047" s="165"/>
    </row>
    <row r="2048" spans="4:4">
      <c r="D2048" s="165"/>
    </row>
    <row r="2049" spans="4:4">
      <c r="D2049" s="165"/>
    </row>
    <row r="2050" spans="4:4">
      <c r="D2050" s="165"/>
    </row>
    <row r="2051" spans="4:4">
      <c r="D2051" s="165"/>
    </row>
    <row r="2052" spans="4:4">
      <c r="D2052" s="165"/>
    </row>
    <row r="2053" spans="4:4">
      <c r="D2053" s="165"/>
    </row>
    <row r="2054" spans="4:4">
      <c r="D2054" s="165"/>
    </row>
    <row r="2055" spans="4:4">
      <c r="D2055" s="165"/>
    </row>
    <row r="2056" spans="4:4">
      <c r="D2056" s="165"/>
    </row>
    <row r="2057" spans="4:4">
      <c r="D2057" s="165"/>
    </row>
    <row r="2058" spans="4:4">
      <c r="D2058" s="165"/>
    </row>
    <row r="2059" spans="4:4">
      <c r="D2059" s="165"/>
    </row>
    <row r="2060" spans="4:4">
      <c r="D2060" s="165"/>
    </row>
    <row r="2061" spans="4:4">
      <c r="D2061" s="165"/>
    </row>
    <row r="2062" spans="4:4">
      <c r="D2062" s="165"/>
    </row>
    <row r="2063" spans="4:4">
      <c r="D2063" s="165"/>
    </row>
    <row r="2064" spans="4:4">
      <c r="D2064" s="165"/>
    </row>
    <row r="2065" spans="4:4">
      <c r="D2065" s="165"/>
    </row>
    <row r="2066" spans="4:4">
      <c r="D2066" s="165"/>
    </row>
    <row r="2067" spans="4:4">
      <c r="D2067" s="165"/>
    </row>
    <row r="2068" spans="4:4">
      <c r="D2068" s="165"/>
    </row>
    <row r="2069" spans="4:4">
      <c r="D2069" s="165"/>
    </row>
    <row r="2070" spans="4:4">
      <c r="D2070" s="165"/>
    </row>
    <row r="2071" spans="4:4">
      <c r="D2071" s="165"/>
    </row>
    <row r="2072" spans="4:4">
      <c r="D2072" s="165"/>
    </row>
    <row r="2073" spans="4:4">
      <c r="D2073" s="165"/>
    </row>
    <row r="2074" spans="4:4">
      <c r="D2074" s="165"/>
    </row>
    <row r="2075" spans="4:4">
      <c r="D2075" s="165"/>
    </row>
    <row r="2076" spans="4:4">
      <c r="D2076" s="165"/>
    </row>
    <row r="2077" spans="4:4">
      <c r="D2077" s="165"/>
    </row>
    <row r="2078" spans="4:4">
      <c r="D2078" s="165"/>
    </row>
    <row r="2079" spans="4:4">
      <c r="D2079" s="165"/>
    </row>
    <row r="2080" spans="4:4">
      <c r="D2080" s="165"/>
    </row>
    <row r="2081" spans="4:4">
      <c r="D2081" s="165"/>
    </row>
    <row r="2082" spans="4:4">
      <c r="D2082" s="165"/>
    </row>
    <row r="2083" spans="4:4">
      <c r="D2083" s="165"/>
    </row>
    <row r="2084" spans="4:4">
      <c r="D2084" s="165"/>
    </row>
    <row r="2085" spans="4:4">
      <c r="D2085" s="165"/>
    </row>
    <row r="2086" spans="4:4">
      <c r="D2086" s="165"/>
    </row>
    <row r="2087" spans="4:4">
      <c r="D2087" s="165"/>
    </row>
    <row r="2088" spans="4:4">
      <c r="D2088" s="165"/>
    </row>
    <row r="2089" spans="4:4">
      <c r="D2089" s="165"/>
    </row>
    <row r="2090" spans="4:4">
      <c r="D2090" s="165"/>
    </row>
    <row r="2091" spans="4:4">
      <c r="D2091" s="165"/>
    </row>
    <row r="2092" spans="4:4">
      <c r="D2092" s="165"/>
    </row>
    <row r="2093" spans="4:4">
      <c r="D2093" s="165"/>
    </row>
    <row r="2094" spans="4:4">
      <c r="D2094" s="165"/>
    </row>
    <row r="2095" spans="4:4">
      <c r="D2095" s="165"/>
    </row>
    <row r="2096" spans="4:4">
      <c r="D2096" s="165"/>
    </row>
    <row r="2097" spans="4:4">
      <c r="D2097" s="165"/>
    </row>
    <row r="2098" spans="4:4">
      <c r="D2098" s="165"/>
    </row>
    <row r="2099" spans="4:4">
      <c r="D2099" s="165"/>
    </row>
    <row r="2100" spans="4:4">
      <c r="D2100" s="165"/>
    </row>
    <row r="2101" spans="4:4">
      <c r="D2101" s="165"/>
    </row>
    <row r="2102" spans="4:4">
      <c r="D2102" s="165"/>
    </row>
    <row r="2103" spans="4:4">
      <c r="D2103" s="165"/>
    </row>
    <row r="2104" spans="4:4">
      <c r="D2104" s="165"/>
    </row>
    <row r="2105" spans="4:4">
      <c r="D2105" s="165"/>
    </row>
    <row r="2106" spans="4:4">
      <c r="D2106" s="165"/>
    </row>
    <row r="2107" spans="4:4">
      <c r="D2107" s="165"/>
    </row>
    <row r="2108" spans="4:4">
      <c r="D2108" s="165"/>
    </row>
    <row r="2109" spans="4:4">
      <c r="D2109" s="165"/>
    </row>
    <row r="2110" spans="4:4">
      <c r="D2110" s="165"/>
    </row>
    <row r="2111" spans="4:4">
      <c r="D2111" s="165"/>
    </row>
    <row r="2112" spans="4:4">
      <c r="D2112" s="165"/>
    </row>
    <row r="2113" spans="4:4">
      <c r="D2113" s="165"/>
    </row>
    <row r="2114" spans="4:4">
      <c r="D2114" s="165"/>
    </row>
    <row r="2115" spans="4:4">
      <c r="D2115" s="165"/>
    </row>
    <row r="2116" spans="4:4">
      <c r="D2116" s="165"/>
    </row>
    <row r="2117" spans="4:4">
      <c r="D2117" s="165"/>
    </row>
    <row r="2118" spans="4:4">
      <c r="D2118" s="165"/>
    </row>
    <row r="2119" spans="4:4">
      <c r="D2119" s="165"/>
    </row>
    <row r="2120" spans="4:4">
      <c r="D2120" s="165"/>
    </row>
    <row r="2121" spans="4:4">
      <c r="D2121" s="165"/>
    </row>
    <row r="2122" spans="4:4">
      <c r="D2122" s="165"/>
    </row>
    <row r="2123" spans="4:4">
      <c r="D2123" s="165"/>
    </row>
    <row r="2124" spans="4:4">
      <c r="D2124" s="165"/>
    </row>
    <row r="2125" spans="4:4">
      <c r="D2125" s="165"/>
    </row>
    <row r="2126" spans="4:4">
      <c r="D2126" s="165"/>
    </row>
    <row r="2127" spans="4:4">
      <c r="D2127" s="165"/>
    </row>
    <row r="2128" spans="4:4">
      <c r="D2128" s="165"/>
    </row>
    <row r="2129" spans="4:4">
      <c r="D2129" s="165"/>
    </row>
    <row r="2130" spans="4:4">
      <c r="D2130" s="165"/>
    </row>
    <row r="2131" spans="4:4">
      <c r="D2131" s="165"/>
    </row>
    <row r="2132" spans="4:4">
      <c r="D2132" s="165"/>
    </row>
    <row r="2133" spans="4:4">
      <c r="D2133" s="165"/>
    </row>
    <row r="2134" spans="4:4">
      <c r="D2134" s="165"/>
    </row>
    <row r="2135" spans="4:4">
      <c r="D2135" s="165"/>
    </row>
    <row r="2136" spans="4:4">
      <c r="D2136" s="165"/>
    </row>
    <row r="2137" spans="4:4">
      <c r="D2137" s="165"/>
    </row>
    <row r="2138" spans="4:4">
      <c r="D2138" s="165"/>
    </row>
    <row r="2139" spans="4:4">
      <c r="D2139" s="165"/>
    </row>
    <row r="2140" spans="4:4">
      <c r="D2140" s="165"/>
    </row>
    <row r="2141" spans="4:4">
      <c r="D2141" s="165"/>
    </row>
    <row r="2142" spans="4:4">
      <c r="D2142" s="165"/>
    </row>
    <row r="2143" spans="4:4">
      <c r="D2143" s="165"/>
    </row>
    <row r="2144" spans="4:4">
      <c r="D2144" s="165"/>
    </row>
    <row r="2145" spans="4:4">
      <c r="D2145" s="165"/>
    </row>
    <row r="2146" spans="4:4">
      <c r="D2146" s="165"/>
    </row>
    <row r="2147" spans="4:4">
      <c r="D2147" s="165"/>
    </row>
    <row r="2148" spans="4:4">
      <c r="D2148" s="165"/>
    </row>
    <row r="2149" spans="4:4">
      <c r="D2149" s="165"/>
    </row>
    <row r="2150" spans="4:4">
      <c r="D2150" s="165"/>
    </row>
    <row r="2151" spans="4:4">
      <c r="D2151" s="165"/>
    </row>
    <row r="2152" spans="4:4">
      <c r="D2152" s="165"/>
    </row>
    <row r="2153" spans="4:4">
      <c r="D2153" s="165"/>
    </row>
    <row r="2154" spans="4:4">
      <c r="D2154" s="165"/>
    </row>
    <row r="2155" spans="4:4">
      <c r="D2155" s="165"/>
    </row>
    <row r="2156" spans="4:4">
      <c r="D2156" s="165"/>
    </row>
    <row r="2157" spans="4:4">
      <c r="D2157" s="165"/>
    </row>
    <row r="2158" spans="4:4">
      <c r="D2158" s="165"/>
    </row>
    <row r="2159" spans="4:4">
      <c r="D2159" s="165"/>
    </row>
    <row r="2160" spans="4:4">
      <c r="D2160" s="165"/>
    </row>
    <row r="2161" spans="4:4">
      <c r="D2161" s="165"/>
    </row>
    <row r="2162" spans="4:4">
      <c r="D2162" s="165"/>
    </row>
    <row r="2163" spans="4:4">
      <c r="D2163" s="165"/>
    </row>
    <row r="2164" spans="4:4">
      <c r="D2164" s="165"/>
    </row>
    <row r="2165" spans="4:4">
      <c r="D2165" s="165"/>
    </row>
    <row r="2166" spans="4:4">
      <c r="D2166" s="165"/>
    </row>
    <row r="2167" spans="4:4">
      <c r="D2167" s="165"/>
    </row>
    <row r="2168" spans="4:4">
      <c r="D2168" s="165"/>
    </row>
    <row r="2169" spans="4:4">
      <c r="D2169" s="165"/>
    </row>
    <row r="2170" spans="4:4">
      <c r="D2170" s="165"/>
    </row>
    <row r="2171" spans="4:4">
      <c r="D2171" s="165"/>
    </row>
    <row r="2172" spans="4:4">
      <c r="D2172" s="165"/>
    </row>
    <row r="2173" spans="4:4">
      <c r="D2173" s="165"/>
    </row>
    <row r="2174" spans="4:4">
      <c r="D2174" s="165"/>
    </row>
    <row r="2175" spans="4:4">
      <c r="D2175" s="165"/>
    </row>
    <row r="2176" spans="4:4">
      <c r="D2176" s="165"/>
    </row>
    <row r="2177" spans="4:4">
      <c r="D2177" s="165"/>
    </row>
    <row r="2178" spans="4:4">
      <c r="D2178" s="165"/>
    </row>
    <row r="2179" spans="4:4">
      <c r="D2179" s="165"/>
    </row>
    <row r="2180" spans="4:4">
      <c r="D2180" s="165"/>
    </row>
    <row r="2181" spans="4:4">
      <c r="D2181" s="165"/>
    </row>
    <row r="2182" spans="4:4">
      <c r="D2182" s="165"/>
    </row>
    <row r="2183" spans="4:4">
      <c r="D2183" s="165"/>
    </row>
    <row r="2184" spans="4:4">
      <c r="D2184" s="165"/>
    </row>
    <row r="2185" spans="4:4">
      <c r="D2185" s="165"/>
    </row>
    <row r="2186" spans="4:4">
      <c r="D2186" s="165"/>
    </row>
    <row r="2187" spans="4:4">
      <c r="D2187" s="165"/>
    </row>
    <row r="2188" spans="4:4">
      <c r="D2188" s="165"/>
    </row>
    <row r="2189" spans="4:4">
      <c r="D2189" s="165"/>
    </row>
    <row r="2190" spans="4:4">
      <c r="D2190" s="165"/>
    </row>
    <row r="2191" spans="4:4">
      <c r="D2191" s="165"/>
    </row>
    <row r="2192" spans="4:4">
      <c r="D2192" s="165"/>
    </row>
    <row r="2193" spans="4:4">
      <c r="D2193" s="165"/>
    </row>
    <row r="2194" spans="4:4">
      <c r="D2194" s="165"/>
    </row>
    <row r="2195" spans="4:4">
      <c r="D2195" s="165"/>
    </row>
    <row r="2196" spans="4:4">
      <c r="D2196" s="165"/>
    </row>
    <row r="2197" spans="4:4">
      <c r="D2197" s="165"/>
    </row>
    <row r="2198" spans="4:4">
      <c r="D2198" s="165"/>
    </row>
    <row r="2199" spans="4:4">
      <c r="D2199" s="165"/>
    </row>
    <row r="2200" spans="4:4">
      <c r="D2200" s="165"/>
    </row>
    <row r="2201" spans="4:4">
      <c r="D2201" s="165"/>
    </row>
    <row r="2202" spans="4:4">
      <c r="D2202" s="165"/>
    </row>
    <row r="2203" spans="4:4">
      <c r="D2203" s="165"/>
    </row>
    <row r="2204" spans="4:4">
      <c r="D2204" s="165"/>
    </row>
    <row r="2205" spans="4:4">
      <c r="D2205" s="165"/>
    </row>
    <row r="2206" spans="4:4">
      <c r="D2206" s="165"/>
    </row>
    <row r="2207" spans="4:4">
      <c r="D2207" s="165"/>
    </row>
    <row r="2208" spans="4:4">
      <c r="D2208" s="165"/>
    </row>
    <row r="2209" spans="4:4">
      <c r="D2209" s="165"/>
    </row>
    <row r="2210" spans="4:4">
      <c r="D2210" s="165"/>
    </row>
    <row r="2211" spans="4:4">
      <c r="D2211" s="165"/>
    </row>
    <row r="2212" spans="4:4">
      <c r="D2212" s="165"/>
    </row>
    <row r="2213" spans="4:4">
      <c r="D2213" s="165"/>
    </row>
    <row r="2214" spans="4:4">
      <c r="D2214" s="165"/>
    </row>
    <row r="2215" spans="4:4">
      <c r="D2215" s="165"/>
    </row>
    <row r="2216" spans="4:4">
      <c r="D2216" s="165"/>
    </row>
    <row r="2217" spans="4:4">
      <c r="D2217" s="165"/>
    </row>
    <row r="2218" spans="4:4">
      <c r="D2218" s="165"/>
    </row>
    <row r="2219" spans="4:4">
      <c r="D2219" s="165"/>
    </row>
    <row r="2220" spans="4:4">
      <c r="D2220" s="165"/>
    </row>
    <row r="2221" spans="4:4">
      <c r="D2221" s="165"/>
    </row>
    <row r="2222" spans="4:4">
      <c r="D2222" s="165"/>
    </row>
    <row r="2223" spans="4:4">
      <c r="D2223" s="165"/>
    </row>
    <row r="2224" spans="4:4">
      <c r="D2224" s="165"/>
    </row>
    <row r="2225" spans="4:4">
      <c r="D2225" s="165"/>
    </row>
    <row r="2226" spans="4:4">
      <c r="D2226" s="165"/>
    </row>
    <row r="2227" spans="4:4">
      <c r="D2227" s="165"/>
    </row>
    <row r="2228" spans="4:4">
      <c r="D2228" s="165"/>
    </row>
    <row r="2229" spans="4:4">
      <c r="D2229" s="165"/>
    </row>
    <row r="2230" spans="4:4">
      <c r="D2230" s="165"/>
    </row>
    <row r="2231" spans="4:4">
      <c r="D2231" s="165"/>
    </row>
    <row r="2232" spans="4:4">
      <c r="D2232" s="165"/>
    </row>
    <row r="2233" spans="4:4">
      <c r="D2233" s="165"/>
    </row>
    <row r="2234" spans="4:4">
      <c r="D2234" s="165"/>
    </row>
    <row r="2235" spans="4:4">
      <c r="D2235" s="165"/>
    </row>
    <row r="2236" spans="4:4">
      <c r="D2236" s="165"/>
    </row>
    <row r="2237" spans="4:4">
      <c r="D2237" s="165"/>
    </row>
    <row r="2238" spans="4:4">
      <c r="D2238" s="165"/>
    </row>
    <row r="2239" spans="4:4">
      <c r="D2239" s="165"/>
    </row>
    <row r="2240" spans="4:4">
      <c r="D2240" s="165"/>
    </row>
    <row r="2241" spans="4:4">
      <c r="D2241" s="165"/>
    </row>
    <row r="2242" spans="4:4">
      <c r="D2242" s="165"/>
    </row>
    <row r="2243" spans="4:4">
      <c r="D2243" s="165"/>
    </row>
    <row r="2244" spans="4:4">
      <c r="D2244" s="165"/>
    </row>
    <row r="2245" spans="4:4">
      <c r="D2245" s="165"/>
    </row>
    <row r="2246" spans="4:4">
      <c r="D2246" s="165"/>
    </row>
    <row r="2247" spans="4:4">
      <c r="D2247" s="165"/>
    </row>
    <row r="2248" spans="4:4">
      <c r="D2248" s="165"/>
    </row>
    <row r="2249" spans="4:4">
      <c r="D2249" s="165"/>
    </row>
    <row r="2250" spans="4:4">
      <c r="D2250" s="165"/>
    </row>
    <row r="2251" spans="4:4">
      <c r="D2251" s="165"/>
    </row>
    <row r="2252" spans="4:4">
      <c r="D2252" s="165"/>
    </row>
    <row r="2253" spans="4:4">
      <c r="D2253" s="165"/>
    </row>
    <row r="2254" spans="4:4">
      <c r="D2254" s="165"/>
    </row>
    <row r="2255" spans="4:4">
      <c r="D2255" s="165"/>
    </row>
    <row r="2256" spans="4:4">
      <c r="D2256" s="165"/>
    </row>
    <row r="2257" spans="4:4">
      <c r="D2257" s="165"/>
    </row>
    <row r="2258" spans="4:4">
      <c r="D2258" s="165"/>
    </row>
    <row r="2259" spans="4:4">
      <c r="D2259" s="165"/>
    </row>
    <row r="2260" spans="4:4">
      <c r="D2260" s="165"/>
    </row>
    <row r="2261" spans="4:4">
      <c r="D2261" s="165"/>
    </row>
    <row r="2262" spans="4:4">
      <c r="D2262" s="165"/>
    </row>
    <row r="2263" spans="4:4">
      <c r="D2263" s="165"/>
    </row>
    <row r="2264" spans="4:4">
      <c r="D2264" s="165"/>
    </row>
    <row r="2265" spans="4:4">
      <c r="D2265" s="165"/>
    </row>
    <row r="2266" spans="4:4">
      <c r="D2266" s="165"/>
    </row>
    <row r="2267" spans="4:4">
      <c r="D2267" s="165"/>
    </row>
    <row r="2268" spans="4:4">
      <c r="D2268" s="165"/>
    </row>
    <row r="2269" spans="4:4">
      <c r="D2269" s="165"/>
    </row>
    <row r="2270" spans="4:4">
      <c r="D2270" s="165"/>
    </row>
    <row r="2271" spans="4:4">
      <c r="D2271" s="165"/>
    </row>
    <row r="2272" spans="4:4">
      <c r="D2272" s="165"/>
    </row>
    <row r="2273" spans="4:4">
      <c r="D2273" s="165"/>
    </row>
    <row r="2274" spans="4:4">
      <c r="D2274" s="165"/>
    </row>
    <row r="2275" spans="4:4">
      <c r="D2275" s="165"/>
    </row>
    <row r="2276" spans="4:4">
      <c r="D2276" s="165"/>
    </row>
    <row r="2277" spans="4:4">
      <c r="D2277" s="165"/>
    </row>
    <row r="2278" spans="4:4">
      <c r="D2278" s="165"/>
    </row>
    <row r="2279" spans="4:4">
      <c r="D2279" s="165"/>
    </row>
    <row r="2280" spans="4:4">
      <c r="D2280" s="165"/>
    </row>
    <row r="2281" spans="4:4">
      <c r="D2281" s="165"/>
    </row>
    <row r="2282" spans="4:4">
      <c r="D2282" s="165"/>
    </row>
    <row r="2283" spans="4:4">
      <c r="D2283" s="165"/>
    </row>
    <row r="2284" spans="4:4">
      <c r="D2284" s="165"/>
    </row>
    <row r="2285" spans="4:4">
      <c r="D2285" s="165"/>
    </row>
    <row r="2286" spans="4:4">
      <c r="D2286" s="165"/>
    </row>
    <row r="2287" spans="4:4">
      <c r="D2287" s="165"/>
    </row>
    <row r="2288" spans="4:4">
      <c r="D2288" s="165"/>
    </row>
    <row r="2289" spans="4:4">
      <c r="D2289" s="165"/>
    </row>
    <row r="2290" spans="4:4">
      <c r="D2290" s="165"/>
    </row>
    <row r="2291" spans="4:4">
      <c r="D2291" s="165"/>
    </row>
    <row r="2292" spans="4:4">
      <c r="D2292" s="165"/>
    </row>
    <row r="2293" spans="4:4">
      <c r="D2293" s="165"/>
    </row>
    <row r="2294" spans="4:4">
      <c r="D2294" s="165"/>
    </row>
    <row r="2295" spans="4:4">
      <c r="D2295" s="165"/>
    </row>
    <row r="2296" spans="4:4">
      <c r="D2296" s="165"/>
    </row>
    <row r="2297" spans="4:4">
      <c r="D2297" s="165"/>
    </row>
    <row r="2298" spans="4:4">
      <c r="D2298" s="165"/>
    </row>
    <row r="2299" spans="4:4">
      <c r="D2299" s="165"/>
    </row>
    <row r="2300" spans="4:4">
      <c r="D2300" s="165"/>
    </row>
    <row r="2301" spans="4:4">
      <c r="D2301" s="165"/>
    </row>
    <row r="2302" spans="4:4">
      <c r="D2302" s="165"/>
    </row>
    <row r="2303" spans="4:4">
      <c r="D2303" s="165"/>
    </row>
    <row r="2304" spans="4:4">
      <c r="D2304" s="165"/>
    </row>
    <row r="2305" spans="4:4">
      <c r="D2305" s="165"/>
    </row>
    <row r="2306" spans="4:4">
      <c r="D2306" s="165"/>
    </row>
    <row r="2307" spans="4:4">
      <c r="D2307" s="165"/>
    </row>
    <row r="2308" spans="4:4">
      <c r="D2308" s="165"/>
    </row>
    <row r="2309" spans="4:4">
      <c r="D2309" s="165"/>
    </row>
    <row r="2310" spans="4:4">
      <c r="D2310" s="165"/>
    </row>
    <row r="2311" spans="4:4">
      <c r="D2311" s="165"/>
    </row>
    <row r="2312" spans="4:4">
      <c r="D2312" s="165"/>
    </row>
    <row r="2313" spans="4:4">
      <c r="D2313" s="165"/>
    </row>
    <row r="2314" spans="4:4">
      <c r="D2314" s="165"/>
    </row>
    <row r="2315" spans="4:4">
      <c r="D2315" s="165"/>
    </row>
    <row r="2316" spans="4:4">
      <c r="D2316" s="165"/>
    </row>
    <row r="2317" spans="4:4">
      <c r="D2317" s="165"/>
    </row>
    <row r="2318" spans="4:4">
      <c r="D2318" s="165"/>
    </row>
    <row r="2319" spans="4:4">
      <c r="D2319" s="165"/>
    </row>
    <row r="2320" spans="4:4">
      <c r="D2320" s="165"/>
    </row>
    <row r="2321" spans="4:4">
      <c r="D2321" s="165"/>
    </row>
    <row r="2322" spans="4:4">
      <c r="D2322" s="165"/>
    </row>
    <row r="2323" spans="4:4">
      <c r="D2323" s="165"/>
    </row>
    <row r="2324" spans="4:4">
      <c r="D2324" s="165"/>
    </row>
    <row r="2325" spans="4:4">
      <c r="D2325" s="165"/>
    </row>
    <row r="2326" spans="4:4">
      <c r="D2326" s="165"/>
    </row>
    <row r="2327" spans="4:4">
      <c r="D2327" s="165"/>
    </row>
    <row r="2328" spans="4:4">
      <c r="D2328" s="165"/>
    </row>
    <row r="2329" spans="4:4">
      <c r="D2329" s="165"/>
    </row>
    <row r="2330" spans="4:4">
      <c r="D2330" s="165"/>
    </row>
    <row r="2331" spans="4:4">
      <c r="D2331" s="165"/>
    </row>
    <row r="2332" spans="4:4">
      <c r="D2332" s="165"/>
    </row>
    <row r="2333" spans="4:4">
      <c r="D2333" s="165"/>
    </row>
    <row r="2334" spans="4:4">
      <c r="D2334" s="165"/>
    </row>
    <row r="2335" spans="4:4">
      <c r="D2335" s="165"/>
    </row>
    <row r="2336" spans="4:4">
      <c r="D2336" s="165"/>
    </row>
    <row r="2337" spans="4:4">
      <c r="D2337" s="165"/>
    </row>
    <row r="2338" spans="4:4">
      <c r="D2338" s="165"/>
    </row>
    <row r="2339" spans="4:4">
      <c r="D2339" s="165"/>
    </row>
    <row r="2340" spans="4:4">
      <c r="D2340" s="165"/>
    </row>
    <row r="2341" spans="4:4">
      <c r="D2341" s="165"/>
    </row>
    <row r="2342" spans="4:4">
      <c r="D2342" s="165"/>
    </row>
    <row r="2343" spans="4:4">
      <c r="D2343" s="165"/>
    </row>
    <row r="2344" spans="4:4">
      <c r="D2344" s="165"/>
    </row>
    <row r="2345" spans="4:4">
      <c r="D2345" s="165"/>
    </row>
    <row r="2346" spans="4:4">
      <c r="D2346" s="165"/>
    </row>
    <row r="2347" spans="4:4">
      <c r="D2347" s="165"/>
    </row>
    <row r="2348" spans="4:4">
      <c r="D2348" s="165"/>
    </row>
    <row r="2349" spans="4:4">
      <c r="D2349" s="165"/>
    </row>
    <row r="2350" spans="4:4">
      <c r="D2350" s="165"/>
    </row>
    <row r="2351" spans="4:4">
      <c r="D2351" s="165"/>
    </row>
    <row r="2352" spans="4:4">
      <c r="D2352" s="165"/>
    </row>
    <row r="2353" spans="4:4">
      <c r="D2353" s="165"/>
    </row>
    <row r="2354" spans="4:4">
      <c r="D2354" s="165"/>
    </row>
    <row r="2355" spans="4:4">
      <c r="D2355" s="165"/>
    </row>
    <row r="2356" spans="4:4">
      <c r="D2356" s="165"/>
    </row>
    <row r="2357" spans="4:4">
      <c r="D2357" s="165"/>
    </row>
    <row r="2358" spans="4:4">
      <c r="D2358" s="165"/>
    </row>
    <row r="2359" spans="4:4">
      <c r="D2359" s="165"/>
    </row>
    <row r="2360" spans="4:4">
      <c r="D2360" s="165"/>
    </row>
    <row r="2361" spans="4:4">
      <c r="D2361" s="165"/>
    </row>
    <row r="2362" spans="4:4">
      <c r="D2362" s="165"/>
    </row>
    <row r="2363" spans="4:4">
      <c r="D2363" s="165"/>
    </row>
    <row r="2364" spans="4:4">
      <c r="D2364" s="165"/>
    </row>
    <row r="2365" spans="4:4">
      <c r="D2365" s="165"/>
    </row>
    <row r="2366" spans="4:4">
      <c r="D2366" s="165"/>
    </row>
    <row r="2367" spans="4:4">
      <c r="D2367" s="165"/>
    </row>
    <row r="2368" spans="4:4">
      <c r="D2368" s="165"/>
    </row>
    <row r="2369" spans="4:4">
      <c r="D2369" s="165"/>
    </row>
    <row r="2370" spans="4:4">
      <c r="D2370" s="165"/>
    </row>
    <row r="2371" spans="4:4">
      <c r="D2371" s="165"/>
    </row>
    <row r="2372" spans="4:4">
      <c r="D2372" s="165"/>
    </row>
    <row r="2373" spans="4:4">
      <c r="D2373" s="165"/>
    </row>
    <row r="2374" spans="4:4">
      <c r="D2374" s="165"/>
    </row>
    <row r="2375" spans="4:4">
      <c r="D2375" s="165"/>
    </row>
    <row r="2376" spans="4:4">
      <c r="D2376" s="165"/>
    </row>
    <row r="2377" spans="4:4">
      <c r="D2377" s="165"/>
    </row>
    <row r="2378" spans="4:4">
      <c r="D2378" s="165"/>
    </row>
    <row r="2379" spans="4:4">
      <c r="D2379" s="165"/>
    </row>
    <row r="2380" spans="4:4">
      <c r="D2380" s="165"/>
    </row>
    <row r="2381" spans="4:4">
      <c r="D2381" s="165"/>
    </row>
    <row r="2382" spans="4:4">
      <c r="D2382" s="165"/>
    </row>
    <row r="2383" spans="4:4">
      <c r="D2383" s="165"/>
    </row>
    <row r="2384" spans="4:4">
      <c r="D2384" s="165"/>
    </row>
    <row r="2385" spans="4:4">
      <c r="D2385" s="165"/>
    </row>
    <row r="2386" spans="4:4">
      <c r="D2386" s="165"/>
    </row>
    <row r="2387" spans="4:4">
      <c r="D2387" s="165"/>
    </row>
    <row r="2388" spans="4:4">
      <c r="D2388" s="165"/>
    </row>
    <row r="2389" spans="4:4">
      <c r="D2389" s="165"/>
    </row>
    <row r="2390" spans="4:4">
      <c r="D2390" s="165"/>
    </row>
    <row r="2391" spans="4:4">
      <c r="D2391" s="165"/>
    </row>
    <row r="2392" spans="4:4">
      <c r="D2392" s="165"/>
    </row>
    <row r="2393" spans="4:4">
      <c r="D2393" s="165"/>
    </row>
    <row r="2394" spans="4:4">
      <c r="D2394" s="165"/>
    </row>
    <row r="2395" spans="4:4">
      <c r="D2395" s="165"/>
    </row>
    <row r="2396" spans="4:4">
      <c r="D2396" s="165"/>
    </row>
    <row r="2397" spans="4:4">
      <c r="D2397" s="165"/>
    </row>
    <row r="2398" spans="4:4">
      <c r="D2398" s="165"/>
    </row>
    <row r="2399" spans="4:4">
      <c r="D2399" s="165"/>
    </row>
    <row r="2400" spans="4:4">
      <c r="D2400" s="165"/>
    </row>
    <row r="2401" spans="4:4">
      <c r="D2401" s="165"/>
    </row>
    <row r="2402" spans="4:4">
      <c r="D2402" s="165"/>
    </row>
    <row r="2403" spans="4:4">
      <c r="D2403" s="165"/>
    </row>
    <row r="2404" spans="4:4">
      <c r="D2404" s="165"/>
    </row>
    <row r="2405" spans="4:4">
      <c r="D2405" s="165"/>
    </row>
    <row r="2406" spans="4:4">
      <c r="D2406" s="165"/>
    </row>
    <row r="2407" spans="4:4">
      <c r="D2407" s="165"/>
    </row>
    <row r="2408" spans="4:4">
      <c r="D2408" s="165"/>
    </row>
    <row r="2409" spans="4:4">
      <c r="D2409" s="165"/>
    </row>
    <row r="2410" spans="4:4">
      <c r="D2410" s="165"/>
    </row>
    <row r="2411" spans="4:4">
      <c r="D2411" s="165"/>
    </row>
    <row r="2412" spans="4:4">
      <c r="D2412" s="165"/>
    </row>
    <row r="2413" spans="4:4">
      <c r="D2413" s="165"/>
    </row>
    <row r="2414" spans="4:4">
      <c r="D2414" s="165"/>
    </row>
    <row r="2415" spans="4:4">
      <c r="D2415" s="165"/>
    </row>
    <row r="2416" spans="4:4">
      <c r="D2416" s="165"/>
    </row>
    <row r="2417" spans="4:4">
      <c r="D2417" s="165"/>
    </row>
    <row r="2418" spans="4:4">
      <c r="D2418" s="165"/>
    </row>
    <row r="2419" spans="4:4">
      <c r="D2419" s="165"/>
    </row>
    <row r="2420" spans="4:4">
      <c r="D2420" s="165"/>
    </row>
    <row r="2421" spans="4:4">
      <c r="D2421" s="165"/>
    </row>
    <row r="2422" spans="4:4">
      <c r="D2422" s="165"/>
    </row>
    <row r="2423" spans="4:4">
      <c r="D2423" s="165"/>
    </row>
    <row r="2424" spans="4:4">
      <c r="D2424" s="165"/>
    </row>
    <row r="2425" spans="4:4">
      <c r="D2425" s="165"/>
    </row>
    <row r="2426" spans="4:4">
      <c r="D2426" s="165"/>
    </row>
    <row r="2427" spans="4:4">
      <c r="D2427" s="165"/>
    </row>
    <row r="2428" spans="4:4">
      <c r="D2428" s="165"/>
    </row>
    <row r="2429" spans="4:4">
      <c r="D2429" s="165"/>
    </row>
    <row r="2430" spans="4:4">
      <c r="D2430" s="165"/>
    </row>
    <row r="2431" spans="4:4">
      <c r="D2431" s="165"/>
    </row>
    <row r="2432" spans="4:4">
      <c r="D2432" s="165"/>
    </row>
    <row r="2433" spans="4:4">
      <c r="D2433" s="165"/>
    </row>
    <row r="2434" spans="4:4">
      <c r="D2434" s="165"/>
    </row>
    <row r="2435" spans="4:4">
      <c r="D2435" s="165"/>
    </row>
    <row r="2436" spans="4:4">
      <c r="D2436" s="165"/>
    </row>
    <row r="2437" spans="4:4">
      <c r="D2437" s="165"/>
    </row>
    <row r="2438" spans="4:4">
      <c r="D2438" s="165"/>
    </row>
    <row r="2439" spans="4:4">
      <c r="D2439" s="165"/>
    </row>
    <row r="2440" spans="4:4">
      <c r="D2440" s="165"/>
    </row>
    <row r="2441" spans="4:4">
      <c r="D2441" s="165"/>
    </row>
    <row r="2442" spans="4:4">
      <c r="D2442" s="165"/>
    </row>
    <row r="2443" spans="4:4">
      <c r="D2443" s="165"/>
    </row>
    <row r="2444" spans="4:4">
      <c r="D2444" s="165"/>
    </row>
    <row r="2445" spans="4:4">
      <c r="D2445" s="165"/>
    </row>
    <row r="2446" spans="4:4">
      <c r="D2446" s="165"/>
    </row>
    <row r="2447" spans="4:4">
      <c r="D2447" s="165"/>
    </row>
    <row r="2448" spans="4:4">
      <c r="D2448" s="165"/>
    </row>
    <row r="2449" spans="4:4">
      <c r="D2449" s="165"/>
    </row>
    <row r="2450" spans="4:4">
      <c r="D2450" s="165"/>
    </row>
    <row r="2451" spans="4:4">
      <c r="D2451" s="165"/>
    </row>
    <row r="2452" spans="4:4">
      <c r="D2452" s="165"/>
    </row>
    <row r="2453" spans="4:4">
      <c r="D2453" s="165"/>
    </row>
    <row r="2454" spans="4:4">
      <c r="D2454" s="165"/>
    </row>
    <row r="2455" spans="4:4">
      <c r="D2455" s="165"/>
    </row>
    <row r="2456" spans="4:4">
      <c r="D2456" s="165"/>
    </row>
    <row r="2457" spans="4:4">
      <c r="D2457" s="165"/>
    </row>
    <row r="2458" spans="4:4">
      <c r="D2458" s="165"/>
    </row>
    <row r="2459" spans="4:4">
      <c r="D2459" s="165"/>
    </row>
    <row r="2460" spans="4:4">
      <c r="D2460" s="165"/>
    </row>
    <row r="2461" spans="4:4">
      <c r="D2461" s="165"/>
    </row>
    <row r="2462" spans="4:4">
      <c r="D2462" s="165"/>
    </row>
    <row r="2463" spans="4:4">
      <c r="D2463" s="165"/>
    </row>
    <row r="2464" spans="4:4">
      <c r="D2464" s="165"/>
    </row>
    <row r="2465" spans="4:4">
      <c r="D2465" s="165"/>
    </row>
    <row r="2466" spans="4:4">
      <c r="D2466" s="165"/>
    </row>
    <row r="2467" spans="4:4">
      <c r="D2467" s="165"/>
    </row>
    <row r="2468" spans="4:4">
      <c r="D2468" s="165"/>
    </row>
    <row r="2469" spans="4:4">
      <c r="D2469" s="165"/>
    </row>
    <row r="2470" spans="4:4">
      <c r="D2470" s="165"/>
    </row>
    <row r="2471" spans="4:4">
      <c r="D2471" s="165"/>
    </row>
    <row r="2472" spans="4:4">
      <c r="D2472" s="165"/>
    </row>
    <row r="2473" spans="4:4">
      <c r="D2473" s="165"/>
    </row>
    <row r="2474" spans="4:4">
      <c r="D2474" s="165"/>
    </row>
    <row r="2475" spans="4:4">
      <c r="D2475" s="165"/>
    </row>
    <row r="2476" spans="4:4">
      <c r="D2476" s="165"/>
    </row>
    <row r="2477" spans="4:4">
      <c r="D2477" s="165"/>
    </row>
    <row r="2478" spans="4:4">
      <c r="D2478" s="165"/>
    </row>
    <row r="2479" spans="4:4">
      <c r="D2479" s="165"/>
    </row>
    <row r="2480" spans="4:4">
      <c r="D2480" s="165"/>
    </row>
    <row r="2481" spans="4:4">
      <c r="D2481" s="165"/>
    </row>
    <row r="2482" spans="4:4">
      <c r="D2482" s="165"/>
    </row>
    <row r="2483" spans="4:4">
      <c r="D2483" s="165"/>
    </row>
    <row r="2484" spans="4:4">
      <c r="D2484" s="165"/>
    </row>
    <row r="2485" spans="4:4">
      <c r="D2485" s="165"/>
    </row>
    <row r="2486" spans="4:4">
      <c r="D2486" s="165"/>
    </row>
    <row r="2487" spans="4:4">
      <c r="D2487" s="165"/>
    </row>
    <row r="2488" spans="4:4">
      <c r="D2488" s="165"/>
    </row>
    <row r="2489" spans="4:4">
      <c r="D2489" s="165"/>
    </row>
    <row r="2490" spans="4:4">
      <c r="D2490" s="165"/>
    </row>
    <row r="2491" spans="4:4">
      <c r="D2491" s="165"/>
    </row>
    <row r="2492" spans="4:4">
      <c r="D2492" s="165"/>
    </row>
    <row r="2493" spans="4:4">
      <c r="D2493" s="165"/>
    </row>
    <row r="2494" spans="4:4">
      <c r="D2494" s="165"/>
    </row>
    <row r="2495" spans="4:4">
      <c r="D2495" s="165"/>
    </row>
    <row r="2496" spans="4:4">
      <c r="D2496" s="165"/>
    </row>
    <row r="2497" spans="4:4">
      <c r="D2497" s="165"/>
    </row>
    <row r="2498" spans="4:4">
      <c r="D2498" s="165"/>
    </row>
    <row r="2499" spans="4:4">
      <c r="D2499" s="165"/>
    </row>
    <row r="2500" spans="4:4">
      <c r="D2500" s="165"/>
    </row>
    <row r="2501" spans="4:4">
      <c r="D2501" s="165"/>
 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/>
    </row>
    <row r="2506" spans="4:4">
      <c r="D2506" s="165"/>
    </row>
    <row r="2507" spans="4:4">
      <c r="D2507" s="165"/>
    </row>
    <row r="2508" spans="4:4">
      <c r="D2508" s="165"/>
    </row>
    <row r="2509" spans="4:4">
      <c r="D2509" s="165"/>
    </row>
    <row r="2510" spans="4:4">
      <c r="D2510" s="165"/>
    </row>
    <row r="2511" spans="4:4">
      <c r="D2511" s="165"/>
    </row>
    <row r="2512" spans="4:4">
      <c r="D2512" s="165"/>
    </row>
    <row r="2513" spans="4:4">
      <c r="D2513" s="165"/>
    </row>
    <row r="2514" spans="4:4">
      <c r="D2514" s="165"/>
    </row>
    <row r="2515" spans="4:4">
      <c r="D2515" s="165"/>
    </row>
    <row r="2516" spans="4:4">
      <c r="D2516" s="165"/>
    </row>
    <row r="2517" spans="4:4">
      <c r="D2517" s="165"/>
    </row>
    <row r="2518" spans="4:4">
      <c r="D2518" s="165"/>
    </row>
    <row r="2519" spans="4:4">
      <c r="D2519" s="165"/>
    </row>
    <row r="2520" spans="4:4">
      <c r="D2520" s="165"/>
    </row>
    <row r="2521" spans="4:4">
      <c r="D2521" s="165"/>
    </row>
    <row r="2522" spans="4:4">
      <c r="D2522" s="165"/>
    </row>
    <row r="2523" spans="4:4">
      <c r="D2523" s="165"/>
    </row>
    <row r="2524" spans="4:4">
      <c r="D2524" s="165"/>
    </row>
    <row r="2525" spans="4:4">
      <c r="D2525" s="165"/>
    </row>
    <row r="2526" spans="4:4">
      <c r="D2526" s="165"/>
    </row>
    <row r="2527" spans="4:4">
      <c r="D2527" s="165"/>
    </row>
    <row r="2528" spans="4:4">
      <c r="D2528" s="165"/>
    </row>
    <row r="2529" spans="4:4">
      <c r="D2529" s="165"/>
    </row>
    <row r="2530" spans="4:4">
      <c r="D2530" s="165"/>
    </row>
    <row r="2531" spans="4:4">
      <c r="D2531" s="165"/>
    </row>
    <row r="2532" spans="4:4">
      <c r="D2532" s="165"/>
    </row>
    <row r="2533" spans="4:4">
      <c r="D2533" s="165"/>
    </row>
    <row r="2534" spans="4:4">
      <c r="D2534" s="165"/>
    </row>
    <row r="2535" spans="4:4">
      <c r="D2535" s="165"/>
    </row>
    <row r="2536" spans="4:4">
      <c r="D2536" s="165"/>
    </row>
    <row r="2537" spans="4:4">
      <c r="D2537" s="165"/>
    </row>
    <row r="2538" spans="4:4">
      <c r="D2538" s="165"/>
    </row>
    <row r="2539" spans="4:4">
      <c r="D2539" s="165"/>
    </row>
    <row r="2540" spans="4:4">
      <c r="D2540" s="165"/>
    </row>
    <row r="2541" spans="4:4">
      <c r="D2541" s="165"/>
    </row>
    <row r="2542" spans="4:4">
      <c r="D2542" s="165"/>
    </row>
    <row r="2543" spans="4:4">
      <c r="D2543" s="165"/>
    </row>
    <row r="2544" spans="4:4">
      <c r="D2544" s="165"/>
    </row>
    <row r="2545" spans="4:4">
      <c r="D2545" s="165"/>
    </row>
    <row r="2546" spans="4:4">
      <c r="D2546" s="165"/>
    </row>
    <row r="2547" spans="4:4">
      <c r="D2547" s="165"/>
    </row>
    <row r="2548" spans="4:4">
      <c r="D2548" s="165"/>
    </row>
    <row r="2549" spans="4:4">
      <c r="D2549" s="165"/>
    </row>
    <row r="2550" spans="4:4">
      <c r="D2550" s="165"/>
    </row>
    <row r="2551" spans="4:4">
      <c r="D2551" s="165"/>
    </row>
    <row r="2552" spans="4:4">
      <c r="D2552" s="165"/>
    </row>
    <row r="2553" spans="4:4">
      <c r="D2553" s="165"/>
    </row>
    <row r="2554" spans="4:4">
      <c r="D2554" s="165"/>
    </row>
    <row r="2555" spans="4:4">
      <c r="D2555" s="165"/>
    </row>
    <row r="2556" spans="4:4">
      <c r="D2556" s="165"/>
    </row>
    <row r="2557" spans="4:4">
      <c r="D2557" s="165"/>
    </row>
    <row r="2558" spans="4:4">
      <c r="D2558" s="165"/>
    </row>
    <row r="2559" spans="4:4">
      <c r="D2559" s="165"/>
    </row>
    <row r="2560" spans="4:4">
      <c r="D2560" s="165"/>
    </row>
    <row r="2561" spans="4:4">
      <c r="D2561" s="165"/>
    </row>
    <row r="2562" spans="4:4">
      <c r="D2562" s="165"/>
    </row>
    <row r="2563" spans="4:4">
      <c r="D2563" s="165"/>
    </row>
    <row r="2564" spans="4:4">
      <c r="D2564" s="165"/>
    </row>
    <row r="2565" spans="4:4">
      <c r="D2565" s="165"/>
    </row>
    <row r="2566" spans="4:4">
      <c r="D2566" s="165"/>
    </row>
    <row r="2567" spans="4:4">
      <c r="D2567" s="165"/>
    </row>
    <row r="2568" spans="4:4">
      <c r="D2568" s="165"/>
    </row>
    <row r="2569" spans="4:4">
      <c r="D2569" s="165"/>
    </row>
    <row r="2570" spans="4:4">
      <c r="D2570" s="165"/>
    </row>
    <row r="2571" spans="4:4">
      <c r="D2571" s="165"/>
    </row>
    <row r="2572" spans="4:4">
      <c r="D2572" s="165"/>
    </row>
    <row r="2573" spans="4:4">
      <c r="D2573" s="165"/>
    </row>
    <row r="2574" spans="4:4">
      <c r="D2574" s="165"/>
    </row>
    <row r="2575" spans="4:4">
      <c r="D2575" s="165"/>
    </row>
    <row r="2576" spans="4:4">
      <c r="D2576" s="165"/>
    </row>
    <row r="2577" spans="4:4">
      <c r="D2577" s="165"/>
    </row>
    <row r="2578" spans="4:4">
      <c r="D2578" s="165"/>
    </row>
    <row r="2579" spans="4:4">
      <c r="D2579" s="165"/>
    </row>
    <row r="2580" spans="4:4">
      <c r="D2580" s="165"/>
    </row>
    <row r="2581" spans="4:4">
      <c r="D2581" s="165"/>
    </row>
    <row r="2582" spans="4:4">
      <c r="D2582" s="165"/>
    </row>
    <row r="2583" spans="4:4">
      <c r="D2583" s="165"/>
    </row>
    <row r="2584" spans="4:4">
      <c r="D2584" s="165"/>
    </row>
    <row r="2585" spans="4:4">
      <c r="D2585" s="165"/>
    </row>
    <row r="2586" spans="4:4">
      <c r="D2586" s="165"/>
    </row>
    <row r="2587" spans="4:4">
      <c r="D2587" s="165"/>
    </row>
    <row r="2588" spans="4:4">
      <c r="D2588" s="165"/>
    </row>
    <row r="2589" spans="4:4">
      <c r="D2589" s="165"/>
    </row>
    <row r="2590" spans="4:4">
      <c r="D2590" s="165"/>
    </row>
    <row r="2591" spans="4:4">
      <c r="D2591" s="165"/>
    </row>
    <row r="2592" spans="4:4">
      <c r="D2592" s="165"/>
    </row>
    <row r="2593" spans="4:4">
      <c r="D2593" s="165"/>
    </row>
    <row r="2594" spans="4:4">
      <c r="D2594" s="165"/>
    </row>
    <row r="2595" spans="4:4">
      <c r="D2595" s="165"/>
    </row>
    <row r="2596" spans="4:4">
      <c r="D2596" s="165"/>
    </row>
    <row r="2597" spans="4:4">
      <c r="D2597" s="165"/>
    </row>
    <row r="2598" spans="4:4">
      <c r="D2598" s="165"/>
    </row>
    <row r="2599" spans="4:4">
      <c r="D2599" s="165"/>
    </row>
    <row r="2600" spans="4:4">
      <c r="D2600" s="165"/>
    </row>
    <row r="2601" spans="4:4">
      <c r="D2601" s="165"/>
    </row>
    <row r="2602" spans="4:4">
      <c r="D2602" s="165"/>
    </row>
    <row r="2603" spans="4:4">
      <c r="D2603" s="165"/>
    </row>
    <row r="2604" spans="4:4">
      <c r="D2604" s="165"/>
    </row>
    <row r="2605" spans="4:4">
      <c r="D2605" s="165"/>
    </row>
    <row r="2606" spans="4:4">
      <c r="D2606" s="165"/>
    </row>
    <row r="2607" spans="4:4">
      <c r="D2607" s="165"/>
    </row>
    <row r="2608" spans="4:4">
      <c r="D2608" s="165"/>
    </row>
    <row r="2609" spans="4:4">
      <c r="D2609" s="165"/>
    </row>
    <row r="2610" spans="4:4">
      <c r="D2610" s="165"/>
    </row>
    <row r="2611" spans="4:4">
      <c r="D2611" s="165"/>
    </row>
    <row r="2612" spans="4:4">
      <c r="D2612" s="165"/>
    </row>
    <row r="2613" spans="4:4">
      <c r="D2613" s="165"/>
    </row>
    <row r="2614" spans="4:4">
      <c r="D2614" s="165"/>
    </row>
    <row r="2615" spans="4:4">
      <c r="D2615" s="165"/>
    </row>
    <row r="2616" spans="4:4">
      <c r="D2616" s="165"/>
    </row>
    <row r="2617" spans="4:4">
      <c r="D2617" s="165"/>
    </row>
    <row r="2618" spans="4:4">
      <c r="D2618" s="165"/>
    </row>
    <row r="2619" spans="4:4">
      <c r="D2619" s="165"/>
    </row>
    <row r="2620" spans="4:4">
      <c r="D2620" s="165"/>
    </row>
    <row r="2621" spans="4:4">
      <c r="D2621" s="165"/>
    </row>
    <row r="2622" spans="4:4">
      <c r="D2622" s="165"/>
    </row>
    <row r="2623" spans="4:4">
      <c r="D2623" s="165"/>
    </row>
    <row r="2624" spans="4:4">
      <c r="D2624" s="165"/>
    </row>
    <row r="2625" spans="4:4">
      <c r="D2625" s="165"/>
    </row>
    <row r="2626" spans="4:4">
      <c r="D2626" s="165"/>
    </row>
    <row r="2627" spans="4:4">
      <c r="D2627" s="165"/>
    </row>
    <row r="2628" spans="4:4">
      <c r="D2628" s="165"/>
    </row>
    <row r="2629" spans="4:4">
      <c r="D2629" s="165"/>
    </row>
    <row r="2630" spans="4:4">
      <c r="D2630" s="165"/>
    </row>
    <row r="2631" spans="4:4">
      <c r="D2631" s="165"/>
    </row>
    <row r="2632" spans="4:4">
      <c r="D2632" s="165"/>
    </row>
    <row r="2633" spans="4:4">
      <c r="D2633" s="165"/>
    </row>
    <row r="2634" spans="4:4">
      <c r="D2634" s="165"/>
    </row>
    <row r="2635" spans="4:4">
      <c r="D2635" s="165"/>
    </row>
    <row r="2636" spans="4:4">
      <c r="D2636" s="165"/>
    </row>
    <row r="2637" spans="4:4">
      <c r="D2637" s="165"/>
    </row>
    <row r="2638" spans="4:4">
      <c r="D2638" s="165"/>
    </row>
    <row r="2639" spans="4:4">
      <c r="D2639" s="165"/>
    </row>
    <row r="2640" spans="4:4">
      <c r="D2640" s="165"/>
    </row>
    <row r="2641" spans="4:4">
      <c r="D2641" s="165"/>
    </row>
    <row r="2642" spans="4:4">
      <c r="D2642" s="165"/>
    </row>
    <row r="2643" spans="4:4">
      <c r="D2643" s="165"/>
    </row>
    <row r="2644" spans="4:4">
      <c r="D2644" s="165"/>
    </row>
    <row r="2645" spans="4:4">
      <c r="D2645" s="165"/>
    </row>
    <row r="2646" spans="4:4">
      <c r="D2646" s="165"/>
    </row>
    <row r="2647" spans="4:4">
      <c r="D2647" s="165"/>
    </row>
    <row r="2648" spans="4:4">
      <c r="D2648" s="165"/>
    </row>
    <row r="2649" spans="4:4">
      <c r="D2649" s="165"/>
    </row>
    <row r="2650" spans="4:4">
      <c r="D2650" s="165"/>
    </row>
    <row r="2651" spans="4:4">
      <c r="D2651" s="165"/>
    </row>
    <row r="2652" spans="4:4">
      <c r="D2652" s="165"/>
    </row>
    <row r="2653" spans="4:4">
      <c r="D2653" s="165"/>
    </row>
    <row r="2654" spans="4:4">
      <c r="D2654" s="165"/>
    </row>
    <row r="2655" spans="4:4">
      <c r="D2655" s="165"/>
    </row>
    <row r="2656" spans="4:4">
      <c r="D2656" s="165"/>
    </row>
    <row r="2657" spans="4:4">
      <c r="D2657" s="165"/>
    </row>
    <row r="2658" spans="4:4">
      <c r="D2658" s="165"/>
    </row>
    <row r="2659" spans="4:4">
      <c r="D2659" s="165"/>
    </row>
    <row r="2660" spans="4:4">
      <c r="D2660" s="165"/>
    </row>
    <row r="2661" spans="4:4">
      <c r="D2661" s="165"/>
    </row>
    <row r="2662" spans="4:4">
      <c r="D2662" s="165"/>
    </row>
    <row r="2663" spans="4:4">
      <c r="D2663" s="165"/>
    </row>
    <row r="2664" spans="4:4">
      <c r="D2664" s="165"/>
    </row>
    <row r="2665" spans="4:4">
      <c r="D2665" s="165"/>
    </row>
    <row r="2666" spans="4:4">
      <c r="D2666" s="165"/>
    </row>
    <row r="2667" spans="4:4">
      <c r="D2667" s="165"/>
    </row>
    <row r="2668" spans="4:4">
      <c r="D2668" s="165"/>
    </row>
    <row r="2669" spans="4:4">
      <c r="D2669" s="165"/>
    </row>
    <row r="2670" spans="4:4">
      <c r="D2670" s="165"/>
    </row>
    <row r="2671" spans="4:4">
      <c r="D2671" s="165"/>
    </row>
    <row r="2672" spans="4:4">
      <c r="D2672" s="165"/>
    </row>
    <row r="2673" spans="4:4">
      <c r="D2673" s="165"/>
    </row>
    <row r="2674" spans="4:4">
      <c r="D2674" s="165"/>
    </row>
    <row r="2675" spans="4:4">
      <c r="D2675" s="165"/>
    </row>
    <row r="2676" spans="4:4">
      <c r="D2676" s="165"/>
    </row>
    <row r="2677" spans="4:4">
      <c r="D2677" s="165"/>
    </row>
    <row r="2678" spans="4:4">
      <c r="D2678" s="165"/>
    </row>
    <row r="2679" spans="4:4">
      <c r="D2679" s="165"/>
    </row>
    <row r="2680" spans="4:4">
      <c r="D2680" s="165"/>
    </row>
    <row r="2681" spans="4:4">
      <c r="D2681" s="165"/>
    </row>
    <row r="2682" spans="4:4">
      <c r="D2682" s="165"/>
    </row>
    <row r="2683" spans="4:4">
      <c r="D2683" s="165"/>
    </row>
    <row r="2684" spans="4:4">
      <c r="D2684" s="165"/>
    </row>
    <row r="2685" spans="4:4">
      <c r="D2685" s="165"/>
    </row>
    <row r="2686" spans="4:4">
      <c r="D2686" s="165"/>
    </row>
    <row r="2687" spans="4:4">
      <c r="D2687" s="165"/>
    </row>
    <row r="2688" spans="4:4">
      <c r="D2688" s="165"/>
    </row>
    <row r="2689" spans="4:4">
      <c r="D2689" s="165"/>
    </row>
    <row r="2690" spans="4:4">
      <c r="D2690" s="165"/>
    </row>
    <row r="2691" spans="4:4">
      <c r="D2691" s="165"/>
    </row>
    <row r="2692" spans="4:4">
      <c r="D2692" s="165"/>
    </row>
    <row r="2693" spans="4:4">
      <c r="D2693" s="165"/>
    </row>
    <row r="2694" spans="4:4">
      <c r="D2694" s="165"/>
    </row>
    <row r="2695" spans="4:4">
      <c r="D2695" s="165"/>
    </row>
    <row r="2696" spans="4:4">
      <c r="D2696" s="165"/>
    </row>
    <row r="2697" spans="4:4">
      <c r="D2697" s="165"/>
    </row>
    <row r="2698" spans="4:4">
      <c r="D2698" s="165"/>
    </row>
    <row r="2699" spans="4:4">
      <c r="D2699" s="165"/>
    </row>
    <row r="2700" spans="4:4">
      <c r="D2700" s="165"/>
    </row>
    <row r="2701" spans="4:4">
      <c r="D2701" s="165"/>
    </row>
    <row r="2702" spans="4:4">
      <c r="D2702" s="165"/>
    </row>
    <row r="2703" spans="4:4">
      <c r="D2703" s="165"/>
    </row>
    <row r="2704" spans="4:4">
      <c r="D2704" s="165"/>
    </row>
    <row r="2705" spans="4:4">
      <c r="D2705" s="165"/>
    </row>
    <row r="2706" spans="4:4">
      <c r="D2706" s="165"/>
    </row>
    <row r="2707" spans="4:4">
      <c r="D2707" s="165"/>
    </row>
    <row r="2708" spans="4:4">
      <c r="D2708" s="165"/>
    </row>
    <row r="2709" spans="4:4">
      <c r="D2709" s="165"/>
    </row>
    <row r="2710" spans="4:4">
      <c r="D2710" s="165"/>
    </row>
    <row r="2711" spans="4:4">
      <c r="D2711" s="165"/>
    </row>
    <row r="2712" spans="4:4">
      <c r="D2712" s="165"/>
    </row>
    <row r="2713" spans="4:4">
      <c r="D2713" s="165"/>
    </row>
    <row r="2714" spans="4:4">
      <c r="D2714" s="165"/>
    </row>
    <row r="2715" spans="4:4">
      <c r="D2715" s="165"/>
    </row>
    <row r="2716" spans="4:4">
      <c r="D2716" s="165"/>
    </row>
    <row r="2717" spans="4:4">
      <c r="D2717" s="165"/>
    </row>
    <row r="2718" spans="4:4">
      <c r="D2718" s="165"/>
    </row>
    <row r="2719" spans="4:4">
      <c r="D2719" s="165"/>
    </row>
    <row r="2720" spans="4:4">
      <c r="D2720" s="165"/>
    </row>
    <row r="2721" spans="4:4">
      <c r="D2721" s="165"/>
    </row>
    <row r="2722" spans="4:4">
      <c r="D2722" s="165"/>
    </row>
    <row r="2723" spans="4:4">
      <c r="D2723" s="165"/>
    </row>
    <row r="2724" spans="4:4">
      <c r="D2724" s="165"/>
    </row>
    <row r="2725" spans="4:4">
      <c r="D2725" s="165"/>
    </row>
    <row r="2726" spans="4:4">
      <c r="D2726" s="165"/>
    </row>
    <row r="2727" spans="4:4">
      <c r="D2727" s="165"/>
    </row>
    <row r="2728" spans="4:4">
      <c r="D2728" s="165"/>
    </row>
    <row r="2729" spans="4:4">
      <c r="D2729" s="165"/>
    </row>
    <row r="2730" spans="4:4">
      <c r="D2730" s="165"/>
    </row>
    <row r="2731" spans="4:4">
      <c r="D2731" s="165"/>
    </row>
    <row r="2732" spans="4:4">
      <c r="D2732" s="165"/>
    </row>
    <row r="2733" spans="4:4">
      <c r="D2733" s="165"/>
    </row>
    <row r="2734" spans="4:4">
      <c r="D2734" s="165"/>
    </row>
    <row r="2735" spans="4:4">
      <c r="D2735" s="165"/>
    </row>
    <row r="2736" spans="4:4">
      <c r="D2736" s="165"/>
    </row>
    <row r="2737" spans="4:4">
      <c r="D2737" s="165"/>
    </row>
    <row r="2738" spans="4:4">
      <c r="D2738" s="165"/>
    </row>
    <row r="2739" spans="4:4">
      <c r="D2739" s="165"/>
    </row>
    <row r="2740" spans="4:4">
      <c r="D2740" s="165"/>
    </row>
    <row r="2741" spans="4:4">
      <c r="D2741" s="165"/>
    </row>
    <row r="2742" spans="4:4">
      <c r="D2742" s="165"/>
    </row>
    <row r="2743" spans="4:4">
      <c r="D2743" s="165"/>
    </row>
    <row r="2744" spans="4:4">
      <c r="D2744" s="165"/>
    </row>
    <row r="2745" spans="4:4">
      <c r="D2745" s="165"/>
    </row>
    <row r="2746" spans="4:4">
      <c r="D2746" s="165"/>
    </row>
    <row r="2747" spans="4:4">
      <c r="D2747" s="165"/>
    </row>
    <row r="2748" spans="4:4">
      <c r="D2748" s="165"/>
    </row>
    <row r="2749" spans="4:4">
      <c r="D2749" s="165"/>
    </row>
    <row r="2750" spans="4:4">
      <c r="D2750" s="165"/>
    </row>
    <row r="2751" spans="4:4">
      <c r="D2751" s="165"/>
    </row>
    <row r="2752" spans="4:4">
      <c r="D2752" s="165"/>
    </row>
    <row r="2753" spans="4:4">
      <c r="D2753" s="165"/>
    </row>
    <row r="2754" spans="4:4">
      <c r="D2754" s="165"/>
    </row>
    <row r="2755" spans="4:4">
      <c r="D2755" s="165"/>
    </row>
    <row r="2756" spans="4:4">
      <c r="D2756" s="165"/>
    </row>
    <row r="2757" spans="4:4">
      <c r="D2757" s="165"/>
    </row>
    <row r="2758" spans="4:4">
      <c r="D2758" s="165"/>
    </row>
    <row r="2759" spans="4:4">
      <c r="D2759" s="165"/>
    </row>
    <row r="2760" spans="4:4">
      <c r="D2760" s="165"/>
    </row>
    <row r="2761" spans="4:4">
      <c r="D2761" s="165"/>
    </row>
    <row r="2762" spans="4:4">
      <c r="D2762" s="165"/>
    </row>
    <row r="2763" spans="4:4">
      <c r="D2763" s="165"/>
    </row>
    <row r="2764" spans="4:4">
      <c r="D2764" s="165"/>
    </row>
    <row r="2765" spans="4:4">
      <c r="D2765" s="165"/>
    </row>
    <row r="2766" spans="4:4">
      <c r="D2766" s="165"/>
    </row>
    <row r="2767" spans="4:4">
      <c r="D2767" s="165"/>
    </row>
    <row r="2768" spans="4:4">
      <c r="D2768" s="165"/>
    </row>
    <row r="2769" spans="4:4">
      <c r="D2769" s="165"/>
    </row>
    <row r="2770" spans="4:4">
      <c r="D2770" s="165"/>
    </row>
    <row r="2771" spans="4:4">
      <c r="D2771" s="165"/>
    </row>
    <row r="2772" spans="4:4">
      <c r="D2772" s="165"/>
    </row>
    <row r="2773" spans="4:4">
      <c r="D2773" s="165"/>
    </row>
    <row r="2774" spans="4:4">
      <c r="D2774" s="165"/>
    </row>
    <row r="2775" spans="4:4">
      <c r="D2775" s="165"/>
    </row>
    <row r="2776" spans="4:4">
      <c r="D2776" s="165"/>
    </row>
    <row r="2777" spans="4:4">
      <c r="D2777" s="165"/>
    </row>
    <row r="2778" spans="4:4">
      <c r="D2778" s="165"/>
    </row>
    <row r="2779" spans="4:4">
      <c r="D2779" s="165"/>
    </row>
    <row r="2780" spans="4:4">
      <c r="D2780" s="165"/>
    </row>
    <row r="2781" spans="4:4">
      <c r="D2781" s="165"/>
    </row>
    <row r="2782" spans="4:4">
      <c r="D2782" s="165"/>
    </row>
    <row r="2783" spans="4:4">
      <c r="D2783" s="165"/>
    </row>
    <row r="2784" spans="4:4">
      <c r="D2784" s="165"/>
    </row>
    <row r="2785" spans="4:4">
      <c r="D2785" s="165"/>
    </row>
    <row r="2786" spans="4:4">
      <c r="D2786" s="165"/>
    </row>
    <row r="2787" spans="4:4">
      <c r="D2787" s="165"/>
    </row>
    <row r="2788" spans="4:4">
      <c r="D2788" s="165"/>
    </row>
    <row r="2789" spans="4:4">
      <c r="D2789" s="165"/>
    </row>
    <row r="2790" spans="4:4">
      <c r="D2790" s="165"/>
    </row>
    <row r="2791" spans="4:4">
      <c r="D2791" s="165"/>
    </row>
    <row r="2792" spans="4:4">
      <c r="D2792" s="165"/>
    </row>
    <row r="2793" spans="4:4">
      <c r="D2793" s="165"/>
    </row>
    <row r="2794" spans="4:4">
      <c r="D2794" s="165"/>
    </row>
    <row r="2795" spans="4:4">
      <c r="D2795" s="165"/>
    </row>
    <row r="2796" spans="4:4">
      <c r="D2796" s="165"/>
    </row>
    <row r="2797" spans="4:4">
      <c r="D2797" s="165"/>
    </row>
    <row r="2798" spans="4:4">
      <c r="D2798" s="165"/>
    </row>
    <row r="2799" spans="4:4">
      <c r="D2799" s="165"/>
    </row>
    <row r="2800" spans="4:4">
      <c r="D2800" s="165"/>
    </row>
    <row r="2801" spans="4:4">
      <c r="D2801" s="165"/>
    </row>
    <row r="2802" spans="4:4">
      <c r="D2802" s="165"/>
    </row>
    <row r="2803" spans="4:4">
      <c r="D2803" s="165"/>
    </row>
    <row r="2804" spans="4:4">
      <c r="D2804" s="165"/>
    </row>
    <row r="2805" spans="4:4">
      <c r="D2805" s="165"/>
    </row>
    <row r="2806" spans="4:4">
      <c r="D2806" s="165"/>
    </row>
    <row r="2807" spans="4:4">
      <c r="D2807" s="165"/>
    </row>
    <row r="2808" spans="4:4">
      <c r="D2808" s="165"/>
    </row>
    <row r="2809" spans="4:4">
      <c r="D2809" s="165"/>
    </row>
    <row r="2810" spans="4:4">
      <c r="D2810" s="165"/>
    </row>
    <row r="2811" spans="4:4">
      <c r="D2811" s="165"/>
    </row>
    <row r="2812" spans="4:4">
      <c r="D2812" s="165"/>
    </row>
    <row r="2813" spans="4:4">
      <c r="D2813" s="165"/>
    </row>
    <row r="2814" spans="4:4">
      <c r="D2814" s="165"/>
    </row>
    <row r="2815" spans="4:4">
      <c r="D2815" s="165"/>
    </row>
    <row r="2816" spans="4:4">
      <c r="D2816" s="165"/>
    </row>
    <row r="2817" spans="4:4">
      <c r="D2817" s="165"/>
    </row>
    <row r="2818" spans="4:4">
      <c r="D2818" s="165"/>
    </row>
    <row r="2819" spans="4:4">
      <c r="D2819" s="165"/>
    </row>
    <row r="2820" spans="4:4">
      <c r="D2820" s="165"/>
    </row>
    <row r="2821" spans="4:4">
      <c r="D2821" s="165"/>
    </row>
    <row r="2822" spans="4:4">
      <c r="D2822" s="165"/>
    </row>
    <row r="2823" spans="4:4">
      <c r="D2823" s="165"/>
    </row>
    <row r="2824" spans="4:4">
      <c r="D2824" s="165"/>
    </row>
    <row r="2825" spans="4:4">
      <c r="D2825" s="165"/>
    </row>
    <row r="2826" spans="4:4">
      <c r="D2826" s="165"/>
    </row>
    <row r="2827" spans="4:4">
      <c r="D2827" s="165"/>
    </row>
    <row r="2828" spans="4:4">
      <c r="D2828" s="165"/>
    </row>
    <row r="2829" spans="4:4">
      <c r="D2829" s="165"/>
    </row>
    <row r="2830" spans="4:4">
      <c r="D2830" s="165"/>
    </row>
    <row r="2831" spans="4:4">
      <c r="D2831" s="165"/>
    </row>
    <row r="2832" spans="4:4">
      <c r="D2832" s="165"/>
    </row>
    <row r="2833" spans="4:4">
      <c r="D2833" s="165"/>
    </row>
    <row r="2834" spans="4:4">
      <c r="D2834" s="165"/>
    </row>
    <row r="2835" spans="4:4">
      <c r="D2835" s="165"/>
    </row>
    <row r="2836" spans="4:4">
      <c r="D2836" s="165"/>
    </row>
    <row r="2837" spans="4:4">
      <c r="D2837" s="165"/>
    </row>
    <row r="2838" spans="4:4">
      <c r="D2838" s="165"/>
    </row>
    <row r="2839" spans="4:4">
      <c r="D2839" s="165"/>
    </row>
    <row r="2840" spans="4:4">
      <c r="D2840" s="165"/>
    </row>
    <row r="2841" spans="4:4">
      <c r="D2841" s="165"/>
    </row>
    <row r="2842" spans="4:4">
      <c r="D2842" s="165"/>
    </row>
    <row r="2843" spans="4:4">
      <c r="D2843" s="165"/>
    </row>
    <row r="2844" spans="4:4">
      <c r="D2844" s="165"/>
    </row>
    <row r="2845" spans="4:4">
      <c r="D2845" s="165"/>
    </row>
    <row r="2846" spans="4:4">
      <c r="D2846" s="165"/>
    </row>
    <row r="2847" spans="4:4">
      <c r="D2847" s="165"/>
    </row>
    <row r="2848" spans="4:4">
      <c r="D2848" s="165"/>
    </row>
    <row r="2849" spans="4:4">
      <c r="D2849" s="165"/>
    </row>
    <row r="2850" spans="4:4">
      <c r="D2850" s="165"/>
    </row>
    <row r="2851" spans="4:4">
      <c r="D2851" s="165"/>
    </row>
    <row r="2852" spans="4:4">
      <c r="D2852" s="165"/>
    </row>
    <row r="2853" spans="4:4">
      <c r="D2853" s="165"/>
    </row>
    <row r="2854" spans="4:4">
      <c r="D2854" s="165"/>
    </row>
    <row r="2855" spans="4:4">
      <c r="D2855" s="165"/>
    </row>
    <row r="2856" spans="4:4">
      <c r="D2856" s="165"/>
    </row>
    <row r="2857" spans="4:4">
      <c r="D2857" s="165"/>
    </row>
    <row r="2858" spans="4:4">
      <c r="D2858" s="165"/>
    </row>
    <row r="2859" spans="4:4">
      <c r="D2859" s="165"/>
    </row>
    <row r="2860" spans="4:4">
      <c r="D2860" s="165"/>
    </row>
    <row r="2861" spans="4:4">
      <c r="D2861" s="165"/>
    </row>
    <row r="2862" spans="4:4">
      <c r="D2862" s="165"/>
    </row>
    <row r="2863" spans="4:4">
      <c r="D2863" s="165"/>
    </row>
    <row r="2864" spans="4:4">
      <c r="D2864" s="165"/>
    </row>
    <row r="2865" spans="4:4">
      <c r="D2865" s="165"/>
    </row>
    <row r="2866" spans="4:4">
      <c r="D2866" s="165"/>
    </row>
    <row r="2867" spans="4:4">
      <c r="D2867" s="165"/>
    </row>
    <row r="2868" spans="4:4">
      <c r="D2868" s="165"/>
    </row>
    <row r="2869" spans="4:4">
      <c r="D2869" s="165"/>
    </row>
    <row r="2870" spans="4:4">
      <c r="D2870" s="165"/>
    </row>
    <row r="2871" spans="4:4">
      <c r="D2871" s="165"/>
    </row>
    <row r="2872" spans="4:4">
      <c r="D2872" s="165"/>
    </row>
    <row r="2873" spans="4:4">
      <c r="D2873" s="165"/>
    </row>
    <row r="2874" spans="4:4">
      <c r="D2874" s="165"/>
    </row>
    <row r="2875" spans="4:4">
      <c r="D2875" s="165"/>
    </row>
    <row r="2876" spans="4:4">
      <c r="D2876" s="165"/>
    </row>
    <row r="2877" spans="4:4">
      <c r="D2877" s="165"/>
    </row>
    <row r="2878" spans="4:4">
      <c r="D2878" s="165"/>
    </row>
    <row r="2879" spans="4:4">
      <c r="D2879" s="165"/>
    </row>
    <row r="2880" spans="4:4">
      <c r="D2880" s="165"/>
    </row>
    <row r="2881" spans="4:4">
      <c r="D2881" s="165"/>
    </row>
    <row r="2882" spans="4:4">
      <c r="D2882" s="165"/>
    </row>
    <row r="2883" spans="4:4">
      <c r="D2883" s="165"/>
    </row>
    <row r="2884" spans="4:4">
      <c r="D2884" s="165"/>
    </row>
    <row r="2885" spans="4:4">
      <c r="D2885" s="165"/>
    </row>
    <row r="2886" spans="4:4">
      <c r="D2886" s="165"/>
    </row>
    <row r="2887" spans="4:4">
      <c r="D2887" s="165"/>
    </row>
    <row r="2888" spans="4:4">
      <c r="D2888" s="165"/>
    </row>
    <row r="2889" spans="4:4">
      <c r="D2889" s="165"/>
    </row>
    <row r="2890" spans="4:4">
      <c r="D2890" s="165"/>
    </row>
    <row r="2891" spans="4:4">
      <c r="D2891" s="165"/>
    </row>
    <row r="2892" spans="4:4">
      <c r="D2892" s="165"/>
    </row>
    <row r="2893" spans="4:4">
      <c r="D2893" s="165"/>
    </row>
    <row r="2894" spans="4:4">
      <c r="D2894" s="165"/>
    </row>
    <row r="2895" spans="4:4">
      <c r="D2895" s="165"/>
    </row>
    <row r="2896" spans="4:4">
      <c r="D2896" s="165"/>
    </row>
    <row r="2897" spans="4:4">
      <c r="D2897" s="165"/>
    </row>
    <row r="2898" spans="4:4">
      <c r="D2898" s="165"/>
    </row>
    <row r="2899" spans="4:4">
      <c r="D2899" s="165"/>
    </row>
    <row r="2900" spans="4:4">
      <c r="D2900" s="165"/>
    </row>
    <row r="2901" spans="4:4">
      <c r="D2901" s="165"/>
    </row>
    <row r="2902" spans="4:4">
      <c r="D2902" s="165"/>
    </row>
    <row r="2903" spans="4:4">
      <c r="D2903" s="165"/>
    </row>
    <row r="2904" spans="4:4">
      <c r="D2904" s="165"/>
    </row>
    <row r="2905" spans="4:4">
      <c r="D2905" s="165"/>
    </row>
    <row r="2906" spans="4:4">
      <c r="D2906" s="165"/>
    </row>
    <row r="2907" spans="4:4">
      <c r="D2907" s="165"/>
    </row>
    <row r="2908" spans="4:4">
      <c r="D2908" s="165"/>
    </row>
    <row r="2909" spans="4:4">
      <c r="D2909" s="165"/>
    </row>
    <row r="2910" spans="4:4">
      <c r="D2910" s="165"/>
    </row>
    <row r="2911" spans="4:4">
      <c r="D2911" s="165"/>
    </row>
    <row r="2912" spans="4:4">
      <c r="D2912" s="165"/>
    </row>
    <row r="2913" spans="4:4">
      <c r="D2913" s="165"/>
    </row>
    <row r="2914" spans="4:4">
      <c r="D2914" s="165"/>
    </row>
    <row r="2915" spans="4:4">
      <c r="D2915" s="165"/>
    </row>
    <row r="2916" spans="4:4">
      <c r="D2916" s="165"/>
    </row>
    <row r="2917" spans="4:4">
      <c r="D2917" s="165"/>
    </row>
    <row r="2918" spans="4:4">
      <c r="D2918" s="165"/>
    </row>
    <row r="2919" spans="4:4">
      <c r="D2919" s="165"/>
    </row>
    <row r="2920" spans="4:4">
      <c r="D2920" s="165"/>
    </row>
    <row r="2921" spans="4:4">
      <c r="D2921" s="165"/>
    </row>
    <row r="2922" spans="4:4">
      <c r="D2922" s="165"/>
    </row>
    <row r="2923" spans="4:4">
      <c r="D2923" s="165"/>
    </row>
    <row r="2924" spans="4:4">
      <c r="D2924" s="165"/>
    </row>
    <row r="2925" spans="4:4">
      <c r="D2925" s="165"/>
    </row>
    <row r="2926" spans="4:4">
      <c r="D2926" s="165"/>
    </row>
    <row r="2927" spans="4:4">
      <c r="D2927" s="165"/>
    </row>
    <row r="2928" spans="4:4">
      <c r="D2928" s="165"/>
    </row>
    <row r="2929" spans="4:4">
      <c r="D2929" s="165"/>
    </row>
    <row r="2930" spans="4:4">
      <c r="D2930" s="165"/>
    </row>
    <row r="2931" spans="4:4">
      <c r="D2931" s="165"/>
    </row>
    <row r="2932" spans="4:4">
      <c r="D2932" s="165"/>
    </row>
    <row r="2933" spans="4:4">
      <c r="D2933" s="165"/>
    </row>
    <row r="2934" spans="4:4">
      <c r="D2934" s="165"/>
    </row>
    <row r="2935" spans="4:4">
      <c r="D2935" s="165"/>
    </row>
    <row r="2936" spans="4:4">
      <c r="D2936" s="165"/>
    </row>
    <row r="2937" spans="4:4">
      <c r="D2937" s="165"/>
    </row>
    <row r="2938" spans="4:4">
      <c r="D2938" s="165"/>
    </row>
    <row r="2939" spans="4:4">
      <c r="D2939" s="165"/>
    </row>
    <row r="2940" spans="4:4">
      <c r="D2940" s="165"/>
    </row>
    <row r="2941" spans="4:4">
      <c r="D2941" s="165"/>
    </row>
    <row r="2942" spans="4:4">
      <c r="D2942" s="165"/>
    </row>
    <row r="2943" spans="4:4">
      <c r="D2943" s="165"/>
    </row>
    <row r="2944" spans="4:4">
      <c r="D2944" s="165"/>
    </row>
    <row r="2945" spans="4:4">
      <c r="D2945" s="165"/>
    </row>
    <row r="2946" spans="4:4">
      <c r="D2946" s="165"/>
    </row>
    <row r="2947" spans="4:4">
      <c r="D2947" s="165"/>
    </row>
    <row r="2948" spans="4:4">
      <c r="D2948" s="165"/>
    </row>
    <row r="2949" spans="4:4">
      <c r="D2949" s="165"/>
    </row>
    <row r="2950" spans="4:4">
      <c r="D2950" s="165"/>
    </row>
    <row r="2951" spans="4:4">
      <c r="D2951" s="165"/>
    </row>
    <row r="2952" spans="4:4">
      <c r="D2952" s="165"/>
    </row>
    <row r="2953" spans="4:4">
      <c r="D2953" s="165"/>
    </row>
    <row r="2954" spans="4:4">
      <c r="D2954" s="165"/>
    </row>
    <row r="2955" spans="4:4">
      <c r="D2955" s="165"/>
    </row>
    <row r="2956" spans="4:4">
      <c r="D2956" s="165"/>
    </row>
    <row r="2957" spans="4:4">
      <c r="D2957" s="165"/>
    </row>
    <row r="2958" spans="4:4">
      <c r="D2958" s="165"/>
    </row>
    <row r="2959" spans="4:4">
      <c r="D2959" s="165"/>
    </row>
    <row r="2960" spans="4:4">
      <c r="D2960" s="165"/>
    </row>
    <row r="2961" spans="4:4">
      <c r="D2961" s="165"/>
    </row>
    <row r="2962" spans="4:4">
      <c r="D2962" s="165"/>
    </row>
    <row r="2963" spans="4:4">
      <c r="D2963" s="165"/>
    </row>
    <row r="2964" spans="4:4">
      <c r="D2964" s="165"/>
    </row>
    <row r="2965" spans="4:4">
      <c r="D2965" s="165"/>
    </row>
    <row r="2966" spans="4:4">
      <c r="D2966" s="165"/>
    </row>
    <row r="2967" spans="4:4">
      <c r="D2967" s="165"/>
    </row>
    <row r="2968" spans="4:4">
      <c r="D2968" s="165"/>
    </row>
    <row r="2969" spans="4:4">
      <c r="D2969" s="165"/>
    </row>
    <row r="2970" spans="4:4">
      <c r="D2970" s="165"/>
    </row>
    <row r="2971" spans="4:4">
      <c r="D2971" s="165"/>
    </row>
    <row r="2972" spans="4:4">
      <c r="D2972" s="165"/>
    </row>
    <row r="2973" spans="4:4">
      <c r="D2973" s="165"/>
    </row>
    <row r="2974" spans="4:4">
      <c r="D2974" s="165"/>
    </row>
    <row r="2975" spans="4:4">
      <c r="D2975" s="165"/>
    </row>
    <row r="2976" spans="4:4">
      <c r="D2976" s="165"/>
    </row>
    <row r="2977" spans="4:4">
      <c r="D2977" s="165"/>
    </row>
    <row r="2978" spans="4:4">
      <c r="D2978" s="165"/>
    </row>
    <row r="2979" spans="4:4">
      <c r="D2979" s="165"/>
    </row>
    <row r="2980" spans="4:4">
      <c r="D2980" s="165"/>
    </row>
    <row r="2981" spans="4:4">
      <c r="D2981" s="165"/>
    </row>
    <row r="2982" spans="4:4">
      <c r="D2982" s="165"/>
    </row>
    <row r="2983" spans="4:4">
      <c r="D2983" s="165"/>
    </row>
    <row r="2984" spans="4:4">
      <c r="D2984" s="165"/>
    </row>
    <row r="2985" spans="4:4">
      <c r="D2985" s="165"/>
    </row>
    <row r="2986" spans="4:4">
      <c r="D2986" s="165"/>
    </row>
    <row r="2987" spans="4:4">
      <c r="D2987" s="165"/>
    </row>
    <row r="2988" spans="4:4">
      <c r="D2988" s="165"/>
    </row>
    <row r="2989" spans="4:4">
      <c r="D2989" s="165"/>
    </row>
    <row r="2990" spans="4:4">
      <c r="D2990" s="165"/>
    </row>
    <row r="2991" spans="4:4">
      <c r="D2991" s="165"/>
    </row>
    <row r="2992" spans="4:4">
      <c r="D2992" s="165"/>
    </row>
    <row r="2993" spans="4:4">
      <c r="D2993" s="165"/>
    </row>
    <row r="2994" spans="4:4">
      <c r="D2994" s="165"/>
    </row>
    <row r="2995" spans="4:4">
      <c r="D2995" s="165"/>
    </row>
    <row r="2996" spans="4:4">
      <c r="D2996" s="165"/>
    </row>
    <row r="2997" spans="4:4">
      <c r="D2997" s="165"/>
    </row>
    <row r="2998" spans="4:4">
      <c r="D2998" s="165"/>
    </row>
    <row r="2999" spans="4:4">
      <c r="D2999" s="165"/>
    </row>
    <row r="3000" spans="4:4">
      <c r="D3000" s="165"/>
    </row>
    <row r="3001" spans="4:4">
      <c r="D3001" s="165"/>
    </row>
    <row r="3002" spans="4:4">
      <c r="D3002" s="165"/>
    </row>
    <row r="3003" spans="4:4">
      <c r="D3003" s="165"/>
    </row>
    <row r="3004" spans="4:4">
      <c r="D3004" s="165"/>
    </row>
    <row r="3005" spans="4:4">
      <c r="D3005" s="165"/>
    </row>
    <row r="3006" spans="4:4">
      <c r="D3006" s="165"/>
    </row>
    <row r="3007" spans="4:4">
      <c r="D3007" s="165"/>
    </row>
    <row r="3008" spans="4:4">
      <c r="D3008" s="165"/>
    </row>
    <row r="3009" spans="4:4">
      <c r="D3009" s="165"/>
    </row>
    <row r="3010" spans="4:4">
      <c r="D3010" s="165"/>
    </row>
    <row r="3011" spans="4:4">
      <c r="D3011" s="165"/>
    </row>
    <row r="3012" spans="4:4">
      <c r="D3012" s="165"/>
    </row>
    <row r="3013" spans="4:4">
      <c r="D3013" s="165"/>
    </row>
    <row r="3014" spans="4:4">
      <c r="D3014" s="165"/>
    </row>
    <row r="3015" spans="4:4">
      <c r="D3015" s="165"/>
    </row>
    <row r="3016" spans="4:4">
      <c r="D3016" s="165"/>
    </row>
    <row r="3017" spans="4:4">
      <c r="D3017" s="165"/>
    </row>
    <row r="3018" spans="4:4">
      <c r="D3018" s="165"/>
    </row>
    <row r="3019" spans="4:4">
      <c r="D3019" s="165"/>
    </row>
    <row r="3020" spans="4:4">
      <c r="D3020" s="165"/>
    </row>
    <row r="3021" spans="4:4">
      <c r="D3021" s="165"/>
    </row>
    <row r="3022" spans="4:4">
      <c r="D3022" s="165"/>
    </row>
    <row r="3023" spans="4:4">
      <c r="D3023" s="165"/>
    </row>
    <row r="3024" spans="4:4">
      <c r="D3024" s="165"/>
    </row>
    <row r="3025" spans="4:4">
      <c r="D3025" s="165"/>
    </row>
    <row r="3026" spans="4:4">
      <c r="D3026" s="165"/>
    </row>
    <row r="3027" spans="4:4">
      <c r="D3027" s="165"/>
    </row>
    <row r="3028" spans="4:4">
      <c r="D3028" s="165"/>
    </row>
    <row r="3029" spans="4:4">
      <c r="D3029" s="165"/>
    </row>
    <row r="3030" spans="4:4">
      <c r="D3030" s="165"/>
    </row>
    <row r="3031" spans="4:4">
      <c r="D3031" s="165"/>
    </row>
    <row r="3032" spans="4:4">
      <c r="D3032" s="165"/>
    </row>
    <row r="3033" spans="4:4">
      <c r="D3033" s="165"/>
    </row>
    <row r="3034" spans="4:4">
      <c r="D3034" s="165"/>
    </row>
    <row r="3035" spans="4:4">
      <c r="D3035" s="165"/>
    </row>
    <row r="3036" spans="4:4">
      <c r="D3036" s="165"/>
    </row>
    <row r="3037" spans="4:4">
      <c r="D3037" s="165"/>
    </row>
    <row r="3038" spans="4:4">
      <c r="D3038" s="165"/>
    </row>
    <row r="3039" spans="4:4">
      <c r="D3039" s="165"/>
    </row>
    <row r="3040" spans="4:4">
      <c r="D3040" s="165"/>
    </row>
    <row r="3041" spans="4:4">
      <c r="D3041" s="165"/>
    </row>
    <row r="3042" spans="4:4">
      <c r="D3042" s="165"/>
    </row>
    <row r="3043" spans="4:4">
      <c r="D3043" s="165"/>
    </row>
    <row r="3044" spans="4:4">
      <c r="D3044" s="165"/>
    </row>
    <row r="3045" spans="4:4">
      <c r="D3045" s="165"/>
    </row>
    <row r="3046" spans="4:4">
      <c r="D3046" s="165"/>
    </row>
    <row r="3047" spans="4:4">
      <c r="D3047" s="165"/>
    </row>
    <row r="3048" spans="4:4">
      <c r="D3048" s="165"/>
    </row>
    <row r="3049" spans="4:4">
      <c r="D3049" s="165"/>
    </row>
    <row r="3050" spans="4:4">
      <c r="D3050" s="165"/>
    </row>
    <row r="3051" spans="4:4">
      <c r="D3051" s="165"/>
    </row>
    <row r="3052" spans="4:4">
      <c r="D3052" s="165"/>
    </row>
    <row r="3053" spans="4:4">
      <c r="D3053" s="165"/>
    </row>
    <row r="3054" spans="4:4">
      <c r="D3054" s="165"/>
    </row>
    <row r="3055" spans="4:4">
      <c r="D3055" s="165"/>
    </row>
    <row r="3056" spans="4:4">
      <c r="D3056" s="165"/>
    </row>
    <row r="3057" spans="4:4">
      <c r="D3057" s="165"/>
    </row>
    <row r="3058" spans="4:4">
      <c r="D3058" s="165"/>
    </row>
    <row r="3059" spans="4:4">
      <c r="D3059" s="165"/>
    </row>
    <row r="3060" spans="4:4">
      <c r="D3060" s="165"/>
    </row>
    <row r="3061" spans="4:4">
      <c r="D3061" s="165"/>
    </row>
    <row r="3062" spans="4:4">
      <c r="D3062" s="165"/>
    </row>
    <row r="3063" spans="4:4">
      <c r="D3063" s="165"/>
    </row>
    <row r="3064" spans="4:4">
      <c r="D3064" s="165"/>
    </row>
    <row r="3065" spans="4:4">
      <c r="D3065" s="165"/>
    </row>
    <row r="3066" spans="4:4">
      <c r="D3066" s="165"/>
    </row>
    <row r="3067" spans="4:4">
      <c r="D3067" s="165"/>
    </row>
    <row r="3068" spans="4:4">
      <c r="D3068" s="165"/>
    </row>
    <row r="3069" spans="4:4">
      <c r="D3069" s="165"/>
    </row>
    <row r="3070" spans="4:4">
      <c r="D3070" s="165"/>
    </row>
    <row r="3071" spans="4:4">
      <c r="D3071" s="165"/>
    </row>
    <row r="3072" spans="4:4">
      <c r="D3072" s="165"/>
    </row>
    <row r="3073" spans="4:4">
      <c r="D3073" s="165"/>
    </row>
    <row r="3074" spans="4:4">
      <c r="D3074" s="165"/>
    </row>
    <row r="3075" spans="4:4">
      <c r="D3075" s="165"/>
    </row>
    <row r="3076" spans="4:4">
      <c r="D3076" s="165"/>
    </row>
    <row r="3077" spans="4:4">
      <c r="D3077" s="165"/>
    </row>
    <row r="3078" spans="4:4">
      <c r="D3078" s="165"/>
    </row>
    <row r="3079" spans="4:4">
      <c r="D3079" s="165"/>
    </row>
    <row r="3080" spans="4:4">
      <c r="D3080" s="165"/>
    </row>
    <row r="3081" spans="4:4">
      <c r="D3081" s="165"/>
    </row>
    <row r="3082" spans="4:4">
      <c r="D3082" s="165"/>
    </row>
    <row r="3083" spans="4:4">
      <c r="D3083" s="165"/>
    </row>
    <row r="3084" spans="4:4">
      <c r="D3084" s="165"/>
    </row>
    <row r="3085" spans="4:4">
      <c r="D3085" s="165"/>
    </row>
    <row r="3086" spans="4:4">
      <c r="D3086" s="165"/>
    </row>
    <row r="3087" spans="4:4">
      <c r="D3087" s="165"/>
    </row>
    <row r="3088" spans="4:4">
      <c r="D3088" s="165"/>
    </row>
    <row r="3089" spans="4:4">
      <c r="D3089" s="165"/>
    </row>
    <row r="3090" spans="4:4">
      <c r="D3090" s="165"/>
    </row>
    <row r="3091" spans="4:4">
      <c r="D3091" s="165"/>
    </row>
    <row r="3092" spans="4:4">
      <c r="D3092" s="165"/>
    </row>
    <row r="3093" spans="4:4">
      <c r="D3093" s="165"/>
    </row>
    <row r="3094" spans="4:4">
      <c r="D3094" s="165"/>
    </row>
    <row r="3095" spans="4:4">
      <c r="D3095" s="165"/>
    </row>
    <row r="3096" spans="4:4">
      <c r="D3096" s="165"/>
    </row>
    <row r="3097" spans="4:4">
      <c r="D3097" s="165"/>
    </row>
    <row r="3098" spans="4:4">
      <c r="D3098" s="165"/>
    </row>
    <row r="3099" spans="4:4">
      <c r="D3099" s="165"/>
    </row>
    <row r="3100" spans="4:4">
      <c r="D3100" s="165"/>
    </row>
    <row r="3101" spans="4:4">
      <c r="D3101" s="165"/>
    </row>
    <row r="3102" spans="4:4">
      <c r="D3102" s="165"/>
    </row>
    <row r="3103" spans="4:4">
      <c r="D3103" s="165"/>
    </row>
    <row r="3104" spans="4:4">
      <c r="D3104" s="165"/>
    </row>
    <row r="3105" spans="4:4">
      <c r="D3105" s="165"/>
    </row>
    <row r="3106" spans="4:4">
      <c r="D3106" s="165"/>
    </row>
    <row r="3107" spans="4:4">
      <c r="D3107" s="165"/>
    </row>
    <row r="3108" spans="4:4">
      <c r="D3108" s="165"/>
    </row>
    <row r="3109" spans="4:4">
      <c r="D3109" s="165"/>
    </row>
    <row r="3110" spans="4:4">
      <c r="D3110" s="165"/>
    </row>
    <row r="3111" spans="4:4">
      <c r="D3111" s="165"/>
    </row>
    <row r="3112" spans="4:4">
      <c r="D3112" s="165"/>
    </row>
    <row r="3113" spans="4:4">
      <c r="D3113" s="165"/>
    </row>
    <row r="3114" spans="4:4">
      <c r="D3114" s="165"/>
    </row>
    <row r="3115" spans="4:4">
      <c r="D3115" s="165"/>
    </row>
    <row r="3116" spans="4:4">
      <c r="D3116" s="165"/>
    </row>
    <row r="3117" spans="4:4">
      <c r="D3117" s="165"/>
    </row>
    <row r="3118" spans="4:4">
      <c r="D3118" s="165"/>
    </row>
    <row r="3119" spans="4:4">
      <c r="D3119" s="165"/>
    </row>
    <row r="3120" spans="4:4">
      <c r="D3120" s="165"/>
    </row>
    <row r="3121" spans="4:4">
      <c r="D3121" s="165"/>
    </row>
    <row r="3122" spans="4:4">
      <c r="D3122" s="165"/>
    </row>
    <row r="3123" spans="4:4">
      <c r="D3123" s="165"/>
    </row>
    <row r="3124" spans="4:4">
      <c r="D3124" s="165"/>
    </row>
    <row r="3125" spans="4:4">
      <c r="D3125" s="165"/>
    </row>
    <row r="3126" spans="4:4">
      <c r="D3126" s="165"/>
    </row>
    <row r="3127" spans="4:4">
      <c r="D3127" s="165"/>
    </row>
    <row r="3128" spans="4:4">
      <c r="D3128" s="165"/>
    </row>
    <row r="3129" spans="4:4">
      <c r="D3129" s="165"/>
    </row>
    <row r="3130" spans="4:4">
      <c r="D3130" s="165"/>
    </row>
    <row r="3131" spans="4:4">
      <c r="D3131" s="165"/>
    </row>
    <row r="3132" spans="4:4">
      <c r="D3132" s="165"/>
    </row>
    <row r="3133" spans="4:4">
      <c r="D3133" s="165"/>
    </row>
    <row r="3134" spans="4:4">
      <c r="D3134" s="165"/>
    </row>
    <row r="3135" spans="4:4">
      <c r="D3135" s="165"/>
    </row>
    <row r="3136" spans="4:4">
      <c r="D3136" s="165"/>
    </row>
    <row r="3137" spans="4:4">
      <c r="D3137" s="165"/>
    </row>
    <row r="3138" spans="4:4">
      <c r="D3138" s="165"/>
    </row>
    <row r="3139" spans="4:4">
      <c r="D3139" s="165"/>
    </row>
    <row r="3140" spans="4:4">
      <c r="D3140" s="165"/>
    </row>
    <row r="3141" spans="4:4">
      <c r="D3141" s="165"/>
    </row>
    <row r="3142" spans="4:4">
      <c r="D3142" s="165"/>
    </row>
    <row r="3143" spans="4:4">
      <c r="D3143" s="165"/>
    </row>
    <row r="3144" spans="4:4">
      <c r="D3144" s="165"/>
    </row>
    <row r="3145" spans="4:4">
      <c r="D3145" s="165"/>
    </row>
    <row r="3146" spans="4:4">
      <c r="D3146" s="165"/>
    </row>
    <row r="3147" spans="4:4">
      <c r="D3147" s="165"/>
    </row>
    <row r="3148" spans="4:4">
      <c r="D3148" s="165"/>
    </row>
    <row r="3149" spans="4:4">
      <c r="D3149" s="165"/>
    </row>
    <row r="3150" spans="4:4">
      <c r="D3150" s="165"/>
    </row>
    <row r="3151" spans="4:4">
      <c r="D3151" s="165"/>
    </row>
    <row r="3152" spans="4:4">
      <c r="D3152" s="165"/>
    </row>
    <row r="3153" spans="4:4">
      <c r="D3153" s="165"/>
    </row>
    <row r="3154" spans="4:4">
      <c r="D3154" s="165"/>
    </row>
    <row r="3155" spans="4:4">
      <c r="D3155" s="165"/>
    </row>
    <row r="3156" spans="4:4">
      <c r="D3156" s="165"/>
    </row>
    <row r="3157" spans="4:4">
      <c r="D3157" s="165"/>
    </row>
    <row r="3158" spans="4:4">
      <c r="D3158" s="165"/>
    </row>
    <row r="3159" spans="4:4">
      <c r="D3159" s="165"/>
    </row>
    <row r="3160" spans="4:4">
      <c r="D3160" s="165"/>
    </row>
    <row r="3161" spans="4:4">
      <c r="D3161" s="165"/>
    </row>
    <row r="3162" spans="4:4">
      <c r="D3162" s="165"/>
    </row>
    <row r="3163" spans="4:4">
      <c r="D3163" s="165"/>
    </row>
    <row r="3164" spans="4:4">
      <c r="D3164" s="165"/>
    </row>
    <row r="3165" spans="4:4">
      <c r="D3165" s="165"/>
    </row>
    <row r="3166" spans="4:4">
      <c r="D3166" s="165"/>
    </row>
    <row r="3167" spans="4:4">
      <c r="D3167" s="165"/>
    </row>
    <row r="3168" spans="4:4">
      <c r="D3168" s="165"/>
    </row>
    <row r="3169" spans="4:4">
      <c r="D3169" s="165"/>
    </row>
    <row r="3170" spans="4:4">
      <c r="D3170" s="165"/>
    </row>
    <row r="3171" spans="4:4">
      <c r="D3171" s="165"/>
    </row>
    <row r="3172" spans="4:4">
      <c r="D3172" s="165"/>
    </row>
    <row r="3173" spans="4:4">
      <c r="D3173" s="165"/>
    </row>
    <row r="3174" spans="4:4">
      <c r="D3174" s="165"/>
    </row>
    <row r="3175" spans="4:4">
      <c r="D3175" s="165"/>
    </row>
    <row r="3176" spans="4:4">
      <c r="D3176" s="165"/>
    </row>
    <row r="3177" spans="4:4">
      <c r="D3177" s="165"/>
    </row>
    <row r="3178" spans="4:4">
      <c r="D3178" s="165"/>
    </row>
    <row r="3179" spans="4:4">
      <c r="D3179" s="165"/>
    </row>
    <row r="3180" spans="4:4">
      <c r="D3180" s="165"/>
    </row>
    <row r="3181" spans="4:4">
      <c r="D3181" s="165"/>
    </row>
    <row r="3182" spans="4:4">
      <c r="D3182" s="165"/>
    </row>
    <row r="3183" spans="4:4">
      <c r="D3183" s="165"/>
    </row>
    <row r="3184" spans="4:4">
      <c r="D3184" s="165"/>
    </row>
    <row r="3185" spans="4:4">
      <c r="D3185" s="165"/>
    </row>
    <row r="3186" spans="4:4">
      <c r="D3186" s="165"/>
    </row>
    <row r="3187" spans="4:4">
      <c r="D3187" s="165"/>
    </row>
    <row r="3188" spans="4:4">
      <c r="D3188" s="165"/>
    </row>
    <row r="3189" spans="4:4">
      <c r="D3189" s="165"/>
    </row>
    <row r="3190" spans="4:4">
      <c r="D3190" s="165"/>
    </row>
    <row r="3191" spans="4:4">
      <c r="D3191" s="165"/>
    </row>
    <row r="3192" spans="4:4">
      <c r="D3192" s="165"/>
    </row>
    <row r="3193" spans="4:4">
      <c r="D3193" s="165"/>
    </row>
    <row r="3194" spans="4:4">
      <c r="D3194" s="165"/>
    </row>
    <row r="3195" spans="4:4">
      <c r="D3195" s="165"/>
    </row>
    <row r="3196" spans="4:4">
      <c r="D3196" s="165"/>
    </row>
    <row r="3197" spans="4:4">
      <c r="D3197" s="165"/>
    </row>
    <row r="3198" spans="4:4">
      <c r="D3198" s="165"/>
    </row>
    <row r="3199" spans="4:4">
      <c r="D3199" s="165"/>
    </row>
    <row r="3200" spans="4:4">
      <c r="D3200" s="165"/>
    </row>
    <row r="3201" spans="4:4">
      <c r="D3201" s="165"/>
    </row>
    <row r="3202" spans="4:4">
      <c r="D3202" s="165"/>
    </row>
    <row r="3203" spans="4:4">
      <c r="D3203" s="165"/>
    </row>
    <row r="3204" spans="4:4">
      <c r="D3204" s="165"/>
    </row>
    <row r="3205" spans="4:4">
      <c r="D3205" s="165"/>
    </row>
    <row r="3206" spans="4:4">
      <c r="D3206" s="165"/>
    </row>
    <row r="3207" spans="4:4">
      <c r="D3207" s="165"/>
    </row>
    <row r="3208" spans="4:4">
      <c r="D3208" s="165"/>
    </row>
    <row r="3209" spans="4:4">
      <c r="D3209" s="165"/>
    </row>
    <row r="3210" spans="4:4">
      <c r="D3210" s="165"/>
    </row>
    <row r="3211" spans="4:4">
      <c r="D3211" s="165"/>
    </row>
    <row r="3212" spans="4:4">
      <c r="D3212" s="165"/>
    </row>
    <row r="3213" spans="4:4">
      <c r="D3213" s="165"/>
    </row>
    <row r="3214" spans="4:4">
      <c r="D3214" s="165"/>
    </row>
    <row r="3215" spans="4:4">
      <c r="D3215" s="165"/>
    </row>
    <row r="3216" spans="4:4">
      <c r="D3216" s="165"/>
    </row>
    <row r="3217" spans="4:4">
      <c r="D3217" s="165"/>
    </row>
    <row r="3218" spans="4:4">
      <c r="D3218" s="165"/>
    </row>
    <row r="3219" spans="4:4">
      <c r="D3219" s="165"/>
    </row>
    <row r="3220" spans="4:4">
      <c r="D3220" s="165"/>
    </row>
    <row r="3221" spans="4:4">
      <c r="D3221" s="165"/>
    </row>
    <row r="3222" spans="4:4">
      <c r="D3222" s="165"/>
    </row>
    <row r="3223" spans="4:4">
      <c r="D3223" s="165"/>
    </row>
    <row r="3224" spans="4:4">
      <c r="D3224" s="165"/>
    </row>
    <row r="3225" spans="4:4">
      <c r="D3225" s="165"/>
    </row>
    <row r="3226" spans="4:4">
      <c r="D3226" s="165"/>
    </row>
    <row r="3227" spans="4:4">
      <c r="D3227" s="165"/>
    </row>
    <row r="3228" spans="4:4">
      <c r="D3228" s="165"/>
    </row>
    <row r="3229" spans="4:4">
      <c r="D3229" s="165"/>
    </row>
    <row r="3230" spans="4:4">
      <c r="D3230" s="165"/>
    </row>
    <row r="3231" spans="4:4">
      <c r="D3231" s="165"/>
    </row>
    <row r="3232" spans="4:4">
      <c r="D3232" s="165"/>
    </row>
    <row r="3233" spans="4:4">
      <c r="D3233" s="165"/>
    </row>
    <row r="3234" spans="4:4">
      <c r="D3234" s="165"/>
    </row>
    <row r="3235" spans="4:4">
      <c r="D3235" s="165"/>
    </row>
    <row r="3236" spans="4:4">
      <c r="D3236" s="165"/>
    </row>
    <row r="3237" spans="4:4">
      <c r="D3237" s="165"/>
    </row>
    <row r="3238" spans="4:4">
      <c r="D3238" s="165"/>
    </row>
    <row r="3239" spans="4:4">
      <c r="D3239" s="165"/>
    </row>
    <row r="3240" spans="4:4">
      <c r="D3240" s="165"/>
    </row>
    <row r="3241" spans="4:4">
      <c r="D3241" s="165"/>
    </row>
    <row r="3242" spans="4:4">
      <c r="D3242" s="165"/>
    </row>
    <row r="3243" spans="4:4">
      <c r="D3243" s="165"/>
    </row>
    <row r="3244" spans="4:4">
      <c r="D3244" s="165"/>
    </row>
    <row r="3245" spans="4:4">
      <c r="D3245" s="165"/>
    </row>
    <row r="3246" spans="4:4">
      <c r="D3246" s="165"/>
    </row>
    <row r="3247" spans="4:4">
      <c r="D3247" s="165"/>
    </row>
    <row r="3248" spans="4:4">
      <c r="D3248" s="165"/>
    </row>
    <row r="3249" spans="4:4">
      <c r="D3249" s="165"/>
    </row>
    <row r="3250" spans="4:4">
      <c r="D3250" s="165"/>
    </row>
    <row r="3251" spans="4:4">
      <c r="D3251" s="165"/>
    </row>
    <row r="3252" spans="4:4">
      <c r="D3252" s="165"/>
    </row>
    <row r="3253" spans="4:4">
      <c r="D3253" s="165"/>
    </row>
    <row r="3254" spans="4:4">
      <c r="D3254" s="165"/>
    </row>
    <row r="3255" spans="4:4">
      <c r="D3255" s="165"/>
    </row>
    <row r="3256" spans="4:4">
      <c r="D3256" s="165"/>
    </row>
    <row r="3257" spans="4:4">
      <c r="D3257" s="165"/>
    </row>
    <row r="3258" spans="4:4">
      <c r="D3258" s="165"/>
    </row>
    <row r="3259" spans="4:4">
      <c r="D3259" s="165"/>
    </row>
    <row r="3260" spans="4:4">
      <c r="D3260" s="165"/>
    </row>
    <row r="3261" spans="4:4">
      <c r="D3261" s="165"/>
    </row>
    <row r="3262" spans="4:4">
      <c r="D3262" s="165"/>
    </row>
    <row r="3263" spans="4:4">
      <c r="D3263" s="165"/>
    </row>
    <row r="3264" spans="4:4">
      <c r="D3264" s="165"/>
    </row>
    <row r="3265" spans="4:4">
      <c r="D3265" s="165"/>
    </row>
    <row r="3266" spans="4:4">
      <c r="D3266" s="165"/>
    </row>
    <row r="3267" spans="4:4">
      <c r="D3267" s="165"/>
    </row>
    <row r="3268" spans="4:4">
      <c r="D3268" s="165"/>
    </row>
    <row r="3269" spans="4:4">
      <c r="D3269" s="165"/>
    </row>
    <row r="3270" spans="4:4">
      <c r="D3270" s="165"/>
    </row>
    <row r="3271" spans="4:4">
      <c r="D3271" s="165"/>
    </row>
    <row r="3272" spans="4:4">
      <c r="D3272" s="165"/>
    </row>
    <row r="3273" spans="4:4">
      <c r="D3273" s="165"/>
    </row>
    <row r="3274" spans="4:4">
      <c r="D3274" s="165"/>
    </row>
    <row r="3275" spans="4:4">
      <c r="D3275" s="165"/>
    </row>
    <row r="3276" spans="4:4">
      <c r="D3276" s="165"/>
    </row>
    <row r="3277" spans="4:4">
      <c r="D3277" s="165"/>
    </row>
    <row r="3278" spans="4:4">
      <c r="D3278" s="165"/>
    </row>
    <row r="3279" spans="4:4">
      <c r="D3279" s="165"/>
    </row>
    <row r="3280" spans="4:4">
      <c r="D3280" s="165"/>
    </row>
    <row r="3281" spans="4:4">
      <c r="D3281" s="165"/>
    </row>
    <row r="3282" spans="4:4">
      <c r="D3282" s="165"/>
    </row>
    <row r="3283" spans="4:4">
      <c r="D3283" s="165"/>
    </row>
    <row r="3284" spans="4:4">
      <c r="D3284" s="165"/>
    </row>
    <row r="3285" spans="4:4">
      <c r="D3285" s="165"/>
    </row>
    <row r="3286" spans="4:4">
      <c r="D3286" s="165"/>
    </row>
    <row r="3287" spans="4:4">
      <c r="D3287" s="165"/>
    </row>
    <row r="3288" spans="4:4">
      <c r="D3288" s="165"/>
    </row>
    <row r="3289" spans="4:4">
      <c r="D3289" s="165"/>
    </row>
    <row r="3290" spans="4:4">
      <c r="D3290" s="165"/>
    </row>
    <row r="3291" spans="4:4">
      <c r="D3291" s="165"/>
    </row>
    <row r="3292" spans="4:4">
      <c r="D3292" s="165"/>
    </row>
    <row r="3293" spans="4:4">
      <c r="D3293" s="165"/>
    </row>
    <row r="3294" spans="4:4">
      <c r="D3294" s="165"/>
    </row>
    <row r="3295" spans="4:4">
      <c r="D3295" s="165"/>
    </row>
    <row r="3296" spans="4:4">
      <c r="D3296" s="165"/>
    </row>
    <row r="3297" spans="4:4">
      <c r="D3297" s="165"/>
    </row>
    <row r="3298" spans="4:4">
      <c r="D3298" s="165"/>
    </row>
    <row r="3299" spans="4:4">
      <c r="D3299" s="165"/>
    </row>
    <row r="3300" spans="4:4">
      <c r="D3300" s="165"/>
    </row>
    <row r="3301" spans="4:4">
      <c r="D3301" s="165"/>
    </row>
    <row r="3302" spans="4:4">
      <c r="D3302" s="165"/>
    </row>
    <row r="3303" spans="4:4">
      <c r="D3303" s="165"/>
    </row>
    <row r="3304" spans="4:4">
      <c r="D3304" s="165"/>
    </row>
    <row r="3305" spans="4:4">
      <c r="D3305" s="165"/>
    </row>
    <row r="3306" spans="4:4">
      <c r="D3306" s="165"/>
    </row>
    <row r="3307" spans="4:4">
      <c r="D3307" s="165"/>
    </row>
    <row r="3308" spans="4:4">
      <c r="D3308" s="165"/>
    </row>
    <row r="3309" spans="4:4">
      <c r="D3309" s="165"/>
    </row>
    <row r="3310" spans="4:4">
      <c r="D3310" s="165"/>
    </row>
    <row r="3311" spans="4:4">
      <c r="D3311" s="165"/>
    </row>
    <row r="3312" spans="4:4">
      <c r="D3312" s="165"/>
    </row>
    <row r="3313" spans="4:4">
      <c r="D3313" s="165"/>
    </row>
    <row r="3314" spans="4:4">
      <c r="D3314" s="165"/>
    </row>
    <row r="3315" spans="4:4">
      <c r="D3315" s="165"/>
    </row>
    <row r="3316" spans="4:4">
      <c r="D3316" s="165"/>
    </row>
    <row r="3317" spans="4:4">
      <c r="D3317" s="165"/>
    </row>
    <row r="3318" spans="4:4">
      <c r="D3318" s="165"/>
    </row>
    <row r="3319" spans="4:4">
      <c r="D3319" s="165"/>
    </row>
    <row r="3320" spans="4:4">
      <c r="D3320" s="165"/>
    </row>
    <row r="3321" spans="4:4">
      <c r="D3321" s="165"/>
    </row>
    <row r="3322" spans="4:4">
      <c r="D3322" s="165"/>
    </row>
    <row r="3323" spans="4:4">
      <c r="D3323" s="165"/>
    </row>
    <row r="3324" spans="4:4">
      <c r="D3324" s="165"/>
    </row>
    <row r="3325" spans="4:4">
      <c r="D3325" s="165"/>
    </row>
    <row r="3326" spans="4:4">
      <c r="D3326" s="165"/>
    </row>
    <row r="3327" spans="4:4">
      <c r="D3327" s="165"/>
    </row>
    <row r="3328" spans="4:4">
      <c r="D3328" s="165"/>
    </row>
    <row r="3329" spans="4:4">
      <c r="D3329" s="165"/>
    </row>
    <row r="3330" spans="4:4">
      <c r="D3330" s="165"/>
    </row>
    <row r="3331" spans="4:4">
      <c r="D3331" s="165"/>
    </row>
    <row r="3332" spans="4:4">
      <c r="D3332" s="165"/>
    </row>
    <row r="3333" spans="4:4">
      <c r="D3333" s="165"/>
    </row>
    <row r="3334" spans="4:4">
      <c r="D3334" s="165"/>
    </row>
    <row r="3335" spans="4:4">
      <c r="D3335" s="165"/>
    </row>
    <row r="3336" spans="4:4">
      <c r="D3336" s="165"/>
    </row>
    <row r="3337" spans="4:4">
      <c r="D3337" s="165"/>
    </row>
    <row r="3338" spans="4:4">
      <c r="D3338" s="165"/>
    </row>
    <row r="3339" spans="4:4">
      <c r="D3339" s="165"/>
    </row>
    <row r="3340" spans="4:4">
      <c r="D3340" s="165"/>
    </row>
    <row r="3341" spans="4:4">
      <c r="D3341" s="165"/>
    </row>
    <row r="3342" spans="4:4">
      <c r="D3342" s="165"/>
    </row>
    <row r="3343" spans="4:4">
      <c r="D3343" s="165"/>
    </row>
    <row r="3344" spans="4:4">
      <c r="D3344" s="165"/>
    </row>
    <row r="3345" spans="4:4">
      <c r="D3345" s="165"/>
    </row>
    <row r="3346" spans="4:4">
      <c r="D3346" s="165"/>
    </row>
    <row r="3347" spans="4:4">
      <c r="D3347" s="165"/>
    </row>
    <row r="3348" spans="4:4">
      <c r="D3348" s="165"/>
    </row>
    <row r="3349" spans="4:4">
      <c r="D3349" s="165"/>
    </row>
    <row r="3350" spans="4:4">
      <c r="D3350" s="165"/>
    </row>
    <row r="3351" spans="4:4">
      <c r="D3351" s="165"/>
    </row>
    <row r="3352" spans="4:4">
      <c r="D3352" s="165"/>
    </row>
    <row r="3353" spans="4:4">
      <c r="D3353" s="165"/>
    </row>
    <row r="3354" spans="4:4">
      <c r="D3354" s="165"/>
    </row>
    <row r="3355" spans="4:4">
      <c r="D3355" s="165"/>
    </row>
    <row r="3356" spans="4:4">
      <c r="D3356" s="165"/>
    </row>
    <row r="3357" spans="4:4">
      <c r="D3357" s="165"/>
    </row>
    <row r="3358" spans="4:4">
      <c r="D3358" s="165"/>
    </row>
    <row r="3359" spans="4:4">
      <c r="D3359" s="165"/>
    </row>
    <row r="3360" spans="4:4">
      <c r="D3360" s="165"/>
    </row>
    <row r="3361" spans="4:4">
      <c r="D3361" s="165"/>
    </row>
    <row r="3362" spans="4:4">
      <c r="D3362" s="165"/>
    </row>
    <row r="3363" spans="4:4">
      <c r="D3363" s="165"/>
    </row>
    <row r="3364" spans="4:4">
      <c r="D3364" s="165"/>
    </row>
    <row r="3365" spans="4:4">
      <c r="D3365" s="165"/>
    </row>
    <row r="3366" spans="4:4">
      <c r="D3366" s="165"/>
    </row>
    <row r="3367" spans="4:4">
      <c r="D3367" s="165"/>
    </row>
    <row r="3368" spans="4:4">
      <c r="D3368" s="165"/>
    </row>
    <row r="3369" spans="4:4">
      <c r="D3369" s="165"/>
    </row>
    <row r="3370" spans="4:4">
      <c r="D3370" s="165"/>
    </row>
    <row r="3371" spans="4:4">
      <c r="D3371" s="165"/>
    </row>
    <row r="3372" spans="4:4">
      <c r="D3372" s="165"/>
    </row>
    <row r="3373" spans="4:4">
      <c r="D3373" s="165"/>
    </row>
    <row r="3374" spans="4:4">
      <c r="D3374" s="165"/>
    </row>
    <row r="3375" spans="4:4">
      <c r="D3375" s="165"/>
    </row>
    <row r="3376" spans="4:4">
      <c r="D3376" s="165"/>
    </row>
    <row r="3377" spans="4:4">
      <c r="D3377" s="165"/>
    </row>
    <row r="3378" spans="4:4">
      <c r="D3378" s="165"/>
    </row>
    <row r="3379" spans="4:4">
      <c r="D3379" s="165"/>
    </row>
    <row r="3380" spans="4:4">
      <c r="D3380" s="165"/>
    </row>
    <row r="3381" spans="4:4">
      <c r="D3381" s="165"/>
    </row>
    <row r="3382" spans="4:4">
      <c r="D3382" s="165"/>
    </row>
    <row r="3383" spans="4:4">
      <c r="D3383" s="165"/>
    </row>
    <row r="3384" spans="4:4">
      <c r="D3384" s="165"/>
    </row>
    <row r="3385" spans="4:4">
      <c r="D3385" s="165"/>
    </row>
    <row r="3386" spans="4:4">
      <c r="D3386" s="165"/>
    </row>
    <row r="3387" spans="4:4">
      <c r="D3387" s="165"/>
    </row>
    <row r="3388" spans="4:4">
      <c r="D3388" s="165"/>
    </row>
    <row r="3389" spans="4:4">
      <c r="D3389" s="165"/>
    </row>
    <row r="3390" spans="4:4">
      <c r="D3390" s="165"/>
    </row>
    <row r="3391" spans="4:4">
      <c r="D3391" s="165"/>
    </row>
    <row r="3392" spans="4:4">
      <c r="D3392" s="165"/>
    </row>
    <row r="3393" spans="4:4">
      <c r="D3393" s="165"/>
    </row>
    <row r="3394" spans="4:4">
      <c r="D3394" s="165"/>
    </row>
    <row r="3395" spans="4:4">
      <c r="D3395" s="165"/>
    </row>
    <row r="3396" spans="4:4">
      <c r="D3396" s="165"/>
    </row>
    <row r="3397" spans="4:4">
      <c r="D3397" s="165"/>
    </row>
    <row r="3398" spans="4:4">
      <c r="D3398" s="165"/>
    </row>
    <row r="3399" spans="4:4">
      <c r="D3399" s="165"/>
    </row>
    <row r="3400" spans="4:4">
      <c r="D3400" s="165"/>
    </row>
    <row r="3401" spans="4:4">
      <c r="D3401" s="165"/>
    </row>
    <row r="3402" spans="4:4">
      <c r="D3402" s="165"/>
    </row>
    <row r="3403" spans="4:4">
      <c r="D3403" s="165"/>
    </row>
    <row r="3404" spans="4:4">
      <c r="D3404" s="165"/>
    </row>
    <row r="3405" spans="4:4">
      <c r="D3405" s="165"/>
    </row>
    <row r="3406" spans="4:4">
      <c r="D3406" s="165"/>
    </row>
    <row r="3407" spans="4:4">
      <c r="D3407" s="165"/>
    </row>
    <row r="3408" spans="4:4">
      <c r="D3408" s="165"/>
    </row>
    <row r="3409" spans="4:4">
      <c r="D3409" s="165"/>
    </row>
    <row r="3410" spans="4:4">
      <c r="D3410" s="165"/>
    </row>
    <row r="3411" spans="4:4">
      <c r="D3411" s="165"/>
    </row>
    <row r="3412" spans="4:4">
      <c r="D3412" s="165"/>
    </row>
    <row r="3413" spans="4:4">
      <c r="D3413" s="165"/>
    </row>
    <row r="3414" spans="4:4">
      <c r="D3414" s="165"/>
    </row>
    <row r="3415" spans="4:4">
      <c r="D3415" s="165"/>
    </row>
    <row r="3416" spans="4:4">
      <c r="D3416" s="165"/>
    </row>
    <row r="3417" spans="4:4">
      <c r="D3417" s="165"/>
    </row>
    <row r="3418" spans="4:4">
      <c r="D3418" s="165"/>
    </row>
    <row r="3419" spans="4:4">
      <c r="D3419" s="165"/>
    </row>
    <row r="3420" spans="4:4">
      <c r="D3420" s="165"/>
    </row>
    <row r="3421" spans="4:4">
      <c r="D3421" s="165"/>
    </row>
    <row r="3422" spans="4:4">
      <c r="D3422" s="165"/>
    </row>
    <row r="3423" spans="4:4">
      <c r="D3423" s="165"/>
    </row>
    <row r="3424" spans="4:4">
      <c r="D3424" s="165"/>
    </row>
    <row r="3425" spans="4:4">
      <c r="D3425" s="165"/>
    </row>
    <row r="3426" spans="4:4">
      <c r="D3426" s="165"/>
    </row>
    <row r="3427" spans="4:4">
      <c r="D3427" s="165"/>
    </row>
    <row r="3428" spans="4:4">
      <c r="D3428" s="165"/>
    </row>
    <row r="3429" spans="4:4">
      <c r="D3429" s="165"/>
    </row>
    <row r="3430" spans="4:4">
      <c r="D3430" s="165"/>
    </row>
    <row r="3431" spans="4:4">
      <c r="D3431" s="165"/>
    </row>
    <row r="3432" spans="4:4">
      <c r="D3432" s="165"/>
    </row>
    <row r="3433" spans="4:4">
      <c r="D3433" s="165"/>
    </row>
    <row r="3434" spans="4:4">
      <c r="D3434" s="165"/>
    </row>
    <row r="3435" spans="4:4">
      <c r="D3435" s="165"/>
    </row>
    <row r="3436" spans="4:4">
      <c r="D3436" s="165"/>
    </row>
    <row r="3437" spans="4:4">
      <c r="D3437" s="165"/>
    </row>
    <row r="3438" spans="4:4">
      <c r="D3438" s="165"/>
    </row>
    <row r="3439" spans="4:4">
      <c r="D3439" s="165"/>
    </row>
    <row r="3440" spans="4:4">
      <c r="D3440" s="165"/>
    </row>
    <row r="3441" spans="4:4">
      <c r="D3441" s="165"/>
    </row>
    <row r="3442" spans="4:4">
      <c r="D3442" s="165"/>
    </row>
    <row r="3443" spans="4:4">
      <c r="D3443" s="165"/>
    </row>
    <row r="3444" spans="4:4">
      <c r="D3444" s="165"/>
    </row>
    <row r="3445" spans="4:4">
      <c r="D3445" s="165"/>
    </row>
    <row r="3446" spans="4:4">
      <c r="D3446" s="165"/>
    </row>
    <row r="3447" spans="4:4">
      <c r="D3447" s="165"/>
    </row>
    <row r="3448" spans="4:4">
      <c r="D3448" s="165"/>
    </row>
    <row r="3449" spans="4:4">
      <c r="D3449" s="165"/>
    </row>
    <row r="3450" spans="4:4">
      <c r="D3450" s="165"/>
    </row>
    <row r="3451" spans="4:4">
      <c r="D3451" s="165"/>
    </row>
    <row r="3452" spans="4:4">
      <c r="D3452" s="165"/>
    </row>
    <row r="3453" spans="4:4">
      <c r="D3453" s="165"/>
    </row>
    <row r="3454" spans="4:4">
      <c r="D3454" s="165"/>
    </row>
    <row r="3455" spans="4:4">
      <c r="D3455" s="165"/>
    </row>
    <row r="3456" spans="4:4">
      <c r="D3456" s="165"/>
    </row>
    <row r="3457" spans="4:4">
      <c r="D3457" s="165"/>
    </row>
    <row r="3458" spans="4:4">
      <c r="D3458" s="165"/>
    </row>
    <row r="3459" spans="4:4">
      <c r="D3459" s="165"/>
    </row>
    <row r="3460" spans="4:4">
      <c r="D3460" s="165"/>
    </row>
    <row r="3461" spans="4:4">
      <c r="D3461" s="165"/>
    </row>
    <row r="3462" spans="4:4">
      <c r="D3462" s="165"/>
    </row>
    <row r="3463" spans="4:4">
      <c r="D3463" s="165"/>
    </row>
    <row r="3464" spans="4:4">
      <c r="D3464" s="165"/>
    </row>
    <row r="3465" spans="4:4">
      <c r="D3465" s="165"/>
    </row>
    <row r="3466" spans="4:4">
      <c r="D3466" s="165"/>
    </row>
    <row r="3467" spans="4:4">
      <c r="D3467" s="165"/>
    </row>
    <row r="3468" spans="4:4">
      <c r="D3468" s="165"/>
    </row>
    <row r="3469" spans="4:4">
      <c r="D3469" s="165"/>
    </row>
    <row r="3470" spans="4:4">
      <c r="D3470" s="165"/>
    </row>
    <row r="3471" spans="4:4">
      <c r="D3471" s="165"/>
    </row>
    <row r="3472" spans="4:4">
      <c r="D3472" s="165"/>
    </row>
    <row r="3473" spans="4:4">
      <c r="D3473" s="165"/>
    </row>
    <row r="3474" spans="4:4">
      <c r="D3474" s="165"/>
    </row>
    <row r="3475" spans="4:4">
      <c r="D3475" s="165"/>
    </row>
    <row r="3476" spans="4:4">
      <c r="D3476" s="165"/>
    </row>
    <row r="3477" spans="4:4">
      <c r="D3477" s="165"/>
    </row>
    <row r="3478" spans="4:4">
      <c r="D3478" s="165"/>
    </row>
    <row r="3479" spans="4:4">
      <c r="D3479" s="165"/>
    </row>
    <row r="3480" spans="4:4">
      <c r="D3480" s="165"/>
    </row>
    <row r="3481" spans="4:4">
      <c r="D3481" s="165"/>
    </row>
    <row r="3482" spans="4:4">
      <c r="D3482" s="165"/>
    </row>
    <row r="3483" spans="4:4">
      <c r="D3483" s="165"/>
    </row>
    <row r="3484" spans="4:4">
      <c r="D3484" s="165"/>
    </row>
    <row r="3485" spans="4:4">
      <c r="D3485" s="165"/>
    </row>
    <row r="3486" spans="4:4">
      <c r="D3486" s="165"/>
    </row>
    <row r="3487" spans="4:4">
      <c r="D3487" s="165"/>
    </row>
    <row r="3488" spans="4:4">
      <c r="D3488" s="165"/>
    </row>
    <row r="3489" spans="4:4">
      <c r="D3489" s="165"/>
    </row>
    <row r="3490" spans="4:4">
      <c r="D3490" s="165"/>
    </row>
    <row r="3491" spans="4:4">
      <c r="D3491" s="165"/>
    </row>
    <row r="3492" spans="4:4">
      <c r="D3492" s="165"/>
    </row>
    <row r="3493" spans="4:4">
      <c r="D3493" s="165"/>
    </row>
    <row r="3494" spans="4:4">
      <c r="D3494" s="165"/>
    </row>
    <row r="3495" spans="4:4">
      <c r="D3495" s="165"/>
    </row>
    <row r="3496" spans="4:4">
      <c r="D3496" s="165"/>
    </row>
    <row r="3497" spans="4:4">
      <c r="D3497" s="165"/>
    </row>
    <row r="3498" spans="4:4">
      <c r="D3498" s="165"/>
    </row>
    <row r="3499" spans="4:4">
      <c r="D3499" s="165"/>
    </row>
    <row r="3500" spans="4:4">
      <c r="D3500" s="165"/>
    </row>
    <row r="3501" spans="4:4">
      <c r="D3501" s="165"/>
    </row>
    <row r="3502" spans="4:4">
      <c r="D3502" s="165"/>
    </row>
    <row r="3503" spans="4:4">
      <c r="D3503" s="165"/>
    </row>
    <row r="3504" spans="4:4">
      <c r="D3504" s="165"/>
    </row>
    <row r="3505" spans="4:4">
      <c r="D3505" s="165"/>
    </row>
    <row r="3506" spans="4:4">
      <c r="D3506" s="165"/>
    </row>
    <row r="3507" spans="4:4">
      <c r="D3507" s="165"/>
    </row>
    <row r="3508" spans="4:4">
      <c r="D3508" s="165"/>
    </row>
    <row r="3509" spans="4:4">
      <c r="D3509" s="165"/>
    </row>
    <row r="3510" spans="4:4">
      <c r="D3510" s="165"/>
    </row>
    <row r="3511" spans="4:4">
      <c r="D3511" s="165"/>
    </row>
    <row r="3512" spans="4:4">
      <c r="D3512" s="165"/>
    </row>
    <row r="3513" spans="4:4">
      <c r="D3513" s="165"/>
    </row>
    <row r="3514" spans="4:4">
      <c r="D3514" s="165"/>
    </row>
    <row r="3515" spans="4:4">
      <c r="D3515" s="165"/>
    </row>
    <row r="3516" spans="4:4">
      <c r="D3516" s="165"/>
    </row>
    <row r="3517" spans="4:4">
      <c r="D3517" s="165"/>
    </row>
    <row r="3518" spans="4:4">
      <c r="D3518" s="165"/>
    </row>
    <row r="3519" spans="4:4">
      <c r="D3519" s="165"/>
    </row>
    <row r="3520" spans="4:4">
      <c r="D3520" s="165"/>
    </row>
    <row r="3521" spans="4:4">
      <c r="D3521" s="165"/>
    </row>
    <row r="3522" spans="4:4">
      <c r="D3522" s="165"/>
    </row>
    <row r="3523" spans="4:4">
      <c r="D3523" s="165"/>
    </row>
    <row r="3524" spans="4:4">
      <c r="D3524" s="165"/>
    </row>
    <row r="3525" spans="4:4">
      <c r="D3525" s="165"/>
    </row>
    <row r="3526" spans="4:4">
      <c r="D3526" s="165"/>
    </row>
    <row r="3527" spans="4:4">
      <c r="D3527" s="165"/>
    </row>
    <row r="3528" spans="4:4">
      <c r="D3528" s="165"/>
    </row>
    <row r="3529" spans="4:4">
      <c r="D3529" s="165"/>
    </row>
    <row r="3530" spans="4:4">
      <c r="D3530" s="165"/>
    </row>
    <row r="3531" spans="4:4">
      <c r="D3531" s="165"/>
    </row>
    <row r="3532" spans="4:4">
      <c r="D3532" s="165"/>
    </row>
    <row r="3533" spans="4:4">
      <c r="D3533" s="165"/>
    </row>
    <row r="3534" spans="4:4">
      <c r="D3534" s="165"/>
    </row>
    <row r="3535" spans="4:4">
      <c r="D3535" s="165"/>
    </row>
    <row r="3536" spans="4:4">
      <c r="D3536" s="165"/>
    </row>
    <row r="3537" spans="4:4">
      <c r="D3537" s="165"/>
    </row>
    <row r="3538" spans="4:4">
      <c r="D3538" s="165"/>
    </row>
    <row r="3539" spans="4:4">
      <c r="D3539" s="165"/>
    </row>
    <row r="3540" spans="4:4">
      <c r="D3540" s="165"/>
    </row>
    <row r="3541" spans="4:4">
      <c r="D3541" s="165"/>
    </row>
    <row r="3542" spans="4:4">
      <c r="D3542" s="165"/>
    </row>
    <row r="3543" spans="4:4">
      <c r="D3543" s="165"/>
    </row>
    <row r="3544" spans="4:4">
      <c r="D3544" s="165"/>
    </row>
    <row r="3545" spans="4:4">
      <c r="D3545" s="165"/>
    </row>
    <row r="3546" spans="4:4">
      <c r="D3546" s="165"/>
    </row>
    <row r="3547" spans="4:4">
      <c r="D3547" s="165"/>
    </row>
    <row r="3548" spans="4:4">
      <c r="D3548" s="165"/>
    </row>
    <row r="3549" spans="4:4">
      <c r="D3549" s="165"/>
    </row>
    <row r="3550" spans="4:4">
      <c r="D3550" s="165"/>
    </row>
    <row r="3551" spans="4:4">
      <c r="D3551" s="165"/>
    </row>
    <row r="3552" spans="4:4">
      <c r="D3552" s="165"/>
    </row>
    <row r="3553" spans="4:4">
      <c r="D3553" s="165"/>
    </row>
    <row r="3554" spans="4:4">
      <c r="D3554" s="165"/>
    </row>
    <row r="3555" spans="4:4">
      <c r="D3555" s="165"/>
    </row>
    <row r="3556" spans="4:4">
      <c r="D3556" s="165"/>
    </row>
    <row r="3557" spans="4:4">
      <c r="D3557" s="165"/>
    </row>
    <row r="3558" spans="4:4">
      <c r="D3558" s="165"/>
    </row>
    <row r="3559" spans="4:4">
      <c r="D3559" s="165"/>
    </row>
    <row r="3560" spans="4:4">
      <c r="D3560" s="165"/>
    </row>
    <row r="3561" spans="4:4">
      <c r="D3561" s="165"/>
    </row>
    <row r="3562" spans="4:4">
      <c r="D3562" s="165"/>
    </row>
    <row r="3563" spans="4:4">
      <c r="D3563" s="165"/>
    </row>
    <row r="3564" spans="4:4">
      <c r="D3564" s="165"/>
    </row>
    <row r="3565" spans="4:4">
      <c r="D3565" s="165"/>
    </row>
    <row r="3566" spans="4:4">
      <c r="D3566" s="165"/>
    </row>
    <row r="3567" spans="4:4">
      <c r="D3567" s="165"/>
    </row>
    <row r="3568" spans="4:4">
      <c r="D3568" s="165"/>
    </row>
    <row r="3569" spans="4:4">
      <c r="D3569" s="165"/>
    </row>
    <row r="3570" spans="4:4">
      <c r="D3570" s="165"/>
    </row>
    <row r="3571" spans="4:4">
      <c r="D3571" s="165"/>
    </row>
    <row r="3572" spans="4:4">
      <c r="D3572" s="165"/>
    </row>
    <row r="3573" spans="4:4">
      <c r="D3573" s="165"/>
    </row>
    <row r="3574" spans="4:4">
      <c r="D3574" s="165"/>
    </row>
    <row r="3575" spans="4:4">
      <c r="D3575" s="165"/>
    </row>
    <row r="3576" spans="4:4">
      <c r="D3576" s="165"/>
    </row>
    <row r="3577" spans="4:4">
      <c r="D3577" s="165"/>
    </row>
    <row r="3578" spans="4:4">
      <c r="D3578" s="165"/>
    </row>
    <row r="3579" spans="4:4">
      <c r="D3579" s="165"/>
    </row>
    <row r="3580" spans="4:4">
      <c r="D3580" s="165"/>
    </row>
    <row r="3581" spans="4:4">
      <c r="D3581" s="165"/>
    </row>
    <row r="3582" spans="4:4">
      <c r="D3582" s="165"/>
    </row>
    <row r="3583" spans="4:4">
      <c r="D3583" s="165"/>
    </row>
    <row r="3584" spans="4:4">
      <c r="D3584" s="165"/>
    </row>
    <row r="3585" spans="4:4">
      <c r="D3585" s="165"/>
    </row>
    <row r="3586" spans="4:4">
      <c r="D3586" s="165"/>
    </row>
    <row r="3587" spans="4:4">
      <c r="D3587" s="165"/>
    </row>
    <row r="3588" spans="4:4">
      <c r="D3588" s="165"/>
    </row>
    <row r="3589" spans="4:4">
      <c r="D3589" s="165"/>
    </row>
    <row r="3590" spans="4:4">
      <c r="D3590" s="165"/>
    </row>
    <row r="3591" spans="4:4">
      <c r="D3591" s="165"/>
    </row>
    <row r="3592" spans="4:4">
      <c r="D3592" s="165"/>
    </row>
    <row r="3593" spans="4:4">
      <c r="D3593" s="165"/>
    </row>
    <row r="3594" spans="4:4">
      <c r="D3594" s="165"/>
    </row>
    <row r="3595" spans="4:4">
      <c r="D3595" s="165"/>
    </row>
    <row r="3596" spans="4:4">
      <c r="D3596" s="165"/>
    </row>
    <row r="3597" spans="4:4">
      <c r="D3597" s="165"/>
    </row>
    <row r="3598" spans="4:4">
      <c r="D3598" s="165"/>
    </row>
    <row r="3599" spans="4:4">
      <c r="D3599" s="165"/>
    </row>
    <row r="3600" spans="4:4">
      <c r="D3600" s="165"/>
    </row>
    <row r="3601" spans="4:4">
      <c r="D3601" s="165"/>
    </row>
    <row r="3602" spans="4:4">
      <c r="D3602" s="165"/>
    </row>
    <row r="3603" spans="4:4">
      <c r="D3603" s="165"/>
    </row>
    <row r="3604" spans="4:4">
      <c r="D3604" s="165"/>
    </row>
    <row r="3605" spans="4:4">
      <c r="D3605" s="165"/>
    </row>
    <row r="3606" spans="4:4">
      <c r="D3606" s="165"/>
    </row>
    <row r="3607" spans="4:4">
      <c r="D3607" s="165"/>
    </row>
    <row r="3608" spans="4:4">
      <c r="D3608" s="165"/>
    </row>
    <row r="3609" spans="4:4">
      <c r="D3609" s="165"/>
    </row>
    <row r="3610" spans="4:4">
      <c r="D3610" s="165"/>
    </row>
    <row r="3611" spans="4:4">
      <c r="D3611" s="165"/>
    </row>
    <row r="3612" spans="4:4">
      <c r="D3612" s="165"/>
    </row>
    <row r="3613" spans="4:4">
      <c r="D3613" s="165"/>
    </row>
    <row r="3614" spans="4:4">
      <c r="D3614" s="165"/>
    </row>
    <row r="3615" spans="4:4">
      <c r="D3615" s="165"/>
    </row>
    <row r="3616" spans="4:4">
      <c r="D3616" s="165"/>
    </row>
    <row r="3617" spans="4:4">
      <c r="D3617" s="165"/>
    </row>
    <row r="3618" spans="4:4">
      <c r="D3618" s="165"/>
    </row>
    <row r="3619" spans="4:4">
      <c r="D3619" s="165"/>
    </row>
    <row r="3620" spans="4:4">
      <c r="D3620" s="165"/>
    </row>
    <row r="3621" spans="4:4">
      <c r="D3621" s="165"/>
    </row>
    <row r="3622" spans="4:4">
      <c r="D3622" s="165"/>
    </row>
    <row r="3623" spans="4:4">
      <c r="D3623" s="165"/>
    </row>
    <row r="3624" spans="4:4">
      <c r="D3624" s="165"/>
    </row>
    <row r="3625" spans="4:4">
      <c r="D3625" s="165"/>
    </row>
    <row r="3626" spans="4:4">
      <c r="D3626" s="165"/>
    </row>
    <row r="3627" spans="4:4">
      <c r="D3627" s="165"/>
    </row>
    <row r="3628" spans="4:4">
      <c r="D3628" s="165"/>
    </row>
    <row r="3629" spans="4:4">
      <c r="D3629" s="165"/>
    </row>
    <row r="3630" spans="4:4">
      <c r="D3630" s="165"/>
    </row>
    <row r="3631" spans="4:4">
      <c r="D3631" s="165"/>
    </row>
    <row r="3632" spans="4:4">
      <c r="D3632" s="165"/>
    </row>
    <row r="3633" spans="4:4">
      <c r="D3633" s="165"/>
    </row>
    <row r="3634" spans="4:4">
      <c r="D3634" s="165"/>
    </row>
    <row r="3635" spans="4:4">
      <c r="D3635" s="165"/>
    </row>
    <row r="3636" spans="4:4">
      <c r="D3636" s="165"/>
    </row>
    <row r="3637" spans="4:4">
      <c r="D3637" s="165"/>
    </row>
    <row r="3638" spans="4:4">
      <c r="D3638" s="165"/>
    </row>
    <row r="3639" spans="4:4">
      <c r="D3639" s="165"/>
    </row>
    <row r="3640" spans="4:4">
      <c r="D3640" s="165"/>
    </row>
    <row r="3641" spans="4:4">
      <c r="D3641" s="165"/>
    </row>
    <row r="3642" spans="4:4">
      <c r="D3642" s="165"/>
    </row>
    <row r="3643" spans="4:4">
      <c r="D3643" s="165"/>
    </row>
    <row r="3644" spans="4:4">
      <c r="D3644" s="165"/>
    </row>
    <row r="3645" spans="4:4">
      <c r="D3645" s="165"/>
    </row>
    <row r="3646" spans="4:4">
      <c r="D3646" s="165"/>
    </row>
    <row r="3647" spans="4:4">
      <c r="D3647" s="165"/>
    </row>
    <row r="3648" spans="4:4">
      <c r="D3648" s="165"/>
    </row>
    <row r="3649" spans="4:4">
      <c r="D3649" s="165"/>
    </row>
    <row r="3650" spans="4:4">
      <c r="D3650" s="165"/>
    </row>
    <row r="3651" spans="4:4">
      <c r="D3651" s="165"/>
    </row>
    <row r="3652" spans="4:4">
      <c r="D3652" s="165"/>
    </row>
    <row r="3653" spans="4:4">
      <c r="D3653" s="165"/>
    </row>
    <row r="3654" spans="4:4">
      <c r="D3654" s="165"/>
    </row>
    <row r="3655" spans="4:4">
      <c r="D3655" s="165"/>
    </row>
    <row r="3656" spans="4:4">
      <c r="D3656" s="165"/>
    </row>
    <row r="3657" spans="4:4">
      <c r="D3657" s="165"/>
    </row>
    <row r="3658" spans="4:4">
      <c r="D3658" s="165"/>
    </row>
    <row r="3659" spans="4:4">
      <c r="D3659" s="165"/>
    </row>
    <row r="3660" spans="4:4">
      <c r="D3660" s="165"/>
    </row>
    <row r="3661" spans="4:4">
      <c r="D3661" s="165"/>
    </row>
    <row r="3662" spans="4:4">
      <c r="D3662" s="165"/>
    </row>
    <row r="3663" spans="4:4">
      <c r="D3663" s="165"/>
    </row>
    <row r="3664" spans="4:4">
      <c r="D3664" s="165"/>
    </row>
    <row r="3665" spans="4:4">
      <c r="D3665" s="165"/>
    </row>
    <row r="3666" spans="4:4">
      <c r="D3666" s="165"/>
    </row>
    <row r="3667" spans="4:4">
      <c r="D3667" s="165"/>
    </row>
    <row r="3668" spans="4:4">
      <c r="D3668" s="165"/>
    </row>
    <row r="3669" spans="4:4">
      <c r="D3669" s="165"/>
    </row>
    <row r="3670" spans="4:4">
      <c r="D3670" s="165"/>
    </row>
    <row r="3671" spans="4:4">
      <c r="D3671" s="165"/>
    </row>
    <row r="3672" spans="4:4">
      <c r="D3672" s="165"/>
    </row>
    <row r="3673" spans="4:4">
      <c r="D3673" s="165"/>
    </row>
    <row r="3674" spans="4:4">
      <c r="D3674" s="165"/>
    </row>
    <row r="3675" spans="4:4">
      <c r="D3675" s="165"/>
    </row>
    <row r="3676" spans="4:4">
      <c r="D3676" s="165"/>
    </row>
    <row r="3677" spans="4:4">
      <c r="D3677" s="165"/>
    </row>
    <row r="3678" spans="4:4">
      <c r="D3678" s="165"/>
    </row>
    <row r="3679" spans="4:4">
      <c r="D3679" s="165"/>
    </row>
    <row r="3680" spans="4:4">
      <c r="D3680" s="165"/>
    </row>
    <row r="3681" spans="4:4">
      <c r="D3681" s="165"/>
    </row>
    <row r="3682" spans="4:4">
      <c r="D3682" s="165"/>
    </row>
    <row r="3683" spans="4:4">
      <c r="D3683" s="165"/>
    </row>
    <row r="3684" spans="4:4">
      <c r="D3684" s="165"/>
    </row>
    <row r="3685" spans="4:4">
      <c r="D3685" s="165"/>
    </row>
    <row r="3686" spans="4:4">
      <c r="D3686" s="165"/>
    </row>
    <row r="3687" spans="4:4">
      <c r="D3687" s="165"/>
    </row>
    <row r="3688" spans="4:4">
      <c r="D3688" s="165"/>
    </row>
    <row r="3689" spans="4:4">
      <c r="D3689" s="165"/>
    </row>
    <row r="3690" spans="4:4">
      <c r="D3690" s="165"/>
    </row>
    <row r="3691" spans="4:4">
      <c r="D3691" s="165"/>
    </row>
    <row r="3692" spans="4:4">
      <c r="D3692" s="165"/>
    </row>
    <row r="3693" spans="4:4">
      <c r="D3693" s="165"/>
    </row>
    <row r="3694" spans="4:4">
      <c r="D3694" s="165"/>
    </row>
    <row r="3695" spans="4:4">
      <c r="D3695" s="165"/>
    </row>
    <row r="3696" spans="4:4">
      <c r="D3696" s="165"/>
    </row>
    <row r="3697" spans="4:4">
      <c r="D3697" s="165"/>
    </row>
    <row r="3698" spans="4:4">
      <c r="D3698" s="165"/>
    </row>
    <row r="3699" spans="4:4">
      <c r="D3699" s="165"/>
    </row>
    <row r="3700" spans="4:4">
      <c r="D3700" s="165"/>
    </row>
    <row r="3701" spans="4:4">
      <c r="D3701" s="165"/>
    </row>
    <row r="3702" spans="4:4">
      <c r="D3702" s="165"/>
    </row>
    <row r="3703" spans="4:4">
      <c r="D3703" s="165"/>
    </row>
    <row r="3704" spans="4:4">
      <c r="D3704" s="165"/>
    </row>
    <row r="3705" spans="4:4">
      <c r="D3705" s="165"/>
    </row>
    <row r="3706" spans="4:4">
      <c r="D3706" s="165"/>
    </row>
    <row r="3707" spans="4:4">
      <c r="D3707" s="165"/>
    </row>
    <row r="3708" spans="4:4">
      <c r="D3708" s="165"/>
    </row>
    <row r="3709" spans="4:4">
      <c r="D3709" s="165"/>
    </row>
    <row r="3710" spans="4:4">
      <c r="D3710" s="165"/>
    </row>
    <row r="3711" spans="4:4">
      <c r="D3711" s="165"/>
    </row>
    <row r="3712" spans="4:4">
      <c r="D3712" s="165"/>
    </row>
    <row r="3713" spans="4:4">
      <c r="D3713" s="165"/>
    </row>
    <row r="3714" spans="4:4">
      <c r="D3714" s="165"/>
    </row>
    <row r="3715" spans="4:4">
      <c r="D3715" s="165"/>
    </row>
    <row r="3716" spans="4:4">
      <c r="D3716" s="165"/>
    </row>
    <row r="3717" spans="4:4">
      <c r="D3717" s="165"/>
    </row>
    <row r="3718" spans="4:4">
      <c r="D3718" s="165"/>
    </row>
    <row r="3719" spans="4:4">
      <c r="D3719" s="165"/>
    </row>
    <row r="3720" spans="4:4">
      <c r="D3720" s="165"/>
    </row>
    <row r="3721" spans="4:4">
      <c r="D3721" s="165"/>
    </row>
    <row r="3722" spans="4:4">
      <c r="D3722" s="165"/>
    </row>
    <row r="3723" spans="4:4">
      <c r="D3723" s="165"/>
    </row>
    <row r="3724" spans="4:4">
      <c r="D3724" s="165"/>
    </row>
    <row r="3725" spans="4:4">
      <c r="D3725" s="165"/>
    </row>
    <row r="3726" spans="4:4">
      <c r="D3726" s="165"/>
    </row>
    <row r="3727" spans="4:4">
      <c r="D3727" s="165"/>
    </row>
    <row r="3728" spans="4:4">
      <c r="D3728" s="165"/>
    </row>
    <row r="3729" spans="4:4">
      <c r="D3729" s="165"/>
    </row>
    <row r="3730" spans="4:4">
      <c r="D3730" s="165"/>
    </row>
    <row r="3731" spans="4:4">
      <c r="D3731" s="165"/>
    </row>
    <row r="3732" spans="4:4">
      <c r="D3732" s="165"/>
    </row>
    <row r="3733" spans="4:4">
      <c r="D3733" s="165"/>
    </row>
    <row r="3734" spans="4:4">
      <c r="D3734" s="165"/>
    </row>
    <row r="3735" spans="4:4">
      <c r="D3735" s="165"/>
    </row>
    <row r="3736" spans="4:4">
      <c r="D3736" s="165"/>
    </row>
    <row r="3737" spans="4:4">
      <c r="D3737" s="165"/>
    </row>
    <row r="3738" spans="4:4">
      <c r="D3738" s="165"/>
    </row>
    <row r="3739" spans="4:4">
      <c r="D3739" s="165"/>
    </row>
    <row r="3740" spans="4:4">
      <c r="D3740" s="165"/>
    </row>
    <row r="3741" spans="4:4">
      <c r="D3741" s="165"/>
    </row>
    <row r="3742" spans="4:4">
      <c r="D3742" s="165"/>
    </row>
    <row r="3743" spans="4:4">
      <c r="D3743" s="165"/>
    </row>
    <row r="3744" spans="4:4">
      <c r="D3744" s="165"/>
    </row>
    <row r="3745" spans="4:4">
      <c r="D3745" s="165"/>
    </row>
    <row r="3746" spans="4:4">
      <c r="D3746" s="165"/>
    </row>
    <row r="3747" spans="4:4">
      <c r="D3747" s="165"/>
    </row>
    <row r="3748" spans="4:4">
      <c r="D3748" s="165"/>
    </row>
    <row r="3749" spans="4:4">
      <c r="D3749" s="165"/>
    </row>
    <row r="3750" spans="4:4">
      <c r="D3750" s="165"/>
    </row>
    <row r="3751" spans="4:4">
      <c r="D3751" s="165"/>
    </row>
    <row r="3752" spans="4:4">
      <c r="D3752" s="165"/>
    </row>
    <row r="3753" spans="4:4">
      <c r="D3753" s="165"/>
    </row>
    <row r="3754" spans="4:4">
      <c r="D3754" s="165"/>
    </row>
    <row r="3755" spans="4:4">
      <c r="D3755" s="165"/>
    </row>
    <row r="3756" spans="4:4">
      <c r="D3756" s="165"/>
    </row>
    <row r="3757" spans="4:4">
      <c r="D3757" s="165"/>
    </row>
    <row r="3758" spans="4:4">
      <c r="D3758" s="165"/>
    </row>
    <row r="3759" spans="4:4">
      <c r="D3759" s="165"/>
    </row>
    <row r="3760" spans="4:4">
      <c r="D3760" s="165"/>
    </row>
    <row r="3761" spans="4:4">
      <c r="D3761" s="165"/>
    </row>
    <row r="3762" spans="4:4">
      <c r="D3762" s="165"/>
    </row>
    <row r="3763" spans="4:4">
      <c r="D3763" s="165"/>
    </row>
    <row r="3764" spans="4:4">
      <c r="D3764" s="165"/>
    </row>
    <row r="3765" spans="4:4">
      <c r="D3765" s="165"/>
    </row>
    <row r="3766" spans="4:4">
      <c r="D3766" s="165"/>
    </row>
    <row r="3767" spans="4:4">
      <c r="D3767" s="165"/>
    </row>
    <row r="3768" spans="4:4">
      <c r="D3768" s="165"/>
    </row>
    <row r="3769" spans="4:4">
      <c r="D3769" s="165"/>
    </row>
    <row r="3770" spans="4:4">
      <c r="D3770" s="165"/>
    </row>
    <row r="3771" spans="4:4">
      <c r="D3771" s="165"/>
    </row>
    <row r="3772" spans="4:4">
      <c r="D3772" s="165"/>
    </row>
    <row r="3773" spans="4:4">
      <c r="D3773" s="165"/>
    </row>
    <row r="3774" spans="4:4">
      <c r="D3774" s="165"/>
    </row>
    <row r="3775" spans="4:4">
      <c r="D3775" s="165"/>
    </row>
    <row r="3776" spans="4:4">
      <c r="D3776" s="165"/>
    </row>
    <row r="3777" spans="4:4">
      <c r="D3777" s="165"/>
    </row>
    <row r="3778" spans="4:4">
      <c r="D3778" s="165"/>
    </row>
    <row r="3779" spans="4:4">
      <c r="D3779" s="165"/>
    </row>
    <row r="3780" spans="4:4">
      <c r="D3780" s="165"/>
    </row>
    <row r="3781" spans="4:4">
      <c r="D3781" s="165"/>
    </row>
    <row r="3782" spans="4:4">
      <c r="D3782" s="165"/>
    </row>
    <row r="3783" spans="4:4">
      <c r="D3783" s="165"/>
    </row>
    <row r="3784" spans="4:4">
      <c r="D3784" s="165"/>
    </row>
    <row r="3785" spans="4:4">
      <c r="D3785" s="165"/>
    </row>
    <row r="3786" spans="4:4">
      <c r="D3786" s="165"/>
    </row>
    <row r="3787" spans="4:4">
      <c r="D3787" s="165"/>
    </row>
    <row r="3788" spans="4:4">
      <c r="D3788" s="165"/>
    </row>
    <row r="3789" spans="4:4">
      <c r="D3789" s="165"/>
    </row>
    <row r="3790" spans="4:4">
      <c r="D3790" s="165"/>
    </row>
    <row r="3791" spans="4:4">
      <c r="D3791" s="165"/>
    </row>
    <row r="3792" spans="4:4">
      <c r="D3792" s="165"/>
    </row>
    <row r="3793" spans="4:4">
      <c r="D3793" s="165"/>
    </row>
    <row r="3794" spans="4:4">
      <c r="D3794" s="165"/>
    </row>
    <row r="3795" spans="4:4">
      <c r="D3795" s="165"/>
    </row>
    <row r="3796" spans="4:4">
      <c r="D3796" s="165"/>
    </row>
    <row r="3797" spans="4:4">
      <c r="D3797" s="165"/>
    </row>
    <row r="3798" spans="4:4">
      <c r="D3798" s="165"/>
    </row>
    <row r="3799" spans="4:4">
      <c r="D3799" s="165"/>
    </row>
    <row r="3800" spans="4:4">
      <c r="D3800" s="165"/>
    </row>
    <row r="3801" spans="4:4">
      <c r="D3801" s="165"/>
    </row>
    <row r="3802" spans="4:4">
      <c r="D3802" s="165"/>
    </row>
    <row r="3803" spans="4:4">
      <c r="D3803" s="165"/>
    </row>
    <row r="3804" spans="4:4">
      <c r="D3804" s="165"/>
    </row>
    <row r="3805" spans="4:4">
      <c r="D3805" s="165"/>
    </row>
    <row r="3806" spans="4:4">
      <c r="D3806" s="165"/>
    </row>
    <row r="3807" spans="4:4">
      <c r="D3807" s="165"/>
    </row>
    <row r="3808" spans="4:4">
      <c r="D3808" s="165"/>
    </row>
    <row r="3809" spans="4:4">
      <c r="D3809" s="165"/>
    </row>
    <row r="3810" spans="4:4">
      <c r="D3810" s="165"/>
    </row>
    <row r="3811" spans="4:4">
      <c r="D3811" s="165"/>
    </row>
    <row r="3812" spans="4:4">
      <c r="D3812" s="165"/>
    </row>
    <row r="3813" spans="4:4">
      <c r="D3813" s="165"/>
    </row>
    <row r="3814" spans="4:4">
      <c r="D3814" s="165"/>
    </row>
    <row r="3815" spans="4:4">
      <c r="D3815" s="165"/>
    </row>
    <row r="3816" spans="4:4">
      <c r="D3816" s="165"/>
    </row>
    <row r="3817" spans="4:4">
      <c r="D3817" s="165"/>
    </row>
    <row r="3818" spans="4:4">
      <c r="D3818" s="165"/>
    </row>
    <row r="3819" spans="4:4">
      <c r="D3819" s="165"/>
    </row>
    <row r="3820" spans="4:4">
      <c r="D3820" s="165"/>
    </row>
    <row r="3821" spans="4:4">
      <c r="D3821" s="165"/>
    </row>
    <row r="3822" spans="4:4">
      <c r="D3822" s="165"/>
    </row>
    <row r="3823" spans="4:4">
      <c r="D3823" s="165"/>
    </row>
    <row r="3824" spans="4:4">
      <c r="D3824" s="165"/>
    </row>
    <row r="3825" spans="4:4">
      <c r="D3825" s="165"/>
    </row>
    <row r="3826" spans="4:4">
      <c r="D3826" s="165"/>
    </row>
    <row r="3827" spans="4:4">
      <c r="D3827" s="165"/>
    </row>
    <row r="3828" spans="4:4">
      <c r="D3828" s="165"/>
    </row>
    <row r="3829" spans="4:4">
      <c r="D3829" s="165"/>
    </row>
    <row r="3830" spans="4:4">
      <c r="D3830" s="165"/>
    </row>
    <row r="3831" spans="4:4">
      <c r="D3831" s="165"/>
    </row>
    <row r="3832" spans="4:4">
      <c r="D3832" s="165"/>
    </row>
    <row r="3833" spans="4:4">
      <c r="D3833" s="165"/>
    </row>
    <row r="3834" spans="4:4">
      <c r="D3834" s="165"/>
    </row>
    <row r="3835" spans="4:4">
      <c r="D3835" s="165"/>
    </row>
    <row r="3836" spans="4:4">
      <c r="D3836" s="165"/>
    </row>
    <row r="3837" spans="4:4">
      <c r="D3837" s="165"/>
    </row>
    <row r="3838" spans="4:4">
      <c r="D3838" s="165"/>
    </row>
    <row r="3839" spans="4:4">
      <c r="D3839" s="165"/>
    </row>
    <row r="3840" spans="4:4">
      <c r="D3840" s="165"/>
    </row>
    <row r="3841" spans="4:4">
      <c r="D3841" s="165"/>
    </row>
    <row r="3842" spans="4:4">
      <c r="D3842" s="165"/>
    </row>
    <row r="3843" spans="4:4">
      <c r="D3843" s="165"/>
    </row>
    <row r="3844" spans="4:4">
      <c r="D3844" s="165"/>
    </row>
    <row r="3845" spans="4:4">
      <c r="D3845" s="165"/>
    </row>
    <row r="3846" spans="4:4">
      <c r="D3846" s="165"/>
    </row>
    <row r="3847" spans="4:4">
      <c r="D3847" s="165"/>
    </row>
    <row r="3848" spans="4:4">
      <c r="D3848" s="165"/>
    </row>
    <row r="3849" spans="4:4">
      <c r="D3849" s="165"/>
    </row>
    <row r="3850" spans="4:4">
      <c r="D3850" s="165"/>
    </row>
    <row r="3851" spans="4:4">
      <c r="D3851" s="165"/>
    </row>
    <row r="3852" spans="4:4">
      <c r="D3852" s="165"/>
    </row>
    <row r="3853" spans="4:4">
      <c r="D3853" s="165"/>
    </row>
    <row r="3854" spans="4:4">
      <c r="D3854" s="165"/>
    </row>
    <row r="3855" spans="4:4">
      <c r="D3855" s="165"/>
    </row>
    <row r="3856" spans="4:4">
      <c r="D3856" s="165"/>
    </row>
    <row r="3857" spans="4:4">
      <c r="D3857" s="165"/>
    </row>
    <row r="3858" spans="4:4">
      <c r="D3858" s="165"/>
    </row>
    <row r="3859" spans="4:4">
      <c r="D3859" s="165"/>
    </row>
    <row r="3860" spans="4:4">
      <c r="D3860" s="165"/>
    </row>
    <row r="3861" spans="4:4">
      <c r="D3861" s="165"/>
    </row>
    <row r="3862" spans="4:4">
      <c r="D3862" s="165"/>
    </row>
    <row r="3863" spans="4:4">
      <c r="D3863" s="165"/>
    </row>
    <row r="3864" spans="4:4">
      <c r="D3864" s="165"/>
    </row>
    <row r="3865" spans="4:4">
      <c r="D3865" s="165"/>
    </row>
    <row r="3866" spans="4:4">
      <c r="D3866" s="165"/>
    </row>
    <row r="3867" spans="4:4">
      <c r="D3867" s="165"/>
    </row>
    <row r="3868" spans="4:4">
      <c r="D3868" s="165"/>
    </row>
    <row r="3869" spans="4:4">
      <c r="D3869" s="165"/>
    </row>
    <row r="3870" spans="4:4">
      <c r="D3870" s="165"/>
    </row>
    <row r="3871" spans="4:4">
      <c r="D3871" s="165"/>
    </row>
    <row r="3872" spans="4:4">
      <c r="D3872" s="165"/>
    </row>
    <row r="3873" spans="4:4">
      <c r="D3873" s="165"/>
    </row>
    <row r="3874" spans="4:4">
      <c r="D3874" s="165"/>
    </row>
    <row r="3875" spans="4:4">
      <c r="D3875" s="165"/>
    </row>
    <row r="3876" spans="4:4">
      <c r="D3876" s="165"/>
    </row>
    <row r="3877" spans="4:4">
      <c r="D3877" s="165"/>
    </row>
    <row r="3878" spans="4:4">
      <c r="D3878" s="165"/>
    </row>
    <row r="3879" spans="4:4">
      <c r="D3879" s="165"/>
    </row>
    <row r="3880" spans="4:4">
      <c r="D3880" s="165"/>
    </row>
    <row r="3881" spans="4:4">
      <c r="D3881" s="165"/>
    </row>
    <row r="3882" spans="4:4">
      <c r="D3882" s="165"/>
    </row>
    <row r="3883" spans="4:4">
      <c r="D3883" s="165"/>
    </row>
    <row r="3884" spans="4:4">
      <c r="D3884" s="165"/>
    </row>
    <row r="3885" spans="4:4">
      <c r="D3885" s="165"/>
    </row>
    <row r="3886" spans="4:4">
      <c r="D3886" s="165"/>
    </row>
    <row r="3887" spans="4:4">
      <c r="D3887" s="165"/>
    </row>
    <row r="3888" spans="4:4">
      <c r="D3888" s="165"/>
    </row>
    <row r="3889" spans="4:4">
      <c r="D3889" s="165"/>
    </row>
    <row r="3890" spans="4:4">
      <c r="D3890" s="165"/>
    </row>
    <row r="3891" spans="4:4">
      <c r="D3891" s="165"/>
    </row>
    <row r="3892" spans="4:4">
      <c r="D3892" s="165"/>
    </row>
    <row r="3893" spans="4:4">
      <c r="D3893" s="165"/>
    </row>
    <row r="3894" spans="4:4">
      <c r="D3894" s="165"/>
    </row>
    <row r="3895" spans="4:4">
      <c r="D3895" s="165"/>
    </row>
    <row r="3896" spans="4:4">
      <c r="D3896" s="165"/>
    </row>
    <row r="3897" spans="4:4">
      <c r="D3897" s="165"/>
    </row>
    <row r="3898" spans="4:4">
      <c r="D3898" s="165"/>
    </row>
    <row r="3899" spans="4:4">
      <c r="D3899" s="165"/>
    </row>
    <row r="3900" spans="4:4">
      <c r="D3900" s="165"/>
    </row>
    <row r="3901" spans="4:4">
      <c r="D3901" s="165"/>
    </row>
    <row r="3902" spans="4:4">
      <c r="D3902" s="165"/>
    </row>
    <row r="3903" spans="4:4">
      <c r="D3903" s="165"/>
    </row>
    <row r="3904" spans="4:4">
      <c r="D3904" s="165"/>
    </row>
    <row r="3905" spans="4:4">
      <c r="D3905" s="165"/>
    </row>
    <row r="3906" spans="4:4">
      <c r="D3906" s="165"/>
    </row>
    <row r="3907" spans="4:4">
      <c r="D3907" s="165"/>
    </row>
    <row r="3908" spans="4:4">
      <c r="D3908" s="165"/>
    </row>
    <row r="3909" spans="4:4">
      <c r="D3909" s="165"/>
    </row>
    <row r="3910" spans="4:4">
      <c r="D3910" s="165"/>
    </row>
    <row r="3911" spans="4:4">
      <c r="D3911" s="165"/>
    </row>
    <row r="3912" spans="4:4">
      <c r="D3912" s="165"/>
    </row>
    <row r="3913" spans="4:4">
      <c r="D3913" s="165"/>
    </row>
    <row r="3914" spans="4:4">
      <c r="D3914" s="165"/>
    </row>
    <row r="3915" spans="4:4">
      <c r="D3915" s="165"/>
    </row>
    <row r="3916" spans="4:4">
      <c r="D3916" s="165"/>
    </row>
    <row r="3917" spans="4:4">
      <c r="D3917" s="165"/>
    </row>
    <row r="3918" spans="4:4">
      <c r="D3918" s="165"/>
    </row>
    <row r="3919" spans="4:4">
      <c r="D3919" s="165"/>
    </row>
    <row r="3920" spans="4:4">
      <c r="D3920" s="165"/>
    </row>
    <row r="3921" spans="4:4">
      <c r="D3921" s="165"/>
    </row>
    <row r="3922" spans="4:4">
      <c r="D3922" s="165"/>
    </row>
    <row r="3923" spans="4:4">
      <c r="D3923" s="165"/>
    </row>
    <row r="3924" spans="4:4">
      <c r="D3924" s="165"/>
    </row>
    <row r="3925" spans="4:4">
      <c r="D3925" s="165"/>
    </row>
    <row r="3926" spans="4:4">
      <c r="D3926" s="165"/>
    </row>
    <row r="3927" spans="4:4">
      <c r="D3927" s="165"/>
    </row>
    <row r="3928" spans="4:4">
      <c r="D3928" s="165"/>
    </row>
    <row r="3929" spans="4:4">
      <c r="D3929" s="165"/>
    </row>
    <row r="3930" spans="4:4">
      <c r="D3930" s="165"/>
    </row>
    <row r="3931" spans="4:4">
      <c r="D3931" s="165"/>
    </row>
    <row r="3932" spans="4:4">
      <c r="D3932" s="165"/>
    </row>
    <row r="3933" spans="4:4">
      <c r="D3933" s="165"/>
    </row>
    <row r="3934" spans="4:4">
      <c r="D3934" s="165"/>
    </row>
    <row r="3935" spans="4:4">
      <c r="D3935" s="165"/>
    </row>
    <row r="3936" spans="4:4">
      <c r="D3936" s="165"/>
    </row>
    <row r="3937" spans="4:4">
      <c r="D3937" s="165"/>
    </row>
    <row r="3938" spans="4:4">
      <c r="D3938" s="165"/>
    </row>
    <row r="3939" spans="4:4">
      <c r="D3939" s="165"/>
    </row>
    <row r="3940" spans="4:4">
      <c r="D3940" s="165"/>
    </row>
    <row r="3941" spans="4:4">
      <c r="D3941" s="165"/>
    </row>
    <row r="3942" spans="4:4">
      <c r="D3942" s="165"/>
    </row>
    <row r="3943" spans="4:4">
      <c r="D3943" s="165"/>
    </row>
    <row r="3944" spans="4:4">
      <c r="D3944" s="165"/>
    </row>
    <row r="3945" spans="4:4">
      <c r="D3945" s="165"/>
    </row>
    <row r="3946" spans="4:4">
      <c r="D3946" s="165"/>
    </row>
    <row r="3947" spans="4:4">
      <c r="D3947" s="165"/>
    </row>
    <row r="3948" spans="4:4">
      <c r="D3948" s="165"/>
    </row>
    <row r="3949" spans="4:4">
      <c r="D3949" s="165"/>
    </row>
    <row r="3950" spans="4:4">
      <c r="D3950" s="165"/>
    </row>
    <row r="3951" spans="4:4">
      <c r="D3951" s="165"/>
    </row>
    <row r="3952" spans="4:4">
      <c r="D3952" s="165"/>
    </row>
    <row r="3953" spans="4:4">
      <c r="D3953" s="165"/>
    </row>
    <row r="3954" spans="4:4">
      <c r="D3954" s="165"/>
    </row>
    <row r="3955" spans="4:4">
      <c r="D3955" s="165"/>
    </row>
    <row r="3956" spans="4:4">
      <c r="D3956" s="165"/>
    </row>
    <row r="3957" spans="4:4">
      <c r="D3957" s="165"/>
    </row>
    <row r="3958" spans="4:4">
      <c r="D3958" s="165"/>
    </row>
    <row r="3959" spans="4:4">
      <c r="D3959" s="165"/>
    </row>
    <row r="3960" spans="4:4">
      <c r="D3960" s="165"/>
    </row>
    <row r="3961" spans="4:4">
      <c r="D3961" s="165"/>
    </row>
    <row r="3962" spans="4:4">
      <c r="D3962" s="165"/>
    </row>
    <row r="3963" spans="4:4">
      <c r="D3963" s="165"/>
    </row>
    <row r="3964" spans="4:4">
      <c r="D3964" s="165"/>
    </row>
    <row r="3965" spans="4:4">
      <c r="D3965" s="165"/>
    </row>
    <row r="3966" spans="4:4">
      <c r="D3966" s="165"/>
    </row>
    <row r="3967" spans="4:4">
      <c r="D3967" s="165"/>
    </row>
    <row r="3968" spans="4:4">
      <c r="D3968" s="165"/>
    </row>
    <row r="3969" spans="4:4">
      <c r="D3969" s="165"/>
    </row>
    <row r="3970" spans="4:4">
      <c r="D3970" s="165"/>
    </row>
    <row r="3971" spans="4:4">
      <c r="D3971" s="165"/>
    </row>
    <row r="3972" spans="4:4">
      <c r="D3972" s="165"/>
    </row>
    <row r="3973" spans="4:4">
      <c r="D3973" s="165"/>
    </row>
    <row r="3974" spans="4:4">
      <c r="D3974" s="165"/>
    </row>
    <row r="3975" spans="4:4">
      <c r="D3975" s="165"/>
    </row>
    <row r="3976" spans="4:4">
      <c r="D3976" s="165"/>
    </row>
    <row r="3977" spans="4:4">
      <c r="D3977" s="165"/>
    </row>
    <row r="3978" spans="4:4">
      <c r="D3978" s="165"/>
    </row>
    <row r="3979" spans="4:4">
      <c r="D3979" s="165"/>
    </row>
    <row r="3980" spans="4:4">
      <c r="D3980" s="165"/>
    </row>
    <row r="3981" spans="4:4">
      <c r="D3981" s="165"/>
    </row>
    <row r="3982" spans="4:4">
      <c r="D3982" s="165"/>
    </row>
    <row r="3983" spans="4:4">
      <c r="D3983" s="165"/>
    </row>
    <row r="3984" spans="4:4">
      <c r="D3984" s="165"/>
    </row>
    <row r="3985" spans="4:4">
      <c r="D3985" s="165"/>
    </row>
    <row r="3986" spans="4:4">
      <c r="D3986" s="165"/>
    </row>
    <row r="3987" spans="4:4">
      <c r="D3987" s="165"/>
    </row>
    <row r="3988" spans="4:4">
      <c r="D3988" s="165"/>
    </row>
    <row r="3989" spans="4:4">
      <c r="D3989" s="165"/>
    </row>
    <row r="3990" spans="4:4">
      <c r="D3990" s="165"/>
    </row>
    <row r="3991" spans="4:4">
      <c r="D3991" s="165"/>
    </row>
    <row r="3992" spans="4:4">
      <c r="D3992" s="165"/>
    </row>
    <row r="3993" spans="4:4">
      <c r="D3993" s="165"/>
    </row>
    <row r="3994" spans="4:4">
      <c r="D3994" s="165"/>
    </row>
    <row r="3995" spans="4:4">
      <c r="D3995" s="165"/>
    </row>
    <row r="3996" spans="4:4">
      <c r="D3996" s="165"/>
    </row>
    <row r="3997" spans="4:4">
      <c r="D3997" s="165"/>
    </row>
    <row r="3998" spans="4:4">
      <c r="D3998" s="165"/>
    </row>
    <row r="3999" spans="4:4">
      <c r="D3999" s="165"/>
    </row>
    <row r="4000" spans="4:4">
      <c r="D4000" s="165"/>
    </row>
    <row r="4001" spans="4:4">
      <c r="D4001" s="165"/>
    </row>
    <row r="4002" spans="4:4">
      <c r="D4002" s="165"/>
    </row>
    <row r="4003" spans="4:4">
      <c r="D4003" s="165"/>
    </row>
    <row r="4004" spans="4:4">
      <c r="D4004" s="165"/>
    </row>
    <row r="4005" spans="4:4">
      <c r="D4005" s="165"/>
    </row>
    <row r="4006" spans="4:4">
      <c r="D4006" s="165"/>
    </row>
    <row r="4007" spans="4:4">
      <c r="D4007" s="165"/>
    </row>
    <row r="4008" spans="4:4">
      <c r="D4008" s="165"/>
    </row>
    <row r="4009" spans="4:4">
      <c r="D4009" s="165"/>
    </row>
    <row r="4010" spans="4:4">
      <c r="D4010" s="165"/>
    </row>
    <row r="4011" spans="4:4">
      <c r="D4011" s="165"/>
    </row>
    <row r="4012" spans="4:4">
      <c r="D4012" s="165"/>
    </row>
    <row r="4013" spans="4:4">
      <c r="D4013" s="165"/>
    </row>
    <row r="4014" spans="4:4">
      <c r="D4014" s="165"/>
    </row>
    <row r="4015" spans="4:4">
      <c r="D4015" s="165"/>
    </row>
    <row r="4016" spans="4:4">
      <c r="D4016" s="165"/>
    </row>
    <row r="4017" spans="4:4">
      <c r="D4017" s="165"/>
    </row>
    <row r="4018" spans="4:4">
      <c r="D4018" s="165"/>
    </row>
    <row r="4019" spans="4:4">
      <c r="D4019" s="165"/>
    </row>
    <row r="4020" spans="4:4">
      <c r="D4020" s="165"/>
    </row>
    <row r="4021" spans="4:4">
      <c r="D4021" s="165"/>
    </row>
    <row r="4022" spans="4:4">
      <c r="D4022" s="165"/>
    </row>
    <row r="4023" spans="4:4">
      <c r="D4023" s="165"/>
    </row>
    <row r="4024" spans="4:4">
      <c r="D4024" s="165"/>
    </row>
    <row r="4025" spans="4:4">
      <c r="D4025" s="165"/>
    </row>
    <row r="4026" spans="4:4">
      <c r="D4026" s="165"/>
    </row>
    <row r="4027" spans="4:4">
      <c r="D4027" s="165"/>
    </row>
    <row r="4028" spans="4:4">
      <c r="D4028" s="165"/>
    </row>
    <row r="4029" spans="4:4">
      <c r="D4029" s="165"/>
    </row>
    <row r="4030" spans="4:4">
      <c r="D4030" s="165"/>
    </row>
    <row r="4031" spans="4:4">
      <c r="D4031" s="165"/>
    </row>
    <row r="4032" spans="4:4">
      <c r="D4032" s="165"/>
    </row>
    <row r="4033" spans="4:4">
      <c r="D4033" s="165"/>
    </row>
    <row r="4034" spans="4:4">
      <c r="D4034" s="165"/>
    </row>
    <row r="4035" spans="4:4">
      <c r="D4035" s="165"/>
    </row>
    <row r="4036" spans="4:4">
      <c r="D4036" s="165"/>
    </row>
    <row r="4037" spans="4:4">
      <c r="D4037" s="165"/>
    </row>
    <row r="4038" spans="4:4">
      <c r="D4038" s="165"/>
    </row>
    <row r="4039" spans="4:4">
      <c r="D4039" s="165"/>
    </row>
    <row r="4040" spans="4:4">
      <c r="D4040" s="165"/>
    </row>
    <row r="4041" spans="4:4">
      <c r="D4041" s="165"/>
    </row>
    <row r="4042" spans="4:4">
      <c r="D4042" s="165"/>
    </row>
    <row r="4043" spans="4:4">
      <c r="D4043" s="165"/>
    </row>
    <row r="4044" spans="4:4">
      <c r="D4044" s="165"/>
    </row>
    <row r="4045" spans="4:4">
      <c r="D4045" s="165"/>
    </row>
    <row r="4046" spans="4:4">
      <c r="D4046" s="165"/>
    </row>
    <row r="4047" spans="4:4">
      <c r="D4047" s="165"/>
    </row>
    <row r="4048" spans="4:4">
      <c r="D4048" s="165"/>
    </row>
    <row r="4049" spans="4:4">
      <c r="D4049" s="165"/>
    </row>
    <row r="4050" spans="4:4">
      <c r="D4050" s="165"/>
    </row>
    <row r="4051" spans="4:4">
      <c r="D4051" s="165"/>
    </row>
    <row r="4052" spans="4:4">
      <c r="D4052" s="165"/>
    </row>
    <row r="4053" spans="4:4">
      <c r="D4053" s="165"/>
    </row>
    <row r="4054" spans="4:4">
      <c r="D4054" s="165"/>
    </row>
    <row r="4055" spans="4:4">
      <c r="D4055" s="165"/>
    </row>
    <row r="4056" spans="4:4">
      <c r="D4056" s="165"/>
    </row>
    <row r="4057" spans="4:4">
      <c r="D4057" s="165"/>
    </row>
    <row r="4058" spans="4:4">
      <c r="D4058" s="165"/>
    </row>
    <row r="4059" spans="4:4">
      <c r="D4059" s="165"/>
    </row>
    <row r="4060" spans="4:4">
      <c r="D4060" s="165"/>
    </row>
    <row r="4061" spans="4:4">
      <c r="D4061" s="165"/>
    </row>
    <row r="4062" spans="4:4">
      <c r="D4062" s="165"/>
    </row>
    <row r="4063" spans="4:4">
      <c r="D4063" s="165"/>
    </row>
    <row r="4064" spans="4:4">
      <c r="D4064" s="165"/>
    </row>
    <row r="4065" spans="4:4">
      <c r="D4065" s="165"/>
    </row>
    <row r="4066" spans="4:4">
      <c r="D4066" s="165"/>
    </row>
    <row r="4067" spans="4:4">
      <c r="D4067" s="165"/>
    </row>
    <row r="4068" spans="4:4">
      <c r="D4068" s="165"/>
    </row>
    <row r="4069" spans="4:4">
      <c r="D4069" s="165"/>
    </row>
    <row r="4070" spans="4:4">
      <c r="D4070" s="165"/>
    </row>
    <row r="4071" spans="4:4">
      <c r="D4071" s="165"/>
    </row>
    <row r="4072" spans="4:4">
      <c r="D4072" s="165"/>
    </row>
    <row r="4073" spans="4:4">
      <c r="D4073" s="165"/>
    </row>
    <row r="4074" spans="4:4">
      <c r="D4074" s="165"/>
    </row>
    <row r="4075" spans="4:4">
      <c r="D4075" s="165"/>
    </row>
    <row r="4076" spans="4:4">
      <c r="D4076" s="165"/>
    </row>
    <row r="4077" spans="4:4">
      <c r="D4077" s="165"/>
    </row>
    <row r="4078" spans="4:4">
      <c r="D4078" s="165"/>
    </row>
    <row r="4079" spans="4:4">
      <c r="D4079" s="165"/>
    </row>
    <row r="4080" spans="4:4">
      <c r="D4080" s="165"/>
    </row>
    <row r="4081" spans="4:4">
      <c r="D4081" s="165"/>
    </row>
    <row r="4082" spans="4:4">
      <c r="D4082" s="165"/>
    </row>
    <row r="4083" spans="4:4">
      <c r="D4083" s="165"/>
    </row>
    <row r="4084" spans="4:4">
      <c r="D4084" s="165"/>
    </row>
    <row r="4085" spans="4:4">
      <c r="D4085" s="165"/>
    </row>
    <row r="4086" spans="4:4">
      <c r="D4086" s="165"/>
    </row>
    <row r="4087" spans="4:4">
      <c r="D4087" s="165"/>
    </row>
    <row r="4088" spans="4:4">
      <c r="D4088" s="165"/>
    </row>
    <row r="4089" spans="4:4">
      <c r="D4089" s="165"/>
    </row>
    <row r="4090" spans="4:4">
      <c r="D4090" s="165"/>
    </row>
    <row r="4091" spans="4:4">
      <c r="D4091" s="165"/>
    </row>
    <row r="4092" spans="4:4">
      <c r="D4092" s="165"/>
    </row>
    <row r="4093" spans="4:4">
      <c r="D4093" s="165"/>
    </row>
    <row r="4094" spans="4:4">
      <c r="D4094" s="165"/>
    </row>
    <row r="4095" spans="4:4">
      <c r="D4095" s="165"/>
    </row>
    <row r="4096" spans="4:4">
      <c r="D4096" s="165"/>
    </row>
    <row r="4097" spans="4:4">
      <c r="D4097" s="165"/>
    </row>
    <row r="4098" spans="4:4">
      <c r="D4098" s="165"/>
    </row>
    <row r="4099" spans="4:4">
      <c r="D4099" s="165"/>
    </row>
    <row r="4100" spans="4:4">
      <c r="D4100" s="165"/>
    </row>
    <row r="4101" spans="4:4">
      <c r="D4101" s="165"/>
    </row>
    <row r="4102" spans="4:4">
      <c r="D4102" s="165"/>
    </row>
    <row r="4103" spans="4:4">
      <c r="D4103" s="165"/>
    </row>
    <row r="4104" spans="4:4">
      <c r="D4104" s="165"/>
    </row>
    <row r="4105" spans="4:4">
      <c r="D4105" s="165"/>
    </row>
    <row r="4106" spans="4:4">
      <c r="D4106" s="165"/>
    </row>
    <row r="4107" spans="4:4">
      <c r="D4107" s="165"/>
    </row>
    <row r="4108" spans="4:4">
      <c r="D4108" s="165"/>
    </row>
    <row r="4109" spans="4:4">
      <c r="D4109" s="165"/>
    </row>
    <row r="4110" spans="4:4">
      <c r="D4110" s="165"/>
    </row>
    <row r="4111" spans="4:4">
      <c r="D4111" s="165"/>
    </row>
    <row r="4112" spans="4:4">
      <c r="D4112" s="165"/>
    </row>
    <row r="4113" spans="4:4">
      <c r="D4113" s="165"/>
    </row>
    <row r="4114" spans="4:4">
      <c r="D4114" s="165"/>
    </row>
    <row r="4115" spans="4:4">
      <c r="D4115" s="165"/>
    </row>
    <row r="4116" spans="4:4">
      <c r="D4116" s="165"/>
    </row>
    <row r="4117" spans="4:4">
      <c r="D4117" s="165"/>
    </row>
    <row r="4118" spans="4:4">
      <c r="D4118" s="165"/>
    </row>
    <row r="4119" spans="4:4">
      <c r="D4119" s="165"/>
    </row>
    <row r="4120" spans="4:4">
      <c r="D4120" s="165"/>
    </row>
    <row r="4121" spans="4:4">
      <c r="D4121" s="165"/>
    </row>
    <row r="4122" spans="4:4">
      <c r="D4122" s="165"/>
    </row>
    <row r="4123" spans="4:4">
      <c r="D4123" s="165"/>
    </row>
    <row r="4124" spans="4:4">
      <c r="D4124" s="165"/>
    </row>
    <row r="4125" spans="4:4">
      <c r="D4125" s="165"/>
    </row>
    <row r="4126" spans="4:4">
      <c r="D4126" s="165"/>
    </row>
    <row r="4127" spans="4:4">
      <c r="D4127" s="165"/>
    </row>
    <row r="4128" spans="4:4">
      <c r="D4128" s="165"/>
    </row>
    <row r="4129" spans="4:4">
      <c r="D4129" s="165"/>
    </row>
    <row r="4130" spans="4:4">
      <c r="D4130" s="165"/>
    </row>
    <row r="4131" spans="4:4">
      <c r="D4131" s="165"/>
    </row>
    <row r="4132" spans="4:4">
      <c r="D4132" s="165"/>
    </row>
    <row r="4133" spans="4:4">
      <c r="D4133" s="165"/>
    </row>
    <row r="4134" spans="4:4">
      <c r="D4134" s="165"/>
    </row>
    <row r="4135" spans="4:4">
      <c r="D4135" s="165"/>
    </row>
    <row r="4136" spans="4:4">
      <c r="D4136" s="165"/>
    </row>
    <row r="4137" spans="4:4">
      <c r="D4137" s="165"/>
    </row>
    <row r="4138" spans="4:4">
      <c r="D4138" s="165"/>
    </row>
    <row r="4139" spans="4:4">
      <c r="D4139" s="165"/>
    </row>
    <row r="4140" spans="4:4">
      <c r="D4140" s="165"/>
    </row>
    <row r="4141" spans="4:4">
      <c r="D4141" s="165"/>
    </row>
    <row r="4142" spans="4:4">
      <c r="D4142" s="165"/>
    </row>
    <row r="4143" spans="4:4">
      <c r="D4143" s="165"/>
    </row>
    <row r="4144" spans="4:4">
      <c r="D4144" s="165"/>
    </row>
    <row r="4145" spans="4:4">
      <c r="D4145" s="165"/>
    </row>
    <row r="4146" spans="4:4">
      <c r="D4146" s="165"/>
    </row>
    <row r="4147" spans="4:4">
      <c r="D4147" s="165"/>
    </row>
    <row r="4148" spans="4:4">
      <c r="D4148" s="165"/>
    </row>
    <row r="4149" spans="4:4">
      <c r="D4149" s="165"/>
    </row>
    <row r="4150" spans="4:4">
      <c r="D4150" s="165"/>
    </row>
    <row r="4151" spans="4:4">
      <c r="D4151" s="165"/>
    </row>
    <row r="4152" spans="4:4">
      <c r="D4152" s="165"/>
    </row>
    <row r="4153" spans="4:4">
      <c r="D4153" s="165"/>
    </row>
    <row r="4154" spans="4:4">
      <c r="D4154" s="165"/>
    </row>
    <row r="4155" spans="4:4">
      <c r="D4155" s="165"/>
    </row>
    <row r="4156" spans="4:4">
      <c r="D4156" s="165"/>
    </row>
    <row r="4157" spans="4:4">
      <c r="D4157" s="165"/>
    </row>
    <row r="4158" spans="4:4">
      <c r="D4158" s="165"/>
    </row>
    <row r="4159" spans="4:4">
      <c r="D4159" s="165"/>
    </row>
    <row r="4160" spans="4:4">
      <c r="D4160" s="165"/>
    </row>
    <row r="4161" spans="4:4">
      <c r="D4161" s="165"/>
    </row>
    <row r="4162" spans="4:4">
      <c r="D4162" s="165"/>
    </row>
    <row r="4163" spans="4:4">
      <c r="D4163" s="165"/>
    </row>
    <row r="4164" spans="4:4">
      <c r="D4164" s="165"/>
    </row>
    <row r="4165" spans="4:4">
      <c r="D4165" s="165"/>
    </row>
    <row r="4166" spans="4:4">
      <c r="D4166" s="165"/>
    </row>
    <row r="4167" spans="4:4">
      <c r="D4167" s="165"/>
    </row>
    <row r="4168" spans="4:4">
      <c r="D4168" s="165"/>
    </row>
    <row r="4169" spans="4:4">
      <c r="D4169" s="165"/>
    </row>
    <row r="4170" spans="4:4">
      <c r="D4170" s="165"/>
    </row>
    <row r="4171" spans="4:4">
      <c r="D4171" s="165"/>
    </row>
    <row r="4172" spans="4:4">
      <c r="D4172" s="165"/>
    </row>
    <row r="4173" spans="4:4">
      <c r="D4173" s="165"/>
    </row>
    <row r="4174" spans="4:4">
      <c r="D4174" s="165"/>
    </row>
    <row r="4175" spans="4:4">
      <c r="D4175" s="165"/>
    </row>
    <row r="4176" spans="4:4">
      <c r="D4176" s="165"/>
    </row>
    <row r="4177" spans="4:4">
      <c r="D4177" s="165"/>
    </row>
    <row r="4178" spans="4:4">
      <c r="D4178" s="165"/>
    </row>
    <row r="4179" spans="4:4">
      <c r="D4179" s="165"/>
    </row>
    <row r="4180" spans="4:4">
      <c r="D4180" s="165"/>
    </row>
    <row r="4181" spans="4:4">
      <c r="D4181" s="165"/>
    </row>
    <row r="4182" spans="4:4">
      <c r="D4182" s="165"/>
    </row>
    <row r="4183" spans="4:4">
      <c r="D4183" s="165"/>
    </row>
    <row r="4184" spans="4:4">
      <c r="D4184" s="165"/>
    </row>
    <row r="4185" spans="4:4">
      <c r="D4185" s="165"/>
    </row>
    <row r="4186" spans="4:4">
      <c r="D4186" s="165"/>
    </row>
    <row r="4187" spans="4:4">
      <c r="D4187" s="165"/>
    </row>
    <row r="4188" spans="4:4">
      <c r="D4188" s="165"/>
    </row>
    <row r="4189" spans="4:4">
      <c r="D4189" s="165"/>
    </row>
    <row r="4190" spans="4:4">
      <c r="D4190" s="165"/>
    </row>
    <row r="4191" spans="4:4">
      <c r="D4191" s="165"/>
    </row>
    <row r="4192" spans="4:4">
      <c r="D4192" s="165"/>
    </row>
    <row r="4193" spans="4:4">
      <c r="D4193" s="165"/>
    </row>
    <row r="4194" spans="4:4">
      <c r="D4194" s="165"/>
    </row>
    <row r="4195" spans="4:4">
      <c r="D4195" s="165"/>
    </row>
    <row r="4196" spans="4:4">
      <c r="D4196" s="165"/>
    </row>
    <row r="4197" spans="4:4">
      <c r="D4197" s="165"/>
    </row>
    <row r="4198" spans="4:4">
      <c r="D4198" s="165"/>
    </row>
    <row r="4199" spans="4:4">
      <c r="D4199" s="165"/>
    </row>
    <row r="4200" spans="4:4">
      <c r="D4200" s="165"/>
    </row>
    <row r="4201" spans="4:4">
      <c r="D4201" s="165"/>
    </row>
    <row r="4202" spans="4:4">
      <c r="D4202" s="165"/>
    </row>
    <row r="4203" spans="4:4">
      <c r="D4203" s="165"/>
    </row>
    <row r="4204" spans="4:4">
      <c r="D4204" s="165"/>
    </row>
    <row r="4205" spans="4:4">
      <c r="D4205" s="165"/>
    </row>
    <row r="4206" spans="4:4">
      <c r="D4206" s="165"/>
    </row>
    <row r="4207" spans="4:4">
      <c r="D4207" s="165"/>
    </row>
    <row r="4208" spans="4:4">
      <c r="D4208" s="165"/>
    </row>
    <row r="4209" spans="4:4">
      <c r="D4209" s="165"/>
    </row>
    <row r="4210" spans="4:4">
      <c r="D4210" s="165"/>
    </row>
    <row r="4211" spans="4:4">
      <c r="D4211" s="165"/>
    </row>
    <row r="4212" spans="4:4">
      <c r="D4212" s="165"/>
    </row>
    <row r="4213" spans="4:4">
      <c r="D4213" s="165"/>
    </row>
    <row r="4214" spans="4:4">
      <c r="D4214" s="165"/>
    </row>
    <row r="4215" spans="4:4">
      <c r="D4215" s="165"/>
    </row>
    <row r="4216" spans="4:4">
      <c r="D4216" s="165"/>
    </row>
    <row r="4217" spans="4:4">
      <c r="D4217" s="165"/>
    </row>
    <row r="4218" spans="4:4">
      <c r="D4218" s="165"/>
    </row>
    <row r="4219" spans="4:4">
      <c r="D4219" s="165"/>
    </row>
    <row r="4220" spans="4:4">
      <c r="D4220" s="165"/>
    </row>
    <row r="4221" spans="4:4">
      <c r="D4221" s="165"/>
    </row>
    <row r="4222" spans="4:4">
      <c r="D4222" s="165"/>
    </row>
    <row r="4223" spans="4:4">
      <c r="D4223" s="165"/>
    </row>
    <row r="4224" spans="4:4">
      <c r="D4224" s="165"/>
    </row>
    <row r="4225" spans="4:4">
      <c r="D4225" s="165"/>
    </row>
    <row r="4226" spans="4:4">
      <c r="D4226" s="165"/>
    </row>
    <row r="4227" spans="4:4">
      <c r="D4227" s="165"/>
    </row>
    <row r="4228" spans="4:4">
      <c r="D4228" s="165"/>
    </row>
    <row r="4229" spans="4:4">
      <c r="D4229" s="165"/>
    </row>
    <row r="4230" spans="4:4">
      <c r="D4230" s="165"/>
    </row>
    <row r="4231" spans="4:4">
      <c r="D4231" s="165"/>
    </row>
    <row r="4232" spans="4:4">
      <c r="D4232" s="165"/>
    </row>
    <row r="4233" spans="4:4">
      <c r="D4233" s="165"/>
    </row>
    <row r="4234" spans="4:4">
      <c r="D4234" s="165"/>
    </row>
    <row r="4235" spans="4:4">
      <c r="D4235" s="165"/>
    </row>
    <row r="4236" spans="4:4">
      <c r="D4236" s="165"/>
    </row>
    <row r="4237" spans="4:4">
      <c r="D4237" s="165"/>
    </row>
    <row r="4238" spans="4:4">
      <c r="D4238" s="165"/>
    </row>
    <row r="4239" spans="4:4">
      <c r="D4239" s="165"/>
    </row>
    <row r="4240" spans="4:4">
      <c r="D4240" s="165"/>
    </row>
    <row r="4241" spans="4:4">
      <c r="D4241" s="165"/>
    </row>
    <row r="4242" spans="4:4">
      <c r="D4242" s="165"/>
    </row>
    <row r="4243" spans="4:4">
      <c r="D4243" s="165"/>
    </row>
    <row r="4244" spans="4:4">
      <c r="D4244" s="165"/>
    </row>
    <row r="4245" spans="4:4">
      <c r="D4245" s="165"/>
    </row>
    <row r="4246" spans="4:4">
      <c r="D4246" s="165"/>
    </row>
    <row r="4247" spans="4:4">
      <c r="D4247" s="165"/>
    </row>
    <row r="4248" spans="4:4">
      <c r="D4248" s="165"/>
    </row>
    <row r="4249" spans="4:4">
      <c r="D4249" s="165"/>
    </row>
    <row r="4250" spans="4:4">
      <c r="D4250" s="165"/>
    </row>
    <row r="4251" spans="4:4">
      <c r="D4251" s="165"/>
    </row>
    <row r="4252" spans="4:4">
      <c r="D4252" s="165"/>
    </row>
    <row r="4253" spans="4:4">
      <c r="D4253" s="165"/>
    </row>
    <row r="4254" spans="4:4">
      <c r="D4254" s="165"/>
    </row>
    <row r="4255" spans="4:4">
      <c r="D4255" s="165"/>
    </row>
    <row r="4256" spans="4:4">
      <c r="D4256" s="165"/>
    </row>
    <row r="4257" spans="4:4">
      <c r="D4257" s="165"/>
    </row>
    <row r="4258" spans="4:4">
      <c r="D4258" s="165"/>
    </row>
    <row r="4259" spans="4:4">
      <c r="D4259" s="165"/>
    </row>
    <row r="4260" spans="4:4">
      <c r="D4260" s="165"/>
    </row>
    <row r="4261" spans="4:4">
      <c r="D4261" s="165"/>
    </row>
    <row r="4262" spans="4:4">
      <c r="D4262" s="165"/>
    </row>
    <row r="4263" spans="4:4">
      <c r="D4263" s="165"/>
    </row>
    <row r="4264" spans="4:4">
      <c r="D4264" s="165"/>
    </row>
    <row r="4265" spans="4:4">
      <c r="D4265" s="165"/>
    </row>
    <row r="4266" spans="4:4">
      <c r="D4266" s="165"/>
    </row>
    <row r="4267" spans="4:4">
      <c r="D4267" s="165"/>
    </row>
    <row r="4268" spans="4:4">
      <c r="D4268" s="165"/>
    </row>
    <row r="4269" spans="4:4">
      <c r="D4269" s="165"/>
    </row>
    <row r="4270" spans="4:4">
      <c r="D4270" s="165"/>
    </row>
    <row r="4271" spans="4:4">
      <c r="D4271" s="165"/>
    </row>
    <row r="4272" spans="4:4">
      <c r="D4272" s="165"/>
    </row>
    <row r="4273" spans="4:4">
      <c r="D4273" s="165"/>
    </row>
    <row r="4274" spans="4:4">
      <c r="D4274" s="165"/>
    </row>
    <row r="4275" spans="4:4">
      <c r="D4275" s="165"/>
    </row>
    <row r="4276" spans="4:4">
      <c r="D4276" s="165"/>
    </row>
    <row r="4277" spans="4:4">
      <c r="D4277" s="165"/>
    </row>
    <row r="4278" spans="4:4">
      <c r="D4278" s="165"/>
    </row>
    <row r="4279" spans="4:4">
      <c r="D4279" s="165"/>
    </row>
    <row r="4280" spans="4:4">
      <c r="D4280" s="165"/>
    </row>
    <row r="4281" spans="4:4">
      <c r="D4281" s="165"/>
    </row>
    <row r="4282" spans="4:4">
      <c r="D4282" s="165"/>
    </row>
    <row r="4283" spans="4:4">
      <c r="D4283" s="165"/>
    </row>
    <row r="4284" spans="4:4">
      <c r="D4284" s="165"/>
    </row>
    <row r="4285" spans="4:4">
      <c r="D4285" s="165"/>
    </row>
    <row r="4286" spans="4:4">
      <c r="D4286" s="165"/>
    </row>
    <row r="4287" spans="4:4">
      <c r="D4287" s="165"/>
    </row>
    <row r="4288" spans="4:4">
      <c r="D4288" s="165"/>
    </row>
    <row r="4289" spans="4:4">
      <c r="D4289" s="165"/>
    </row>
    <row r="4290" spans="4:4">
      <c r="D4290" s="165"/>
    </row>
    <row r="4291" spans="4:4">
      <c r="D4291" s="165"/>
    </row>
    <row r="4292" spans="4:4">
      <c r="D4292" s="165"/>
    </row>
    <row r="4293" spans="4:4">
      <c r="D4293" s="165"/>
    </row>
    <row r="4294" spans="4:4">
      <c r="D4294" s="165"/>
    </row>
    <row r="4295" spans="4:4">
      <c r="D4295" s="165"/>
    </row>
    <row r="4296" spans="4:4">
      <c r="D4296" s="165"/>
    </row>
    <row r="4297" spans="4:4">
      <c r="D4297" s="165"/>
    </row>
    <row r="4298" spans="4:4">
      <c r="D4298" s="165"/>
    </row>
    <row r="4299" spans="4:4">
      <c r="D4299" s="165"/>
    </row>
    <row r="4300" spans="4:4">
      <c r="D4300" s="165"/>
    </row>
    <row r="4301" spans="4:4">
      <c r="D4301" s="165"/>
    </row>
    <row r="4302" spans="4:4">
      <c r="D4302" s="165"/>
    </row>
    <row r="4303" spans="4:4">
      <c r="D4303" s="165"/>
    </row>
    <row r="4304" spans="4:4">
      <c r="D4304" s="165"/>
    </row>
    <row r="4305" spans="4:4">
      <c r="D4305" s="165"/>
    </row>
    <row r="4306" spans="4:4">
      <c r="D4306" s="165"/>
    </row>
    <row r="4307" spans="4:4">
      <c r="D4307" s="165"/>
    </row>
    <row r="4308" spans="4:4">
      <c r="D4308" s="165"/>
    </row>
    <row r="4309" spans="4:4">
      <c r="D4309" s="165"/>
    </row>
    <row r="4310" spans="4:4">
      <c r="D4310" s="165"/>
    </row>
    <row r="4311" spans="4:4">
      <c r="D4311" s="165"/>
    </row>
    <row r="4312" spans="4:4">
      <c r="D4312" s="165"/>
    </row>
    <row r="4313" spans="4:4">
      <c r="D4313" s="165"/>
    </row>
    <row r="4314" spans="4:4">
      <c r="D4314" s="165"/>
    </row>
    <row r="4315" spans="4:4">
      <c r="D4315" s="165"/>
    </row>
    <row r="4316" spans="4:4">
      <c r="D4316" s="165"/>
    </row>
    <row r="4317" spans="4:4">
      <c r="D4317" s="165"/>
    </row>
    <row r="4318" spans="4:4">
      <c r="D4318" s="165"/>
    </row>
    <row r="4319" spans="4:4">
      <c r="D4319" s="165"/>
    </row>
    <row r="4320" spans="4:4">
      <c r="D4320" s="165"/>
    </row>
    <row r="4321" spans="4:4">
      <c r="D4321" s="165"/>
    </row>
    <row r="4322" spans="4:4">
      <c r="D4322" s="165"/>
    </row>
    <row r="4323" spans="4:4">
      <c r="D4323" s="165"/>
    </row>
    <row r="4324" spans="4:4">
      <c r="D4324" s="165"/>
    </row>
    <row r="4325" spans="4:4">
      <c r="D4325" s="165"/>
    </row>
    <row r="4326" spans="4:4">
      <c r="D4326" s="165"/>
    </row>
    <row r="4327" spans="4:4">
      <c r="D4327" s="165"/>
    </row>
    <row r="4328" spans="4:4">
      <c r="D4328" s="165"/>
    </row>
    <row r="4329" spans="4:4">
      <c r="D4329" s="165"/>
    </row>
    <row r="4330" spans="4:4">
      <c r="D4330" s="165"/>
    </row>
    <row r="4331" spans="4:4">
      <c r="D4331" s="165"/>
    </row>
    <row r="4332" spans="4:4">
      <c r="D4332" s="165"/>
    </row>
    <row r="4333" spans="4:4">
      <c r="D4333" s="165"/>
    </row>
    <row r="4334" spans="4:4">
      <c r="D4334" s="165"/>
    </row>
    <row r="4335" spans="4:4">
      <c r="D4335" s="165"/>
    </row>
    <row r="4336" spans="4:4">
      <c r="D4336" s="165"/>
    </row>
    <row r="4337" spans="4:4">
      <c r="D4337" s="165"/>
    </row>
    <row r="4338" spans="4:4">
      <c r="D4338" s="165"/>
    </row>
    <row r="4339" spans="4:4">
      <c r="D4339" s="165"/>
    </row>
    <row r="4340" spans="4:4">
      <c r="D4340" s="165"/>
    </row>
    <row r="4341" spans="4:4">
      <c r="D4341" s="165"/>
    </row>
    <row r="4342" spans="4:4">
      <c r="D4342" s="165"/>
    </row>
    <row r="4343" spans="4:4">
      <c r="D4343" s="165"/>
    </row>
    <row r="4344" spans="4:4">
      <c r="D4344" s="165"/>
    </row>
    <row r="4345" spans="4:4">
      <c r="D4345" s="165"/>
    </row>
    <row r="4346" spans="4:4">
      <c r="D4346" s="165"/>
    </row>
    <row r="4347" spans="4:4">
      <c r="D4347" s="165"/>
    </row>
    <row r="4348" spans="4:4">
      <c r="D4348" s="165"/>
    </row>
    <row r="4349" spans="4:4">
      <c r="D4349" s="165"/>
    </row>
    <row r="4350" spans="4:4">
      <c r="D4350" s="165"/>
    </row>
    <row r="4351" spans="4:4">
      <c r="D4351" s="165"/>
    </row>
    <row r="4352" spans="4:4">
      <c r="D4352" s="165"/>
    </row>
    <row r="4353" spans="4:4">
      <c r="D4353" s="165"/>
    </row>
    <row r="4354" spans="4:4">
      <c r="D4354" s="165"/>
    </row>
    <row r="4355" spans="4:4">
      <c r="D4355" s="165"/>
    </row>
    <row r="4356" spans="4:4">
      <c r="D4356" s="165"/>
    </row>
    <row r="4357" spans="4:4">
      <c r="D4357" s="165"/>
    </row>
    <row r="4358" spans="4:4">
      <c r="D4358" s="165"/>
    </row>
    <row r="4359" spans="4:4">
      <c r="D4359" s="165"/>
    </row>
    <row r="4360" spans="4:4">
      <c r="D4360" s="165"/>
    </row>
    <row r="4361" spans="4:4">
      <c r="D4361" s="165"/>
    </row>
    <row r="4362" spans="4:4">
      <c r="D4362" s="165"/>
    </row>
    <row r="4363" spans="4:4">
      <c r="D4363" s="165"/>
    </row>
    <row r="4364" spans="4:4">
      <c r="D4364" s="165"/>
    </row>
    <row r="4365" spans="4:4">
      <c r="D4365" s="165"/>
    </row>
    <row r="4366" spans="4:4">
      <c r="D4366" s="165"/>
    </row>
    <row r="4367" spans="4:4">
      <c r="D4367" s="165"/>
    </row>
    <row r="4368" spans="4:4">
      <c r="D4368" s="165"/>
    </row>
    <row r="4369" spans="4:4">
      <c r="D4369" s="165"/>
    </row>
    <row r="4370" spans="4:4">
      <c r="D4370" s="165"/>
    </row>
    <row r="4371" spans="4:4">
      <c r="D4371" s="165"/>
    </row>
    <row r="4372" spans="4:4">
      <c r="D4372" s="165"/>
    </row>
    <row r="4373" spans="4:4">
      <c r="D4373" s="165"/>
    </row>
    <row r="4374" spans="4:4">
      <c r="D4374" s="165"/>
    </row>
    <row r="4375" spans="4:4">
      <c r="D4375" s="165"/>
    </row>
    <row r="4376" spans="4:4">
      <c r="D4376" s="165"/>
    </row>
    <row r="4377" spans="4:4">
      <c r="D4377" s="165"/>
    </row>
    <row r="4378" spans="4:4">
      <c r="D4378" s="165"/>
    </row>
    <row r="4379" spans="4:4">
      <c r="D4379" s="165"/>
    </row>
    <row r="4380" spans="4:4">
      <c r="D4380" s="165"/>
    </row>
    <row r="4381" spans="4:4">
      <c r="D4381" s="165"/>
    </row>
    <row r="4382" spans="4:4">
      <c r="D4382" s="165"/>
    </row>
    <row r="4383" spans="4:4">
      <c r="D4383" s="165"/>
    </row>
    <row r="4384" spans="4:4">
      <c r="D4384" s="165"/>
    </row>
    <row r="4385" spans="4:4">
      <c r="D4385" s="165"/>
    </row>
    <row r="4386" spans="4:4">
      <c r="D4386" s="165"/>
    </row>
    <row r="4387" spans="4:4">
      <c r="D4387" s="165"/>
    </row>
    <row r="4388" spans="4:4">
      <c r="D4388" s="165"/>
    </row>
    <row r="4389" spans="4:4">
      <c r="D4389" s="165"/>
    </row>
    <row r="4390" spans="4:4">
      <c r="D4390" s="165"/>
    </row>
    <row r="4391" spans="4:4">
      <c r="D4391" s="165"/>
    </row>
    <row r="4392" spans="4:4">
      <c r="D4392" s="165"/>
    </row>
    <row r="4393" spans="4:4">
      <c r="D4393" s="165"/>
    </row>
    <row r="4394" spans="4:4">
      <c r="D4394" s="165"/>
    </row>
    <row r="4395" spans="4:4">
      <c r="D4395" s="165"/>
    </row>
    <row r="4396" spans="4:4">
      <c r="D4396" s="165"/>
    </row>
    <row r="4397" spans="4:4">
      <c r="D4397" s="165"/>
    </row>
    <row r="4398" spans="4:4">
      <c r="D4398" s="165"/>
    </row>
    <row r="4399" spans="4:4">
      <c r="D4399" s="165"/>
    </row>
    <row r="4400" spans="4:4">
      <c r="D4400" s="165"/>
    </row>
    <row r="4401" spans="4:4">
      <c r="D4401" s="165"/>
    </row>
    <row r="4402" spans="4:4">
      <c r="D4402" s="165"/>
    </row>
    <row r="4403" spans="4:4">
      <c r="D4403" s="165"/>
    </row>
    <row r="4404" spans="4:4">
      <c r="D4404" s="165"/>
    </row>
    <row r="4405" spans="4:4">
      <c r="D4405" s="165"/>
    </row>
    <row r="4406" spans="4:4">
      <c r="D4406" s="165"/>
    </row>
    <row r="4407" spans="4:4">
      <c r="D4407" s="165"/>
    </row>
    <row r="4408" spans="4:4">
      <c r="D4408" s="165"/>
    </row>
    <row r="4409" spans="4:4">
      <c r="D4409" s="165"/>
    </row>
    <row r="4410" spans="4:4">
      <c r="D4410" s="165"/>
    </row>
    <row r="4411" spans="4:4">
      <c r="D4411" s="165"/>
    </row>
    <row r="4412" spans="4:4">
      <c r="D4412" s="165"/>
    </row>
    <row r="4413" spans="4:4">
      <c r="D4413" s="165"/>
    </row>
    <row r="4414" spans="4:4">
      <c r="D4414" s="165"/>
    </row>
    <row r="4415" spans="4:4">
      <c r="D4415" s="165"/>
    </row>
    <row r="4416" spans="4:4">
      <c r="D4416" s="165"/>
    </row>
    <row r="4417" spans="4:4">
      <c r="D4417" s="165"/>
    </row>
    <row r="4418" spans="4:4">
      <c r="D4418" s="165"/>
    </row>
    <row r="4419" spans="4:4">
      <c r="D4419" s="165"/>
    </row>
    <row r="4420" spans="4:4">
      <c r="D4420" s="165"/>
    </row>
    <row r="4421" spans="4:4">
      <c r="D4421" s="165"/>
    </row>
    <row r="4422" spans="4:4">
      <c r="D4422" s="165"/>
    </row>
    <row r="4423" spans="4:4">
      <c r="D4423" s="165"/>
    </row>
    <row r="4424" spans="4:4">
      <c r="D4424" s="165"/>
    </row>
    <row r="4425" spans="4:4">
      <c r="D4425" s="165"/>
    </row>
    <row r="4426" spans="4:4">
      <c r="D4426" s="165"/>
    </row>
    <row r="4427" spans="4:4">
      <c r="D4427" s="165"/>
    </row>
    <row r="4428" spans="4:4">
      <c r="D4428" s="165"/>
    </row>
    <row r="4429" spans="4:4">
      <c r="D4429" s="165"/>
    </row>
    <row r="4430" spans="4:4">
      <c r="D4430" s="165"/>
    </row>
    <row r="4431" spans="4:4">
      <c r="D4431" s="165"/>
    </row>
    <row r="4432" spans="4:4">
      <c r="D4432" s="165"/>
    </row>
    <row r="4433" spans="4:4">
      <c r="D4433" s="165"/>
    </row>
    <row r="4434" spans="4:4">
      <c r="D4434" s="165"/>
    </row>
    <row r="4435" spans="4:4">
      <c r="D4435" s="165"/>
    </row>
    <row r="4436" spans="4:4">
      <c r="D4436" s="165"/>
    </row>
    <row r="4437" spans="4:4">
      <c r="D4437" s="165"/>
    </row>
    <row r="4438" spans="4:4">
      <c r="D4438" s="165"/>
    </row>
    <row r="4439" spans="4:4">
      <c r="D4439" s="165"/>
    </row>
    <row r="4440" spans="4:4">
      <c r="D4440" s="165"/>
    </row>
    <row r="4441" spans="4:4">
      <c r="D4441" s="165"/>
    </row>
    <row r="4442" spans="4:4">
      <c r="D4442" s="165"/>
    </row>
    <row r="4443" spans="4:4">
      <c r="D4443" s="165"/>
    </row>
    <row r="4444" spans="4:4">
      <c r="D4444" s="165"/>
    </row>
    <row r="4445" spans="4:4">
      <c r="D4445" s="165"/>
    </row>
    <row r="4446" spans="4:4">
      <c r="D4446" s="165"/>
    </row>
    <row r="4447" spans="4:4">
      <c r="D4447" s="165"/>
    </row>
    <row r="4448" spans="4:4">
      <c r="D4448" s="165"/>
    </row>
    <row r="4449" spans="4:4">
      <c r="D4449" s="165"/>
    </row>
    <row r="4450" spans="4:4">
      <c r="D4450" s="165"/>
    </row>
    <row r="4451" spans="4:4">
      <c r="D4451" s="165"/>
    </row>
    <row r="4452" spans="4:4">
      <c r="D4452" s="165"/>
    </row>
    <row r="4453" spans="4:4">
      <c r="D4453" s="165"/>
    </row>
    <row r="4454" spans="4:4">
      <c r="D4454" s="165"/>
    </row>
    <row r="4455" spans="4:4">
      <c r="D4455" s="165"/>
    </row>
    <row r="4456" spans="4:4">
      <c r="D4456" s="165"/>
    </row>
    <row r="4457" spans="4:4">
      <c r="D4457" s="165"/>
    </row>
    <row r="4458" spans="4:4">
      <c r="D4458" s="165"/>
    </row>
    <row r="4459" spans="4:4">
      <c r="D4459" s="165"/>
    </row>
    <row r="4460" spans="4:4">
      <c r="D4460" s="165"/>
    </row>
    <row r="4461" spans="4:4">
      <c r="D4461" s="165"/>
    </row>
    <row r="4462" spans="4:4">
      <c r="D4462" s="165"/>
    </row>
    <row r="4463" spans="4:4">
      <c r="D4463" s="165"/>
    </row>
    <row r="4464" spans="4:4">
      <c r="D4464" s="165"/>
    </row>
    <row r="4465" spans="4:4">
      <c r="D4465" s="165"/>
    </row>
    <row r="4466" spans="4:4">
      <c r="D4466" s="165"/>
    </row>
    <row r="4467" spans="4:4">
      <c r="D4467" s="165"/>
    </row>
    <row r="4468" spans="4:4">
      <c r="D4468" s="165"/>
    </row>
    <row r="4469" spans="4:4">
      <c r="D4469" s="165"/>
    </row>
    <row r="4470" spans="4:4">
      <c r="D4470" s="165"/>
    </row>
    <row r="4471" spans="4:4">
      <c r="D4471" s="165"/>
    </row>
    <row r="4472" spans="4:4">
      <c r="D4472" s="165"/>
    </row>
    <row r="4473" spans="4:4">
      <c r="D4473" s="165"/>
    </row>
    <row r="4474" spans="4:4">
      <c r="D4474" s="165"/>
    </row>
    <row r="4475" spans="4:4">
      <c r="D4475" s="165"/>
    </row>
    <row r="4476" spans="4:4">
      <c r="D4476" s="165"/>
    </row>
    <row r="4477" spans="4:4">
      <c r="D4477" s="165"/>
    </row>
    <row r="4478" spans="4:4">
      <c r="D4478" s="165"/>
    </row>
    <row r="4479" spans="4:4">
      <c r="D4479" s="165"/>
    </row>
    <row r="4480" spans="4:4">
      <c r="D4480" s="165"/>
    </row>
    <row r="4481" spans="4:4">
      <c r="D4481" s="165"/>
    </row>
    <row r="4482" spans="4:4">
      <c r="D4482" s="165"/>
    </row>
    <row r="4483" spans="4:4">
      <c r="D4483" s="165"/>
    </row>
    <row r="4484" spans="4:4">
      <c r="D4484" s="165"/>
    </row>
    <row r="4485" spans="4:4">
      <c r="D4485" s="165"/>
    </row>
    <row r="4486" spans="4:4">
      <c r="D4486" s="165"/>
    </row>
    <row r="4487" spans="4:4">
      <c r="D4487" s="165"/>
    </row>
    <row r="4488" spans="4:4">
      <c r="D4488" s="165"/>
    </row>
    <row r="4489" spans="4:4">
      <c r="D4489" s="165"/>
    </row>
    <row r="4490" spans="4:4">
      <c r="D4490" s="165"/>
    </row>
    <row r="4491" spans="4:4">
      <c r="D4491" s="165"/>
    </row>
    <row r="4492" spans="4:4">
      <c r="D4492" s="165"/>
    </row>
    <row r="4493" spans="4:4">
      <c r="D4493" s="165"/>
    </row>
    <row r="4494" spans="4:4">
      <c r="D4494" s="165"/>
    </row>
    <row r="4495" spans="4:4">
      <c r="D4495" s="165"/>
    </row>
    <row r="4496" spans="4:4">
      <c r="D4496" s="165"/>
    </row>
    <row r="4497" spans="4:4">
      <c r="D4497" s="165"/>
    </row>
    <row r="4498" spans="4:4">
      <c r="D4498" s="165"/>
    </row>
    <row r="4499" spans="4:4">
      <c r="D4499" s="165"/>
    </row>
    <row r="4500" spans="4:4">
      <c r="D4500" s="165"/>
    </row>
    <row r="4501" spans="4:4">
      <c r="D4501" s="165"/>
    </row>
    <row r="4502" spans="4:4">
      <c r="D4502" s="165"/>
    </row>
    <row r="4503" spans="4:4">
      <c r="D4503" s="165"/>
    </row>
    <row r="4504" spans="4:4">
      <c r="D4504" s="165"/>
    </row>
    <row r="4505" spans="4:4">
      <c r="D4505" s="165"/>
    </row>
    <row r="4506" spans="4:4">
      <c r="D4506" s="165"/>
    </row>
    <row r="4507" spans="4:4">
      <c r="D4507" s="165"/>
    </row>
    <row r="4508" spans="4:4">
      <c r="D4508" s="165"/>
    </row>
    <row r="4509" spans="4:4">
      <c r="D4509" s="165"/>
    </row>
    <row r="4510" spans="4:4">
      <c r="D4510" s="165"/>
    </row>
    <row r="4511" spans="4:4">
      <c r="D4511" s="165"/>
    </row>
    <row r="4512" spans="4:4">
      <c r="D4512" s="165"/>
    </row>
    <row r="4513" spans="4:4">
      <c r="D4513" s="165"/>
    </row>
    <row r="4514" spans="4:4">
      <c r="D4514" s="165"/>
    </row>
    <row r="4515" spans="4:4">
      <c r="D4515" s="165"/>
    </row>
    <row r="4516" spans="4:4">
      <c r="D4516" s="165"/>
    </row>
    <row r="4517" spans="4:4">
      <c r="D4517" s="165"/>
    </row>
    <row r="4518" spans="4:4">
      <c r="D4518" s="165"/>
    </row>
    <row r="4519" spans="4:4">
      <c r="D4519" s="165"/>
    </row>
    <row r="4520" spans="4:4">
      <c r="D4520" s="165"/>
    </row>
    <row r="4521" spans="4:4">
      <c r="D4521" s="165"/>
    </row>
    <row r="4522" spans="4:4">
      <c r="D4522" s="165"/>
    </row>
    <row r="4523" spans="4:4">
      <c r="D4523" s="165"/>
    </row>
    <row r="4524" spans="4:4">
      <c r="D4524" s="165"/>
    </row>
    <row r="4525" spans="4:4">
      <c r="D4525" s="165"/>
    </row>
    <row r="4526" spans="4:4">
      <c r="D4526" s="165"/>
    </row>
    <row r="4527" spans="4:4">
      <c r="D4527" s="165"/>
    </row>
    <row r="4528" spans="4:4">
      <c r="D4528" s="165"/>
    </row>
    <row r="4529" spans="4:4">
      <c r="D4529" s="165"/>
    </row>
    <row r="4530" spans="4:4">
      <c r="D4530" s="165"/>
    </row>
    <row r="4531" spans="4:4">
      <c r="D4531" s="165"/>
    </row>
    <row r="4532" spans="4:4">
      <c r="D4532" s="165"/>
    </row>
    <row r="4533" spans="4:4">
      <c r="D4533" s="165"/>
    </row>
    <row r="4534" spans="4:4">
      <c r="D4534" s="165"/>
    </row>
    <row r="4535" spans="4:4">
      <c r="D4535" s="165"/>
    </row>
    <row r="4536" spans="4:4">
      <c r="D4536" s="165"/>
    </row>
    <row r="4537" spans="4:4">
      <c r="D4537" s="165"/>
    </row>
    <row r="4538" spans="4:4">
      <c r="D4538" s="165"/>
    </row>
    <row r="4539" spans="4:4">
      <c r="D4539" s="165"/>
    </row>
    <row r="4540" spans="4:4">
      <c r="D4540" s="165"/>
    </row>
    <row r="4541" spans="4:4">
      <c r="D4541" s="165"/>
    </row>
    <row r="4542" spans="4:4">
      <c r="D4542" s="165"/>
    </row>
    <row r="4543" spans="4:4">
      <c r="D4543" s="165"/>
    </row>
    <row r="4544" spans="4:4">
      <c r="D4544" s="165"/>
    </row>
    <row r="4545" spans="4:4">
      <c r="D4545" s="165"/>
    </row>
    <row r="4546" spans="4:4">
      <c r="D4546" s="165"/>
    </row>
    <row r="4547" spans="4:4">
      <c r="D4547" s="165"/>
    </row>
    <row r="4548" spans="4:4">
      <c r="D4548" s="165"/>
    </row>
    <row r="4549" spans="4:4">
      <c r="D4549" s="165"/>
    </row>
    <row r="4550" spans="4:4">
      <c r="D4550" s="165"/>
    </row>
    <row r="4551" spans="4:4">
      <c r="D4551" s="165"/>
    </row>
    <row r="4552" spans="4:4">
      <c r="D4552" s="165"/>
    </row>
    <row r="4553" spans="4:4">
      <c r="D4553" s="165"/>
    </row>
    <row r="4554" spans="4:4">
      <c r="D4554" s="165"/>
    </row>
    <row r="4555" spans="4:4">
      <c r="D4555" s="165"/>
    </row>
    <row r="4556" spans="4:4">
      <c r="D4556" s="165"/>
    </row>
    <row r="4557" spans="4:4">
      <c r="D4557" s="165"/>
    </row>
    <row r="4558" spans="4:4">
      <c r="D4558" s="165"/>
    </row>
    <row r="4559" spans="4:4">
      <c r="D4559" s="165"/>
    </row>
    <row r="4560" spans="4:4">
      <c r="D4560" s="165"/>
    </row>
    <row r="4561" spans="4:4">
      <c r="D4561" s="165"/>
    </row>
    <row r="4562" spans="4:4">
      <c r="D4562" s="165"/>
    </row>
    <row r="4563" spans="4:4">
      <c r="D4563" s="165"/>
    </row>
    <row r="4564" spans="4:4">
      <c r="D4564" s="165"/>
    </row>
    <row r="4565" spans="4:4">
      <c r="D4565" s="165"/>
    </row>
    <row r="4566" spans="4:4">
      <c r="D4566" s="165"/>
    </row>
    <row r="4567" spans="4:4">
      <c r="D4567" s="165"/>
    </row>
    <row r="4568" spans="4:4">
      <c r="D4568" s="165"/>
    </row>
    <row r="4569" spans="4:4">
      <c r="D4569" s="165"/>
    </row>
    <row r="4570" spans="4:4">
      <c r="D4570" s="165"/>
    </row>
    <row r="4571" spans="4:4">
      <c r="D4571" s="165"/>
    </row>
    <row r="4572" spans="4:4">
      <c r="D4572" s="165"/>
    </row>
    <row r="4573" spans="4:4">
      <c r="D4573" s="165"/>
    </row>
    <row r="4574" spans="4:4">
      <c r="D4574" s="165"/>
    </row>
    <row r="4575" spans="4:4">
      <c r="D4575" s="165"/>
    </row>
    <row r="4576" spans="4:4">
      <c r="D4576" s="165"/>
    </row>
    <row r="4577" spans="4:4">
      <c r="D4577" s="165"/>
    </row>
    <row r="4578" spans="4:4">
      <c r="D4578" s="165"/>
    </row>
    <row r="4579" spans="4:4">
      <c r="D4579" s="165"/>
    </row>
    <row r="4580" spans="4:4">
      <c r="D4580" s="165"/>
    </row>
    <row r="4581" spans="4:4">
      <c r="D4581" s="165"/>
    </row>
    <row r="4582" spans="4:4">
      <c r="D4582" s="165"/>
    </row>
    <row r="4583" spans="4:4">
      <c r="D4583" s="165"/>
    </row>
    <row r="4584" spans="4:4">
      <c r="D4584" s="165"/>
    </row>
    <row r="4585" spans="4:4">
      <c r="D4585" s="165"/>
    </row>
    <row r="4586" spans="4:4">
      <c r="D4586" s="165"/>
    </row>
    <row r="4587" spans="4:4">
      <c r="D4587" s="165"/>
    </row>
    <row r="4588" spans="4:4">
      <c r="D4588" s="165"/>
    </row>
    <row r="4589" spans="4:4">
      <c r="D4589" s="165"/>
    </row>
    <row r="4590" spans="4:4">
      <c r="D4590" s="165"/>
    </row>
    <row r="4591" spans="4:4">
      <c r="D4591" s="165"/>
    </row>
    <row r="4592" spans="4:4">
      <c r="D4592" s="165"/>
    </row>
    <row r="4593" spans="4:4">
      <c r="D4593" s="165"/>
    </row>
    <row r="4594" spans="4:4">
      <c r="D4594" s="165"/>
    </row>
    <row r="4595" spans="4:4">
      <c r="D4595" s="165"/>
    </row>
    <row r="4596" spans="4:4">
      <c r="D4596" s="165"/>
    </row>
    <row r="4597" spans="4:4">
      <c r="D4597" s="165"/>
    </row>
    <row r="4598" spans="4:4">
      <c r="D4598" s="165"/>
    </row>
    <row r="4599" spans="4:4">
      <c r="D4599" s="165"/>
    </row>
    <row r="4600" spans="4:4">
      <c r="D4600" s="165"/>
    </row>
    <row r="4601" spans="4:4">
      <c r="D4601" s="165"/>
    </row>
    <row r="4602" spans="4:4">
      <c r="D4602" s="165"/>
    </row>
    <row r="4603" spans="4:4">
      <c r="D4603" s="165"/>
    </row>
    <row r="4604" spans="4:4">
      <c r="D4604" s="165"/>
    </row>
    <row r="4605" spans="4:4">
      <c r="D4605" s="165"/>
    </row>
    <row r="4606" spans="4:4">
      <c r="D4606" s="165"/>
    </row>
    <row r="4607" spans="4:4">
      <c r="D4607" s="165"/>
    </row>
    <row r="4608" spans="4:4">
      <c r="D4608" s="165"/>
    </row>
    <row r="4609" spans="4:4">
      <c r="D4609" s="165"/>
    </row>
    <row r="4610" spans="4:4">
      <c r="D4610" s="165"/>
    </row>
    <row r="4611" spans="4:4">
      <c r="D4611" s="165"/>
    </row>
    <row r="4612" spans="4:4">
      <c r="D4612" s="165"/>
    </row>
    <row r="4613" spans="4:4">
      <c r="D4613" s="165"/>
    </row>
    <row r="4614" spans="4:4">
      <c r="D4614" s="165"/>
    </row>
    <row r="4615" spans="4:4">
      <c r="D4615" s="165"/>
    </row>
    <row r="4616" spans="4:4">
      <c r="D4616" s="165"/>
    </row>
    <row r="4617" spans="4:4">
      <c r="D4617" s="165"/>
    </row>
    <row r="4618" spans="4:4">
      <c r="D4618" s="165"/>
    </row>
    <row r="4619" spans="4:4">
      <c r="D4619" s="165"/>
    </row>
    <row r="4620" spans="4:4">
      <c r="D4620" s="165"/>
    </row>
    <row r="4621" spans="4:4">
      <c r="D4621" s="165"/>
    </row>
    <row r="4622" spans="4:4">
      <c r="D4622" s="165"/>
    </row>
    <row r="4623" spans="4:4">
      <c r="D4623" s="165"/>
    </row>
    <row r="4624" spans="4:4">
      <c r="D4624" s="165"/>
    </row>
    <row r="4625" spans="4:4">
      <c r="D4625" s="165"/>
    </row>
    <row r="4626" spans="4:4">
      <c r="D4626" s="165"/>
    </row>
    <row r="4627" spans="4:4">
      <c r="D4627" s="165"/>
    </row>
    <row r="4628" spans="4:4">
      <c r="D4628" s="165"/>
    </row>
    <row r="4629" spans="4:4">
      <c r="D4629" s="165"/>
    </row>
    <row r="4630" spans="4:4">
      <c r="D4630" s="165"/>
    </row>
    <row r="4631" spans="4:4">
      <c r="D4631" s="165"/>
    </row>
    <row r="4632" spans="4:4">
      <c r="D4632" s="165"/>
    </row>
    <row r="4633" spans="4:4">
      <c r="D4633" s="165"/>
    </row>
    <row r="4634" spans="4:4">
      <c r="D4634" s="165"/>
    </row>
    <row r="4635" spans="4:4">
      <c r="D4635" s="165"/>
    </row>
    <row r="4636" spans="4:4">
      <c r="D4636" s="165"/>
    </row>
    <row r="4637" spans="4:4">
      <c r="D4637" s="165"/>
    </row>
    <row r="4638" spans="4:4">
      <c r="D4638" s="165"/>
    </row>
    <row r="4639" spans="4:4">
      <c r="D4639" s="165"/>
    </row>
    <row r="4640" spans="4:4">
      <c r="D4640" s="165"/>
    </row>
    <row r="4641" spans="4:4">
      <c r="D4641" s="165"/>
    </row>
    <row r="4642" spans="4:4">
      <c r="D4642" s="165"/>
    </row>
    <row r="4643" spans="4:4">
      <c r="D4643" s="165"/>
    </row>
    <row r="4644" spans="4:4">
      <c r="D4644" s="165"/>
    </row>
    <row r="4645" spans="4:4">
      <c r="D4645" s="165"/>
    </row>
    <row r="4646" spans="4:4">
      <c r="D4646" s="165"/>
    </row>
    <row r="4647" spans="4:4">
      <c r="D4647" s="165"/>
    </row>
    <row r="4648" spans="4:4">
      <c r="D4648" s="165"/>
    </row>
    <row r="4649" spans="4:4">
      <c r="D4649" s="165"/>
    </row>
    <row r="4650" spans="4:4">
      <c r="D4650" s="165"/>
    </row>
    <row r="4651" spans="4:4">
      <c r="D4651" s="165"/>
    </row>
    <row r="4652" spans="4:4">
      <c r="D4652" s="165"/>
    </row>
    <row r="4653" spans="4:4">
      <c r="D4653" s="165"/>
    </row>
    <row r="4654" spans="4:4">
      <c r="D4654" s="165"/>
    </row>
    <row r="4655" spans="4:4">
      <c r="D4655" s="165"/>
    </row>
    <row r="4656" spans="4:4">
      <c r="D4656" s="165"/>
    </row>
    <row r="4657" spans="4:4">
      <c r="D4657" s="165"/>
    </row>
    <row r="4658" spans="4:4">
      <c r="D4658" s="165"/>
    </row>
    <row r="4659" spans="4:4">
      <c r="D4659" s="165"/>
    </row>
    <row r="4660" spans="4:4">
      <c r="D4660" s="165"/>
    </row>
    <row r="4661" spans="4:4">
      <c r="D4661" s="165"/>
    </row>
    <row r="4662" spans="4:4">
      <c r="D4662" s="165"/>
    </row>
    <row r="4663" spans="4:4">
      <c r="D4663" s="165"/>
    </row>
    <row r="4664" spans="4:4">
      <c r="D4664" s="165"/>
    </row>
    <row r="4665" spans="4:4">
      <c r="D4665" s="165"/>
    </row>
    <row r="4666" spans="4:4">
      <c r="D4666" s="165"/>
    </row>
    <row r="4667" spans="4:4">
      <c r="D4667" s="165"/>
    </row>
    <row r="4668" spans="4:4">
      <c r="D4668" s="165"/>
    </row>
    <row r="4669" spans="4:4">
      <c r="D4669" s="165"/>
    </row>
    <row r="4670" spans="4:4">
      <c r="D4670" s="165"/>
    </row>
    <row r="4671" spans="4:4">
      <c r="D4671" s="165"/>
    </row>
    <row r="4672" spans="4:4">
      <c r="D4672" s="165"/>
    </row>
    <row r="4673" spans="4:4">
      <c r="D4673" s="165"/>
    </row>
    <row r="4674" spans="4:4">
      <c r="D4674" s="165"/>
    </row>
    <row r="4675" spans="4:4">
      <c r="D4675" s="165"/>
    </row>
    <row r="4676" spans="4:4">
      <c r="D4676" s="165"/>
    </row>
    <row r="4677" spans="4:4">
      <c r="D4677" s="165"/>
    </row>
    <row r="4678" spans="4:4">
      <c r="D4678" s="165"/>
    </row>
    <row r="4679" spans="4:4">
      <c r="D4679" s="165"/>
    </row>
    <row r="4680" spans="4:4">
      <c r="D4680" s="165"/>
    </row>
    <row r="4681" spans="4:4">
      <c r="D4681" s="165"/>
    </row>
    <row r="4682" spans="4:4">
      <c r="D4682" s="165"/>
    </row>
    <row r="4683" spans="4:4">
      <c r="D4683" s="165"/>
    </row>
    <row r="4684" spans="4:4">
      <c r="D4684" s="165"/>
    </row>
    <row r="4685" spans="4:4">
      <c r="D4685" s="165"/>
    </row>
    <row r="4686" spans="4:4">
      <c r="D4686" s="165"/>
    </row>
    <row r="4687" spans="4:4">
      <c r="D4687" s="165"/>
    </row>
    <row r="4688" spans="4:4">
      <c r="D4688" s="165"/>
    </row>
    <row r="4689" spans="4:4">
      <c r="D4689" s="165"/>
    </row>
    <row r="4690" spans="4:4">
      <c r="D4690" s="165"/>
    </row>
    <row r="4691" spans="4:4">
      <c r="D4691" s="165"/>
    </row>
    <row r="4692" spans="4:4">
      <c r="D4692" s="165"/>
    </row>
    <row r="4693" spans="4:4">
      <c r="D4693" s="165"/>
    </row>
    <row r="4694" spans="4:4">
      <c r="D4694" s="165"/>
    </row>
    <row r="4695" spans="4:4">
      <c r="D4695" s="165"/>
    </row>
    <row r="4696" spans="4:4">
      <c r="D4696" s="165"/>
    </row>
    <row r="4697" spans="4:4">
      <c r="D4697" s="165"/>
    </row>
    <row r="4698" spans="4:4">
      <c r="D4698" s="165"/>
    </row>
    <row r="4699" spans="4:4">
      <c r="D4699" s="165"/>
    </row>
    <row r="4700" spans="4:4">
      <c r="D4700" s="165"/>
    </row>
    <row r="4701" spans="4:4">
      <c r="D4701" s="165"/>
    </row>
    <row r="4702" spans="4:4">
      <c r="D4702" s="165"/>
    </row>
    <row r="4703" spans="4:4">
      <c r="D4703" s="165"/>
    </row>
    <row r="4704" spans="4:4">
      <c r="D4704" s="165"/>
    </row>
    <row r="4705" spans="4:4">
      <c r="D4705" s="165"/>
    </row>
    <row r="4706" spans="4:4">
      <c r="D4706" s="165"/>
    </row>
    <row r="4707" spans="4:4">
      <c r="D4707" s="165"/>
    </row>
    <row r="4708" spans="4:4">
      <c r="D4708" s="165"/>
    </row>
    <row r="4709" spans="4:4">
      <c r="D4709" s="165"/>
    </row>
    <row r="4710" spans="4:4">
      <c r="D4710" s="165"/>
    </row>
    <row r="4711" spans="4:4">
      <c r="D4711" s="165"/>
    </row>
    <row r="4712" spans="4:4">
      <c r="D4712" s="165"/>
    </row>
    <row r="4713" spans="4:4">
      <c r="D4713" s="165"/>
    </row>
    <row r="4714" spans="4:4">
      <c r="D4714" s="165"/>
    </row>
    <row r="4715" spans="4:4">
      <c r="D4715" s="165"/>
    </row>
    <row r="4716" spans="4:4">
      <c r="D4716" s="165"/>
    </row>
    <row r="4717" spans="4:4">
      <c r="D4717" s="165"/>
    </row>
    <row r="4718" spans="4:4">
      <c r="D4718" s="165"/>
    </row>
    <row r="4719" spans="4:4">
      <c r="D4719" s="165"/>
    </row>
    <row r="4720" spans="4:4">
      <c r="D4720" s="165"/>
    </row>
    <row r="4721" spans="4:4">
      <c r="D4721" s="165"/>
    </row>
    <row r="4722" spans="4:4">
      <c r="D4722" s="165"/>
    </row>
    <row r="4723" spans="4:4">
      <c r="D4723" s="165"/>
    </row>
    <row r="4724" spans="4:4">
      <c r="D4724" s="165"/>
    </row>
    <row r="4725" spans="4:4">
      <c r="D4725" s="165"/>
    </row>
    <row r="4726" spans="4:4">
      <c r="D4726" s="165"/>
    </row>
    <row r="4727" spans="4:4">
      <c r="D4727" s="165"/>
    </row>
    <row r="4728" spans="4:4">
      <c r="D4728" s="165"/>
    </row>
    <row r="4729" spans="4:4">
      <c r="D4729" s="165"/>
    </row>
    <row r="4730" spans="4:4">
      <c r="D4730" s="165"/>
    </row>
    <row r="4731" spans="4:4">
      <c r="D4731" s="165"/>
    </row>
    <row r="4732" spans="4:4">
      <c r="D4732" s="165"/>
    </row>
    <row r="4733" spans="4:4">
      <c r="D4733" s="165"/>
    </row>
    <row r="4734" spans="4:4">
      <c r="D4734" s="165"/>
    </row>
    <row r="4735" spans="4:4">
      <c r="D4735" s="165"/>
    </row>
    <row r="4736" spans="4:4">
      <c r="D4736" s="165"/>
    </row>
    <row r="4737" spans="4:4">
      <c r="D4737" s="165"/>
    </row>
    <row r="4738" spans="4:4">
      <c r="D4738" s="165"/>
    </row>
    <row r="4739" spans="4:4">
      <c r="D4739" s="165"/>
    </row>
    <row r="4740" spans="4:4">
      <c r="D4740" s="165"/>
    </row>
    <row r="4741" spans="4:4">
      <c r="D4741" s="165"/>
    </row>
    <row r="4742" spans="4:4">
      <c r="D4742" s="165"/>
    </row>
    <row r="4743" spans="4:4">
      <c r="D4743" s="165"/>
    </row>
    <row r="4744" spans="4:4">
      <c r="D4744" s="165"/>
    </row>
    <row r="4745" spans="4:4">
      <c r="D4745" s="165"/>
    </row>
    <row r="4746" spans="4:4">
      <c r="D4746" s="165"/>
    </row>
    <row r="4747" spans="4:4">
      <c r="D4747" s="165"/>
    </row>
    <row r="4748" spans="4:4">
      <c r="D4748" s="165"/>
    </row>
    <row r="4749" spans="4:4">
      <c r="D4749" s="165"/>
    </row>
    <row r="4750" spans="4:4">
      <c r="D4750" s="165"/>
    </row>
    <row r="4751" spans="4:4">
      <c r="D4751" s="165"/>
    </row>
    <row r="4752" spans="4:4">
      <c r="D4752" s="165"/>
    </row>
    <row r="4753" spans="4:4">
      <c r="D4753" s="165"/>
    </row>
    <row r="4754" spans="4:4">
      <c r="D4754" s="165"/>
    </row>
    <row r="4755" spans="4:4">
      <c r="D4755" s="165"/>
    </row>
    <row r="4756" spans="4:4">
      <c r="D4756" s="165"/>
    </row>
    <row r="4757" spans="4:4">
      <c r="D4757" s="165"/>
    </row>
    <row r="4758" spans="4:4">
      <c r="D4758" s="165"/>
    </row>
    <row r="4759" spans="4:4">
      <c r="D4759" s="165"/>
    </row>
    <row r="4760" spans="4:4">
      <c r="D4760" s="165"/>
    </row>
    <row r="4761" spans="4:4">
      <c r="D4761" s="165"/>
    </row>
    <row r="4762" spans="4:4">
      <c r="D4762" s="165"/>
    </row>
    <row r="4763" spans="4:4">
      <c r="D4763" s="165"/>
    </row>
    <row r="4764" spans="4:4">
      <c r="D4764" s="165"/>
    </row>
    <row r="4765" spans="4:4">
      <c r="D4765" s="165"/>
    </row>
    <row r="4766" spans="4:4">
      <c r="D4766" s="165"/>
    </row>
    <row r="4767" spans="4:4">
      <c r="D4767" s="165"/>
    </row>
    <row r="4768" spans="4:4">
      <c r="D4768" s="165"/>
    </row>
    <row r="4769" spans="4:4">
      <c r="D4769" s="165"/>
    </row>
    <row r="4770" spans="4:4">
      <c r="D4770" s="165"/>
    </row>
    <row r="4771" spans="4:4">
      <c r="D4771" s="165"/>
    </row>
    <row r="4772" spans="4:4">
      <c r="D4772" s="165"/>
    </row>
    <row r="4773" spans="4:4">
      <c r="D4773" s="165"/>
    </row>
    <row r="4774" spans="4:4">
      <c r="D4774" s="165"/>
    </row>
    <row r="4775" spans="4:4">
      <c r="D4775" s="165"/>
    </row>
    <row r="4776" spans="4:4">
      <c r="D4776" s="165"/>
    </row>
    <row r="4777" spans="4:4">
      <c r="D4777" s="165"/>
    </row>
    <row r="4778" spans="4:4">
      <c r="D4778" s="165"/>
    </row>
    <row r="4779" spans="4:4">
      <c r="D4779" s="165"/>
    </row>
    <row r="4780" spans="4:4">
      <c r="D4780" s="165"/>
    </row>
    <row r="4781" spans="4:4">
      <c r="D4781" s="165"/>
    </row>
    <row r="4782" spans="4:4">
      <c r="D4782" s="165"/>
    </row>
    <row r="4783" spans="4:4">
      <c r="D4783" s="165"/>
    </row>
    <row r="4784" spans="4:4">
      <c r="D4784" s="165"/>
    </row>
    <row r="4785" spans="4:4">
      <c r="D4785" s="165"/>
    </row>
    <row r="4786" spans="4:4">
      <c r="D4786" s="165"/>
    </row>
    <row r="4787" spans="4:4">
      <c r="D4787" s="165"/>
    </row>
    <row r="4788" spans="4:4">
      <c r="D4788" s="165"/>
    </row>
    <row r="4789" spans="4:4">
      <c r="D4789" s="165"/>
    </row>
    <row r="4790" spans="4:4">
      <c r="D4790" s="165"/>
    </row>
    <row r="4791" spans="4:4">
      <c r="D4791" s="165"/>
    </row>
    <row r="4792" spans="4:4">
      <c r="D4792" s="165"/>
    </row>
    <row r="4793" spans="4:4">
      <c r="D4793" s="165"/>
    </row>
    <row r="4794" spans="4:4">
      <c r="D4794" s="165"/>
    </row>
    <row r="4795" spans="4:4">
      <c r="D4795" s="165"/>
    </row>
    <row r="4796" spans="4:4">
      <c r="D4796" s="165"/>
    </row>
    <row r="4797" spans="4:4">
      <c r="D4797" s="165"/>
    </row>
    <row r="4798" spans="4:4">
      <c r="D4798" s="165"/>
    </row>
    <row r="4799" spans="4:4">
      <c r="D4799" s="165"/>
    </row>
    <row r="4800" spans="4:4">
      <c r="D4800" s="165"/>
    </row>
    <row r="4801" spans="4:4">
      <c r="D4801" s="165"/>
    </row>
    <row r="4802" spans="4:4">
      <c r="D4802" s="165"/>
    </row>
    <row r="4803" spans="4:4">
      <c r="D4803" s="165"/>
    </row>
    <row r="4804" spans="4:4">
      <c r="D4804" s="165"/>
    </row>
    <row r="4805" spans="4:4">
      <c r="D4805" s="165"/>
    </row>
    <row r="4806" spans="4:4">
      <c r="D4806" s="165"/>
    </row>
    <row r="4807" spans="4:4">
      <c r="D4807" s="165"/>
    </row>
    <row r="4808" spans="4:4">
      <c r="D4808" s="165"/>
    </row>
    <row r="4809" spans="4:4">
      <c r="D4809" s="165"/>
    </row>
    <row r="4810" spans="4:4">
      <c r="D4810" s="165"/>
    </row>
    <row r="4811" spans="4:4">
      <c r="D4811" s="165"/>
    </row>
    <row r="4812" spans="4:4">
      <c r="D4812" s="165"/>
    </row>
    <row r="4813" spans="4:4">
      <c r="D4813" s="165"/>
    </row>
    <row r="4814" spans="4:4">
      <c r="D4814" s="165"/>
    </row>
    <row r="4815" spans="4:4">
      <c r="D4815" s="165"/>
    </row>
    <row r="4816" spans="4:4">
      <c r="D4816" s="165"/>
    </row>
    <row r="4817" spans="4:4">
      <c r="D4817" s="165"/>
    </row>
    <row r="4818" spans="4:4">
      <c r="D4818" s="165"/>
    </row>
    <row r="4819" spans="4:4">
      <c r="D4819" s="165"/>
    </row>
    <row r="4820" spans="4:4">
      <c r="D4820" s="165"/>
    </row>
    <row r="4821" spans="4:4">
      <c r="D4821" s="165"/>
    </row>
    <row r="4822" spans="4:4">
      <c r="D4822" s="165"/>
    </row>
    <row r="4823" spans="4:4">
      <c r="D4823" s="165"/>
    </row>
    <row r="4824" spans="4:4">
      <c r="D4824" s="165"/>
    </row>
    <row r="4825" spans="4:4">
      <c r="D4825" s="165"/>
    </row>
    <row r="4826" spans="4:4">
      <c r="D4826" s="165"/>
    </row>
    <row r="4827" spans="4:4">
      <c r="D4827" s="165"/>
    </row>
    <row r="4828" spans="4:4">
      <c r="D4828" s="165"/>
    </row>
    <row r="4829" spans="4:4">
      <c r="D4829" s="165"/>
    </row>
    <row r="4830" spans="4:4">
      <c r="D4830" s="165"/>
    </row>
    <row r="4831" spans="4:4">
      <c r="D4831" s="165"/>
    </row>
    <row r="4832" spans="4:4">
      <c r="D4832" s="165"/>
    </row>
    <row r="4833" spans="4:4">
      <c r="D4833" s="165"/>
    </row>
    <row r="4834" spans="4:4">
      <c r="D4834" s="165"/>
    </row>
    <row r="4835" spans="4:4">
      <c r="D4835" s="165"/>
    </row>
    <row r="4836" spans="4:4">
      <c r="D4836" s="165"/>
    </row>
    <row r="4837" spans="4:4">
      <c r="D4837" s="165"/>
    </row>
    <row r="4838" spans="4:4">
      <c r="D4838" s="165"/>
    </row>
    <row r="4839" spans="4:4">
      <c r="D4839" s="165"/>
    </row>
    <row r="4840" spans="4:4">
      <c r="D4840" s="165"/>
    </row>
    <row r="4841" spans="4:4">
      <c r="D4841" s="165"/>
    </row>
    <row r="4842" spans="4:4">
      <c r="D4842" s="165"/>
    </row>
    <row r="4843" spans="4:4">
      <c r="D4843" s="165"/>
    </row>
    <row r="4844" spans="4:4">
      <c r="D4844" s="165"/>
    </row>
    <row r="4845" spans="4:4">
      <c r="D4845" s="165"/>
    </row>
    <row r="4846" spans="4:4">
      <c r="D4846" s="165"/>
    </row>
    <row r="4847" spans="4:4">
      <c r="D4847" s="165"/>
    </row>
    <row r="4848" spans="4:4">
      <c r="D4848" s="165"/>
    </row>
    <row r="4849" spans="4:4">
      <c r="D4849" s="165"/>
    </row>
    <row r="4850" spans="4:4">
      <c r="D4850" s="165"/>
    </row>
    <row r="4851" spans="4:4">
      <c r="D4851" s="165"/>
    </row>
    <row r="4852" spans="4:4">
      <c r="D4852" s="165"/>
    </row>
    <row r="4853" spans="4:4">
      <c r="D4853" s="165"/>
    </row>
    <row r="4854" spans="4:4">
      <c r="D4854" s="165"/>
    </row>
    <row r="4855" spans="4:4">
      <c r="D4855" s="165"/>
    </row>
    <row r="4856" spans="4:4">
      <c r="D4856" s="165"/>
    </row>
    <row r="4857" spans="4:4">
      <c r="D4857" s="165"/>
    </row>
    <row r="4858" spans="4:4">
      <c r="D4858" s="165"/>
    </row>
    <row r="4859" spans="4:4">
      <c r="D4859" s="165"/>
    </row>
    <row r="4860" spans="4:4">
      <c r="D4860" s="165"/>
    </row>
    <row r="4861" spans="4:4">
      <c r="D4861" s="165"/>
    </row>
    <row r="4862" spans="4:4">
      <c r="D4862" s="165"/>
    </row>
    <row r="4863" spans="4:4">
      <c r="D4863" s="165"/>
    </row>
    <row r="4864" spans="4:4">
      <c r="D4864" s="165"/>
    </row>
    <row r="4865" spans="4:4">
      <c r="D4865" s="165"/>
    </row>
    <row r="4866" spans="4:4">
      <c r="D4866" s="165"/>
    </row>
    <row r="4867" spans="4:4">
      <c r="D4867" s="165"/>
    </row>
    <row r="4868" spans="4:4">
      <c r="D4868" s="165"/>
    </row>
    <row r="4869" spans="4:4">
      <c r="D4869" s="165"/>
    </row>
    <row r="4870" spans="4:4">
      <c r="D4870" s="165"/>
    </row>
    <row r="4871" spans="4:4">
      <c r="D4871" s="165"/>
    </row>
    <row r="4872" spans="4:4">
      <c r="D4872" s="165"/>
    </row>
    <row r="4873" spans="4:4">
      <c r="D4873" s="165"/>
    </row>
    <row r="4874" spans="4:4">
      <c r="D4874" s="165"/>
    </row>
    <row r="4875" spans="4:4">
      <c r="D4875" s="165"/>
    </row>
    <row r="4876" spans="4:4">
      <c r="D4876" s="165"/>
    </row>
    <row r="4877" spans="4:4">
      <c r="D4877" s="165"/>
    </row>
    <row r="4878" spans="4:4">
      <c r="D4878" s="165"/>
    </row>
    <row r="4879" spans="4:4">
      <c r="D4879" s="165"/>
    </row>
    <row r="4880" spans="4:4">
      <c r="D4880" s="165"/>
    </row>
    <row r="4881" spans="4:4">
      <c r="D4881" s="165"/>
    </row>
    <row r="4882" spans="4:4">
      <c r="D4882" s="165"/>
    </row>
    <row r="4883" spans="4:4">
      <c r="D4883" s="165"/>
    </row>
    <row r="4884" spans="4:4">
      <c r="D4884" s="165"/>
    </row>
    <row r="4885" spans="4:4">
      <c r="D4885" s="165"/>
    </row>
    <row r="4886" spans="4:4">
      <c r="D4886" s="165"/>
    </row>
    <row r="4887" spans="4:4">
      <c r="D4887" s="165"/>
    </row>
    <row r="4888" spans="4:4">
      <c r="D4888" s="165"/>
    </row>
    <row r="4889" spans="4:4">
      <c r="D4889" s="165"/>
    </row>
    <row r="4890" spans="4:4">
      <c r="D4890" s="165"/>
    </row>
    <row r="4891" spans="4:4">
      <c r="D4891" s="165"/>
    </row>
    <row r="4892" spans="4:4">
      <c r="D4892" s="165"/>
    </row>
    <row r="4893" spans="4:4">
      <c r="D4893" s="165"/>
    </row>
    <row r="4894" spans="4:4">
      <c r="D4894" s="165"/>
    </row>
    <row r="4895" spans="4:4">
      <c r="D4895" s="165"/>
    </row>
    <row r="4896" spans="4:4">
      <c r="D4896" s="165"/>
    </row>
    <row r="4897" spans="4:4">
      <c r="D4897" s="165"/>
    </row>
    <row r="4898" spans="4:4">
      <c r="D4898" s="165"/>
    </row>
    <row r="4899" spans="4:4">
      <c r="D4899" s="165"/>
    </row>
    <row r="4900" spans="4:4">
      <c r="D4900" s="165"/>
    </row>
    <row r="4901" spans="4:4">
      <c r="D4901" s="165"/>
    </row>
    <row r="4902" spans="4:4">
      <c r="D4902" s="165"/>
    </row>
    <row r="4903" spans="4:4">
      <c r="D4903" s="165"/>
    </row>
    <row r="4904" spans="4:4">
      <c r="D4904" s="165"/>
    </row>
    <row r="4905" spans="4:4">
      <c r="D4905" s="165"/>
    </row>
    <row r="4906" spans="4:4">
      <c r="D4906" s="165"/>
    </row>
    <row r="4907" spans="4:4">
      <c r="D4907" s="165"/>
    </row>
    <row r="4908" spans="4:4">
      <c r="D4908" s="165"/>
    </row>
    <row r="4909" spans="4:4">
      <c r="D4909" s="165"/>
    </row>
    <row r="4910" spans="4:4">
      <c r="D4910" s="165"/>
    </row>
    <row r="4911" spans="4:4">
      <c r="D4911" s="165"/>
    </row>
    <row r="4912" spans="4:4">
      <c r="D4912" s="165"/>
    </row>
    <row r="4913" spans="4:4">
      <c r="D4913" s="165"/>
    </row>
    <row r="4914" spans="4:4">
      <c r="D4914" s="165"/>
    </row>
    <row r="4915" spans="4:4">
      <c r="D4915" s="165"/>
    </row>
    <row r="4916" spans="4:4">
      <c r="D4916" s="165"/>
    </row>
    <row r="4917" spans="4:4">
      <c r="D4917" s="165"/>
    </row>
    <row r="4918" spans="4:4">
      <c r="D4918" s="165"/>
    </row>
    <row r="4919" spans="4:4">
      <c r="D4919" s="165"/>
    </row>
    <row r="4920" spans="4:4">
      <c r="D4920" s="165"/>
    </row>
    <row r="4921" spans="4:4">
      <c r="D4921" s="165"/>
    </row>
    <row r="4922" spans="4:4">
      <c r="D4922" s="165"/>
    </row>
    <row r="4923" spans="4:4">
      <c r="D4923" s="165"/>
    </row>
    <row r="4924" spans="4:4">
      <c r="D4924" s="165"/>
    </row>
    <row r="4925" spans="4:4">
      <c r="D4925" s="165"/>
    </row>
    <row r="4926" spans="4:4">
      <c r="D4926" s="165"/>
    </row>
    <row r="4927" spans="4:4">
      <c r="D4927" s="165"/>
    </row>
    <row r="4928" spans="4:4">
      <c r="D4928" s="165"/>
    </row>
    <row r="4929" spans="4:4">
      <c r="D4929" s="165"/>
    </row>
    <row r="4930" spans="4:4">
      <c r="D4930" s="165"/>
    </row>
    <row r="4931" spans="4:4">
      <c r="D4931" s="165"/>
    </row>
    <row r="4932" spans="4:4">
      <c r="D4932" s="165"/>
    </row>
    <row r="4933" spans="4:4">
      <c r="D4933" s="165"/>
    </row>
    <row r="4934" spans="4:4">
      <c r="D4934" s="165"/>
    </row>
    <row r="4935" spans="4:4">
      <c r="D4935" s="165"/>
    </row>
    <row r="4936" spans="4:4">
      <c r="D4936" s="165"/>
    </row>
    <row r="4937" spans="4:4">
      <c r="D4937" s="165"/>
    </row>
    <row r="4938" spans="4:4">
      <c r="D4938" s="165"/>
    </row>
    <row r="4939" spans="4:4">
      <c r="D4939" s="165"/>
    </row>
    <row r="4940" spans="4:4">
      <c r="D4940" s="165"/>
    </row>
    <row r="4941" spans="4:4">
      <c r="D4941" s="165"/>
    </row>
    <row r="4942" spans="4:4">
      <c r="D4942" s="165"/>
    </row>
    <row r="4943" spans="4:4">
      <c r="D4943" s="165"/>
    </row>
    <row r="4944" spans="4:4">
      <c r="D4944" s="165"/>
    </row>
    <row r="4945" spans="4:4">
      <c r="D4945" s="165"/>
    </row>
    <row r="4946" spans="4:4">
      <c r="D4946" s="165"/>
    </row>
    <row r="4947" spans="4:4">
      <c r="D4947" s="165"/>
    </row>
    <row r="4948" spans="4:4">
      <c r="D4948" s="165"/>
    </row>
    <row r="4949" spans="4:4">
      <c r="D4949" s="165"/>
    </row>
    <row r="4950" spans="4:4">
      <c r="D4950" s="165"/>
    </row>
    <row r="4951" spans="4:4">
      <c r="D4951" s="165"/>
    </row>
    <row r="4952" spans="4:4">
      <c r="D4952" s="165"/>
    </row>
    <row r="4953" spans="4:4">
      <c r="D4953" s="165"/>
    </row>
    <row r="4954" spans="4:4">
      <c r="D4954" s="165"/>
    </row>
    <row r="4955" spans="4:4">
      <c r="D4955" s="165"/>
    </row>
    <row r="4956" spans="4:4">
      <c r="D4956" s="165"/>
    </row>
    <row r="4957" spans="4:4">
      <c r="D4957" s="165"/>
    </row>
    <row r="4958" spans="4:4">
      <c r="D4958" s="165"/>
    </row>
    <row r="4959" spans="4:4">
      <c r="D4959" s="165"/>
    </row>
    <row r="4960" spans="4:4">
      <c r="D4960" s="165"/>
    </row>
    <row r="4961" spans="4:4">
      <c r="D4961" s="165"/>
    </row>
    <row r="4962" spans="4:4">
      <c r="D4962" s="165"/>
    </row>
    <row r="4963" spans="4:4">
      <c r="D4963" s="165"/>
    </row>
    <row r="4964" spans="4:4">
      <c r="D4964" s="165"/>
    </row>
    <row r="4965" spans="4:4">
      <c r="D4965" s="165"/>
    </row>
    <row r="4966" spans="4:4">
      <c r="D4966" s="165"/>
    </row>
    <row r="4967" spans="4:4">
      <c r="D4967" s="165"/>
    </row>
    <row r="4968" spans="4:4">
      <c r="D4968" s="165"/>
    </row>
    <row r="4969" spans="4:4">
      <c r="D4969" s="165"/>
    </row>
    <row r="4970" spans="4:4">
      <c r="D4970" s="165"/>
    </row>
    <row r="4971" spans="4:4">
      <c r="D4971" s="165"/>
    </row>
    <row r="4972" spans="4:4">
      <c r="D4972" s="165"/>
    </row>
    <row r="4973" spans="4:4">
      <c r="D4973" s="165"/>
    </row>
    <row r="4974" spans="4:4">
      <c r="D4974" s="165"/>
    </row>
    <row r="4975" spans="4:4">
      <c r="D4975" s="165"/>
    </row>
    <row r="4976" spans="4:4">
      <c r="D4976" s="165"/>
    </row>
    <row r="4977" spans="4:4">
      <c r="D4977" s="165"/>
    </row>
    <row r="4978" spans="4:4">
      <c r="D4978" s="165"/>
    </row>
    <row r="4979" spans="4:4">
      <c r="D4979" s="165"/>
    </row>
    <row r="4980" spans="4:4">
      <c r="D4980" s="165"/>
    </row>
    <row r="4981" spans="4:4">
      <c r="D4981" s="165"/>
    </row>
    <row r="4982" spans="4:4">
      <c r="D4982" s="165"/>
    </row>
    <row r="4983" spans="4:4">
      <c r="D4983" s="165"/>
    </row>
    <row r="4984" spans="4:4">
      <c r="D4984" s="165"/>
    </row>
    <row r="4985" spans="4:4">
      <c r="D4985" s="165"/>
    </row>
    <row r="4986" spans="4:4">
      <c r="D4986" s="165"/>
    </row>
  </sheetData>
  <mergeCells count="5">
    <mergeCell ref="A27:G31"/>
    <mergeCell ref="A1:G1"/>
    <mergeCell ref="C2:G2"/>
    <mergeCell ref="C3:G3"/>
    <mergeCell ref="A26:C26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5" workbookViewId="0">
      <selection activeCell="E38" sqref="E38"/>
    </sheetView>
  </sheetViews>
  <sheetFormatPr defaultRowHeight="12.75"/>
  <cols>
    <col min="1" max="1" width="2.42578125" style="237" customWidth="1"/>
    <col min="2" max="2" width="1.85546875" style="237" customWidth="1"/>
    <col min="3" max="3" width="2.7109375" style="237" customWidth="1"/>
    <col min="4" max="4" width="6.85546875" style="237" customWidth="1"/>
    <col min="5" max="5" width="13.5703125" style="237" customWidth="1"/>
    <col min="6" max="6" width="0.5703125" style="237" customWidth="1"/>
    <col min="7" max="7" width="2.5703125" style="237" customWidth="1"/>
    <col min="8" max="8" width="2.7109375" style="237" customWidth="1"/>
    <col min="9" max="9" width="9.7109375" style="237" customWidth="1"/>
    <col min="10" max="10" width="13.5703125" style="237" customWidth="1"/>
    <col min="11" max="11" width="0.7109375" style="237" customWidth="1"/>
    <col min="12" max="12" width="2.42578125" style="237" customWidth="1"/>
    <col min="13" max="13" width="2.85546875" style="237" customWidth="1"/>
    <col min="14" max="14" width="2" style="237" customWidth="1"/>
    <col min="15" max="15" width="12.7109375" style="237" customWidth="1"/>
    <col min="16" max="16" width="2.85546875" style="237" customWidth="1"/>
    <col min="17" max="17" width="2" style="237" customWidth="1"/>
    <col min="18" max="18" width="13.5703125" style="237" customWidth="1"/>
    <col min="19" max="19" width="0.5703125" style="237" customWidth="1"/>
    <col min="20" max="256" width="9.140625" style="237"/>
    <col min="257" max="257" width="2.42578125" style="237" customWidth="1"/>
    <col min="258" max="258" width="1.85546875" style="237" customWidth="1"/>
    <col min="259" max="259" width="2.7109375" style="237" customWidth="1"/>
    <col min="260" max="260" width="6.85546875" style="237" customWidth="1"/>
    <col min="261" max="261" width="13.5703125" style="237" customWidth="1"/>
    <col min="262" max="262" width="0.5703125" style="237" customWidth="1"/>
    <col min="263" max="263" width="2.5703125" style="237" customWidth="1"/>
    <col min="264" max="264" width="2.7109375" style="237" customWidth="1"/>
    <col min="265" max="265" width="9.7109375" style="237" customWidth="1"/>
    <col min="266" max="266" width="13.5703125" style="237" customWidth="1"/>
    <col min="267" max="267" width="0.7109375" style="237" customWidth="1"/>
    <col min="268" max="268" width="2.42578125" style="237" customWidth="1"/>
    <col min="269" max="269" width="2.85546875" style="237" customWidth="1"/>
    <col min="270" max="270" width="2" style="237" customWidth="1"/>
    <col min="271" max="271" width="12.7109375" style="237" customWidth="1"/>
    <col min="272" max="272" width="2.85546875" style="237" customWidth="1"/>
    <col min="273" max="273" width="2" style="237" customWidth="1"/>
    <col min="274" max="274" width="13.5703125" style="237" customWidth="1"/>
    <col min="275" max="275" width="0.5703125" style="237" customWidth="1"/>
    <col min="276" max="512" width="9.140625" style="237"/>
    <col min="513" max="513" width="2.42578125" style="237" customWidth="1"/>
    <col min="514" max="514" width="1.85546875" style="237" customWidth="1"/>
    <col min="515" max="515" width="2.7109375" style="237" customWidth="1"/>
    <col min="516" max="516" width="6.85546875" style="237" customWidth="1"/>
    <col min="517" max="517" width="13.5703125" style="237" customWidth="1"/>
    <col min="518" max="518" width="0.5703125" style="237" customWidth="1"/>
    <col min="519" max="519" width="2.5703125" style="237" customWidth="1"/>
    <col min="520" max="520" width="2.7109375" style="237" customWidth="1"/>
    <col min="521" max="521" width="9.7109375" style="237" customWidth="1"/>
    <col min="522" max="522" width="13.5703125" style="237" customWidth="1"/>
    <col min="523" max="523" width="0.7109375" style="237" customWidth="1"/>
    <col min="524" max="524" width="2.42578125" style="237" customWidth="1"/>
    <col min="525" max="525" width="2.85546875" style="237" customWidth="1"/>
    <col min="526" max="526" width="2" style="237" customWidth="1"/>
    <col min="527" max="527" width="12.7109375" style="237" customWidth="1"/>
    <col min="528" max="528" width="2.85546875" style="237" customWidth="1"/>
    <col min="529" max="529" width="2" style="237" customWidth="1"/>
    <col min="530" max="530" width="13.5703125" style="237" customWidth="1"/>
    <col min="531" max="531" width="0.5703125" style="237" customWidth="1"/>
    <col min="532" max="768" width="9.140625" style="237"/>
    <col min="769" max="769" width="2.42578125" style="237" customWidth="1"/>
    <col min="770" max="770" width="1.85546875" style="237" customWidth="1"/>
    <col min="771" max="771" width="2.7109375" style="237" customWidth="1"/>
    <col min="772" max="772" width="6.85546875" style="237" customWidth="1"/>
    <col min="773" max="773" width="13.5703125" style="237" customWidth="1"/>
    <col min="774" max="774" width="0.5703125" style="237" customWidth="1"/>
    <col min="775" max="775" width="2.5703125" style="237" customWidth="1"/>
    <col min="776" max="776" width="2.7109375" style="237" customWidth="1"/>
    <col min="777" max="777" width="9.7109375" style="237" customWidth="1"/>
    <col min="778" max="778" width="13.5703125" style="237" customWidth="1"/>
    <col min="779" max="779" width="0.7109375" style="237" customWidth="1"/>
    <col min="780" max="780" width="2.42578125" style="237" customWidth="1"/>
    <col min="781" max="781" width="2.85546875" style="237" customWidth="1"/>
    <col min="782" max="782" width="2" style="237" customWidth="1"/>
    <col min="783" max="783" width="12.7109375" style="237" customWidth="1"/>
    <col min="784" max="784" width="2.85546875" style="237" customWidth="1"/>
    <col min="785" max="785" width="2" style="237" customWidth="1"/>
    <col min="786" max="786" width="13.5703125" style="237" customWidth="1"/>
    <col min="787" max="787" width="0.5703125" style="237" customWidth="1"/>
    <col min="788" max="1024" width="9.140625" style="237"/>
    <col min="1025" max="1025" width="2.42578125" style="237" customWidth="1"/>
    <col min="1026" max="1026" width="1.85546875" style="237" customWidth="1"/>
    <col min="1027" max="1027" width="2.7109375" style="237" customWidth="1"/>
    <col min="1028" max="1028" width="6.85546875" style="237" customWidth="1"/>
    <col min="1029" max="1029" width="13.5703125" style="237" customWidth="1"/>
    <col min="1030" max="1030" width="0.5703125" style="237" customWidth="1"/>
    <col min="1031" max="1031" width="2.5703125" style="237" customWidth="1"/>
    <col min="1032" max="1032" width="2.7109375" style="237" customWidth="1"/>
    <col min="1033" max="1033" width="9.7109375" style="237" customWidth="1"/>
    <col min="1034" max="1034" width="13.5703125" style="237" customWidth="1"/>
    <col min="1035" max="1035" width="0.7109375" style="237" customWidth="1"/>
    <col min="1036" max="1036" width="2.42578125" style="237" customWidth="1"/>
    <col min="1037" max="1037" width="2.85546875" style="237" customWidth="1"/>
    <col min="1038" max="1038" width="2" style="237" customWidth="1"/>
    <col min="1039" max="1039" width="12.7109375" style="237" customWidth="1"/>
    <col min="1040" max="1040" width="2.85546875" style="237" customWidth="1"/>
    <col min="1041" max="1041" width="2" style="237" customWidth="1"/>
    <col min="1042" max="1042" width="13.5703125" style="237" customWidth="1"/>
    <col min="1043" max="1043" width="0.5703125" style="237" customWidth="1"/>
    <col min="1044" max="1280" width="9.140625" style="237"/>
    <col min="1281" max="1281" width="2.42578125" style="237" customWidth="1"/>
    <col min="1282" max="1282" width="1.85546875" style="237" customWidth="1"/>
    <col min="1283" max="1283" width="2.7109375" style="237" customWidth="1"/>
    <col min="1284" max="1284" width="6.85546875" style="237" customWidth="1"/>
    <col min="1285" max="1285" width="13.5703125" style="237" customWidth="1"/>
    <col min="1286" max="1286" width="0.5703125" style="237" customWidth="1"/>
    <col min="1287" max="1287" width="2.5703125" style="237" customWidth="1"/>
    <col min="1288" max="1288" width="2.7109375" style="237" customWidth="1"/>
    <col min="1289" max="1289" width="9.7109375" style="237" customWidth="1"/>
    <col min="1290" max="1290" width="13.5703125" style="237" customWidth="1"/>
    <col min="1291" max="1291" width="0.7109375" style="237" customWidth="1"/>
    <col min="1292" max="1292" width="2.42578125" style="237" customWidth="1"/>
    <col min="1293" max="1293" width="2.85546875" style="237" customWidth="1"/>
    <col min="1294" max="1294" width="2" style="237" customWidth="1"/>
    <col min="1295" max="1295" width="12.7109375" style="237" customWidth="1"/>
    <col min="1296" max="1296" width="2.85546875" style="237" customWidth="1"/>
    <col min="1297" max="1297" width="2" style="237" customWidth="1"/>
    <col min="1298" max="1298" width="13.5703125" style="237" customWidth="1"/>
    <col min="1299" max="1299" width="0.5703125" style="237" customWidth="1"/>
    <col min="1300" max="1536" width="9.140625" style="237"/>
    <col min="1537" max="1537" width="2.42578125" style="237" customWidth="1"/>
    <col min="1538" max="1538" width="1.85546875" style="237" customWidth="1"/>
    <col min="1539" max="1539" width="2.7109375" style="237" customWidth="1"/>
    <col min="1540" max="1540" width="6.85546875" style="237" customWidth="1"/>
    <col min="1541" max="1541" width="13.5703125" style="237" customWidth="1"/>
    <col min="1542" max="1542" width="0.5703125" style="237" customWidth="1"/>
    <col min="1543" max="1543" width="2.5703125" style="237" customWidth="1"/>
    <col min="1544" max="1544" width="2.7109375" style="237" customWidth="1"/>
    <col min="1545" max="1545" width="9.7109375" style="237" customWidth="1"/>
    <col min="1546" max="1546" width="13.5703125" style="237" customWidth="1"/>
    <col min="1547" max="1547" width="0.7109375" style="237" customWidth="1"/>
    <col min="1548" max="1548" width="2.42578125" style="237" customWidth="1"/>
    <col min="1549" max="1549" width="2.85546875" style="237" customWidth="1"/>
    <col min="1550" max="1550" width="2" style="237" customWidth="1"/>
    <col min="1551" max="1551" width="12.7109375" style="237" customWidth="1"/>
    <col min="1552" max="1552" width="2.85546875" style="237" customWidth="1"/>
    <col min="1553" max="1553" width="2" style="237" customWidth="1"/>
    <col min="1554" max="1554" width="13.5703125" style="237" customWidth="1"/>
    <col min="1555" max="1555" width="0.5703125" style="237" customWidth="1"/>
    <col min="1556" max="1792" width="9.140625" style="237"/>
    <col min="1793" max="1793" width="2.42578125" style="237" customWidth="1"/>
    <col min="1794" max="1794" width="1.85546875" style="237" customWidth="1"/>
    <col min="1795" max="1795" width="2.7109375" style="237" customWidth="1"/>
    <col min="1796" max="1796" width="6.85546875" style="237" customWidth="1"/>
    <col min="1797" max="1797" width="13.5703125" style="237" customWidth="1"/>
    <col min="1798" max="1798" width="0.5703125" style="237" customWidth="1"/>
    <col min="1799" max="1799" width="2.5703125" style="237" customWidth="1"/>
    <col min="1800" max="1800" width="2.7109375" style="237" customWidth="1"/>
    <col min="1801" max="1801" width="9.7109375" style="237" customWidth="1"/>
    <col min="1802" max="1802" width="13.5703125" style="237" customWidth="1"/>
    <col min="1803" max="1803" width="0.7109375" style="237" customWidth="1"/>
    <col min="1804" max="1804" width="2.42578125" style="237" customWidth="1"/>
    <col min="1805" max="1805" width="2.85546875" style="237" customWidth="1"/>
    <col min="1806" max="1806" width="2" style="237" customWidth="1"/>
    <col min="1807" max="1807" width="12.7109375" style="237" customWidth="1"/>
    <col min="1808" max="1808" width="2.85546875" style="237" customWidth="1"/>
    <col min="1809" max="1809" width="2" style="237" customWidth="1"/>
    <col min="1810" max="1810" width="13.5703125" style="237" customWidth="1"/>
    <col min="1811" max="1811" width="0.5703125" style="237" customWidth="1"/>
    <col min="1812" max="2048" width="9.140625" style="237"/>
    <col min="2049" max="2049" width="2.42578125" style="237" customWidth="1"/>
    <col min="2050" max="2050" width="1.85546875" style="237" customWidth="1"/>
    <col min="2051" max="2051" width="2.7109375" style="237" customWidth="1"/>
    <col min="2052" max="2052" width="6.85546875" style="237" customWidth="1"/>
    <col min="2053" max="2053" width="13.5703125" style="237" customWidth="1"/>
    <col min="2054" max="2054" width="0.5703125" style="237" customWidth="1"/>
    <col min="2055" max="2055" width="2.5703125" style="237" customWidth="1"/>
    <col min="2056" max="2056" width="2.7109375" style="237" customWidth="1"/>
    <col min="2057" max="2057" width="9.7109375" style="237" customWidth="1"/>
    <col min="2058" max="2058" width="13.5703125" style="237" customWidth="1"/>
    <col min="2059" max="2059" width="0.7109375" style="237" customWidth="1"/>
    <col min="2060" max="2060" width="2.42578125" style="237" customWidth="1"/>
    <col min="2061" max="2061" width="2.85546875" style="237" customWidth="1"/>
    <col min="2062" max="2062" width="2" style="237" customWidth="1"/>
    <col min="2063" max="2063" width="12.7109375" style="237" customWidth="1"/>
    <col min="2064" max="2064" width="2.85546875" style="237" customWidth="1"/>
    <col min="2065" max="2065" width="2" style="237" customWidth="1"/>
    <col min="2066" max="2066" width="13.5703125" style="237" customWidth="1"/>
    <col min="2067" max="2067" width="0.5703125" style="237" customWidth="1"/>
    <col min="2068" max="2304" width="9.140625" style="237"/>
    <col min="2305" max="2305" width="2.42578125" style="237" customWidth="1"/>
    <col min="2306" max="2306" width="1.85546875" style="237" customWidth="1"/>
    <col min="2307" max="2307" width="2.7109375" style="237" customWidth="1"/>
    <col min="2308" max="2308" width="6.85546875" style="237" customWidth="1"/>
    <col min="2309" max="2309" width="13.5703125" style="237" customWidth="1"/>
    <col min="2310" max="2310" width="0.5703125" style="237" customWidth="1"/>
    <col min="2311" max="2311" width="2.5703125" style="237" customWidth="1"/>
    <col min="2312" max="2312" width="2.7109375" style="237" customWidth="1"/>
    <col min="2313" max="2313" width="9.7109375" style="237" customWidth="1"/>
    <col min="2314" max="2314" width="13.5703125" style="237" customWidth="1"/>
    <col min="2315" max="2315" width="0.7109375" style="237" customWidth="1"/>
    <col min="2316" max="2316" width="2.42578125" style="237" customWidth="1"/>
    <col min="2317" max="2317" width="2.85546875" style="237" customWidth="1"/>
    <col min="2318" max="2318" width="2" style="237" customWidth="1"/>
    <col min="2319" max="2319" width="12.7109375" style="237" customWidth="1"/>
    <col min="2320" max="2320" width="2.85546875" style="237" customWidth="1"/>
    <col min="2321" max="2321" width="2" style="237" customWidth="1"/>
    <col min="2322" max="2322" width="13.5703125" style="237" customWidth="1"/>
    <col min="2323" max="2323" width="0.5703125" style="237" customWidth="1"/>
    <col min="2324" max="2560" width="9.140625" style="237"/>
    <col min="2561" max="2561" width="2.42578125" style="237" customWidth="1"/>
    <col min="2562" max="2562" width="1.85546875" style="237" customWidth="1"/>
    <col min="2563" max="2563" width="2.7109375" style="237" customWidth="1"/>
    <col min="2564" max="2564" width="6.85546875" style="237" customWidth="1"/>
    <col min="2565" max="2565" width="13.5703125" style="237" customWidth="1"/>
    <col min="2566" max="2566" width="0.5703125" style="237" customWidth="1"/>
    <col min="2567" max="2567" width="2.5703125" style="237" customWidth="1"/>
    <col min="2568" max="2568" width="2.7109375" style="237" customWidth="1"/>
    <col min="2569" max="2569" width="9.7109375" style="237" customWidth="1"/>
    <col min="2570" max="2570" width="13.5703125" style="237" customWidth="1"/>
    <col min="2571" max="2571" width="0.7109375" style="237" customWidth="1"/>
    <col min="2572" max="2572" width="2.42578125" style="237" customWidth="1"/>
    <col min="2573" max="2573" width="2.85546875" style="237" customWidth="1"/>
    <col min="2574" max="2574" width="2" style="237" customWidth="1"/>
    <col min="2575" max="2575" width="12.7109375" style="237" customWidth="1"/>
    <col min="2576" max="2576" width="2.85546875" style="237" customWidth="1"/>
    <col min="2577" max="2577" width="2" style="237" customWidth="1"/>
    <col min="2578" max="2578" width="13.5703125" style="237" customWidth="1"/>
    <col min="2579" max="2579" width="0.5703125" style="237" customWidth="1"/>
    <col min="2580" max="2816" width="9.140625" style="237"/>
    <col min="2817" max="2817" width="2.42578125" style="237" customWidth="1"/>
    <col min="2818" max="2818" width="1.85546875" style="237" customWidth="1"/>
    <col min="2819" max="2819" width="2.7109375" style="237" customWidth="1"/>
    <col min="2820" max="2820" width="6.85546875" style="237" customWidth="1"/>
    <col min="2821" max="2821" width="13.5703125" style="237" customWidth="1"/>
    <col min="2822" max="2822" width="0.5703125" style="237" customWidth="1"/>
    <col min="2823" max="2823" width="2.5703125" style="237" customWidth="1"/>
    <col min="2824" max="2824" width="2.7109375" style="237" customWidth="1"/>
    <col min="2825" max="2825" width="9.7109375" style="237" customWidth="1"/>
    <col min="2826" max="2826" width="13.5703125" style="237" customWidth="1"/>
    <col min="2827" max="2827" width="0.7109375" style="237" customWidth="1"/>
    <col min="2828" max="2828" width="2.42578125" style="237" customWidth="1"/>
    <col min="2829" max="2829" width="2.85546875" style="237" customWidth="1"/>
    <col min="2830" max="2830" width="2" style="237" customWidth="1"/>
    <col min="2831" max="2831" width="12.7109375" style="237" customWidth="1"/>
    <col min="2832" max="2832" width="2.85546875" style="237" customWidth="1"/>
    <col min="2833" max="2833" width="2" style="237" customWidth="1"/>
    <col min="2834" max="2834" width="13.5703125" style="237" customWidth="1"/>
    <col min="2835" max="2835" width="0.5703125" style="237" customWidth="1"/>
    <col min="2836" max="3072" width="9.140625" style="237"/>
    <col min="3073" max="3073" width="2.42578125" style="237" customWidth="1"/>
    <col min="3074" max="3074" width="1.85546875" style="237" customWidth="1"/>
    <col min="3075" max="3075" width="2.7109375" style="237" customWidth="1"/>
    <col min="3076" max="3076" width="6.85546875" style="237" customWidth="1"/>
    <col min="3077" max="3077" width="13.5703125" style="237" customWidth="1"/>
    <col min="3078" max="3078" width="0.5703125" style="237" customWidth="1"/>
    <col min="3079" max="3079" width="2.5703125" style="237" customWidth="1"/>
    <col min="3080" max="3080" width="2.7109375" style="237" customWidth="1"/>
    <col min="3081" max="3081" width="9.7109375" style="237" customWidth="1"/>
    <col min="3082" max="3082" width="13.5703125" style="237" customWidth="1"/>
    <col min="3083" max="3083" width="0.7109375" style="237" customWidth="1"/>
    <col min="3084" max="3084" width="2.42578125" style="237" customWidth="1"/>
    <col min="3085" max="3085" width="2.85546875" style="237" customWidth="1"/>
    <col min="3086" max="3086" width="2" style="237" customWidth="1"/>
    <col min="3087" max="3087" width="12.7109375" style="237" customWidth="1"/>
    <col min="3088" max="3088" width="2.85546875" style="237" customWidth="1"/>
    <col min="3089" max="3089" width="2" style="237" customWidth="1"/>
    <col min="3090" max="3090" width="13.5703125" style="237" customWidth="1"/>
    <col min="3091" max="3091" width="0.5703125" style="237" customWidth="1"/>
    <col min="3092" max="3328" width="9.140625" style="237"/>
    <col min="3329" max="3329" width="2.42578125" style="237" customWidth="1"/>
    <col min="3330" max="3330" width="1.85546875" style="237" customWidth="1"/>
    <col min="3331" max="3331" width="2.7109375" style="237" customWidth="1"/>
    <col min="3332" max="3332" width="6.85546875" style="237" customWidth="1"/>
    <col min="3333" max="3333" width="13.5703125" style="237" customWidth="1"/>
    <col min="3334" max="3334" width="0.5703125" style="237" customWidth="1"/>
    <col min="3335" max="3335" width="2.5703125" style="237" customWidth="1"/>
    <col min="3336" max="3336" width="2.7109375" style="237" customWidth="1"/>
    <col min="3337" max="3337" width="9.7109375" style="237" customWidth="1"/>
    <col min="3338" max="3338" width="13.5703125" style="237" customWidth="1"/>
    <col min="3339" max="3339" width="0.7109375" style="237" customWidth="1"/>
    <col min="3340" max="3340" width="2.42578125" style="237" customWidth="1"/>
    <col min="3341" max="3341" width="2.85546875" style="237" customWidth="1"/>
    <col min="3342" max="3342" width="2" style="237" customWidth="1"/>
    <col min="3343" max="3343" width="12.7109375" style="237" customWidth="1"/>
    <col min="3344" max="3344" width="2.85546875" style="237" customWidth="1"/>
    <col min="3345" max="3345" width="2" style="237" customWidth="1"/>
    <col min="3346" max="3346" width="13.5703125" style="237" customWidth="1"/>
    <col min="3347" max="3347" width="0.5703125" style="237" customWidth="1"/>
    <col min="3348" max="3584" width="9.140625" style="237"/>
    <col min="3585" max="3585" width="2.42578125" style="237" customWidth="1"/>
    <col min="3586" max="3586" width="1.85546875" style="237" customWidth="1"/>
    <col min="3587" max="3587" width="2.7109375" style="237" customWidth="1"/>
    <col min="3588" max="3588" width="6.85546875" style="237" customWidth="1"/>
    <col min="3589" max="3589" width="13.5703125" style="237" customWidth="1"/>
    <col min="3590" max="3590" width="0.5703125" style="237" customWidth="1"/>
    <col min="3591" max="3591" width="2.5703125" style="237" customWidth="1"/>
    <col min="3592" max="3592" width="2.7109375" style="237" customWidth="1"/>
    <col min="3593" max="3593" width="9.7109375" style="237" customWidth="1"/>
    <col min="3594" max="3594" width="13.5703125" style="237" customWidth="1"/>
    <col min="3595" max="3595" width="0.7109375" style="237" customWidth="1"/>
    <col min="3596" max="3596" width="2.42578125" style="237" customWidth="1"/>
    <col min="3597" max="3597" width="2.85546875" style="237" customWidth="1"/>
    <col min="3598" max="3598" width="2" style="237" customWidth="1"/>
    <col min="3599" max="3599" width="12.7109375" style="237" customWidth="1"/>
    <col min="3600" max="3600" width="2.85546875" style="237" customWidth="1"/>
    <col min="3601" max="3601" width="2" style="237" customWidth="1"/>
    <col min="3602" max="3602" width="13.5703125" style="237" customWidth="1"/>
    <col min="3603" max="3603" width="0.5703125" style="237" customWidth="1"/>
    <col min="3604" max="3840" width="9.140625" style="237"/>
    <col min="3841" max="3841" width="2.42578125" style="237" customWidth="1"/>
    <col min="3842" max="3842" width="1.85546875" style="237" customWidth="1"/>
    <col min="3843" max="3843" width="2.7109375" style="237" customWidth="1"/>
    <col min="3844" max="3844" width="6.85546875" style="237" customWidth="1"/>
    <col min="3845" max="3845" width="13.5703125" style="237" customWidth="1"/>
    <col min="3846" max="3846" width="0.5703125" style="237" customWidth="1"/>
    <col min="3847" max="3847" width="2.5703125" style="237" customWidth="1"/>
    <col min="3848" max="3848" width="2.7109375" style="237" customWidth="1"/>
    <col min="3849" max="3849" width="9.7109375" style="237" customWidth="1"/>
    <col min="3850" max="3850" width="13.5703125" style="237" customWidth="1"/>
    <col min="3851" max="3851" width="0.7109375" style="237" customWidth="1"/>
    <col min="3852" max="3852" width="2.42578125" style="237" customWidth="1"/>
    <col min="3853" max="3853" width="2.85546875" style="237" customWidth="1"/>
    <col min="3854" max="3854" width="2" style="237" customWidth="1"/>
    <col min="3855" max="3855" width="12.7109375" style="237" customWidth="1"/>
    <col min="3856" max="3856" width="2.85546875" style="237" customWidth="1"/>
    <col min="3857" max="3857" width="2" style="237" customWidth="1"/>
    <col min="3858" max="3858" width="13.5703125" style="237" customWidth="1"/>
    <col min="3859" max="3859" width="0.5703125" style="237" customWidth="1"/>
    <col min="3860" max="4096" width="9.140625" style="237"/>
    <col min="4097" max="4097" width="2.42578125" style="237" customWidth="1"/>
    <col min="4098" max="4098" width="1.85546875" style="237" customWidth="1"/>
    <col min="4099" max="4099" width="2.7109375" style="237" customWidth="1"/>
    <col min="4100" max="4100" width="6.85546875" style="237" customWidth="1"/>
    <col min="4101" max="4101" width="13.5703125" style="237" customWidth="1"/>
    <col min="4102" max="4102" width="0.5703125" style="237" customWidth="1"/>
    <col min="4103" max="4103" width="2.5703125" style="237" customWidth="1"/>
    <col min="4104" max="4104" width="2.7109375" style="237" customWidth="1"/>
    <col min="4105" max="4105" width="9.7109375" style="237" customWidth="1"/>
    <col min="4106" max="4106" width="13.5703125" style="237" customWidth="1"/>
    <col min="4107" max="4107" width="0.7109375" style="237" customWidth="1"/>
    <col min="4108" max="4108" width="2.42578125" style="237" customWidth="1"/>
    <col min="4109" max="4109" width="2.85546875" style="237" customWidth="1"/>
    <col min="4110" max="4110" width="2" style="237" customWidth="1"/>
    <col min="4111" max="4111" width="12.7109375" style="237" customWidth="1"/>
    <col min="4112" max="4112" width="2.85546875" style="237" customWidth="1"/>
    <col min="4113" max="4113" width="2" style="237" customWidth="1"/>
    <col min="4114" max="4114" width="13.5703125" style="237" customWidth="1"/>
    <col min="4115" max="4115" width="0.5703125" style="237" customWidth="1"/>
    <col min="4116" max="4352" width="9.140625" style="237"/>
    <col min="4353" max="4353" width="2.42578125" style="237" customWidth="1"/>
    <col min="4354" max="4354" width="1.85546875" style="237" customWidth="1"/>
    <col min="4355" max="4355" width="2.7109375" style="237" customWidth="1"/>
    <col min="4356" max="4356" width="6.85546875" style="237" customWidth="1"/>
    <col min="4357" max="4357" width="13.5703125" style="237" customWidth="1"/>
    <col min="4358" max="4358" width="0.5703125" style="237" customWidth="1"/>
    <col min="4359" max="4359" width="2.5703125" style="237" customWidth="1"/>
    <col min="4360" max="4360" width="2.7109375" style="237" customWidth="1"/>
    <col min="4361" max="4361" width="9.7109375" style="237" customWidth="1"/>
    <col min="4362" max="4362" width="13.5703125" style="237" customWidth="1"/>
    <col min="4363" max="4363" width="0.7109375" style="237" customWidth="1"/>
    <col min="4364" max="4364" width="2.42578125" style="237" customWidth="1"/>
    <col min="4365" max="4365" width="2.85546875" style="237" customWidth="1"/>
    <col min="4366" max="4366" width="2" style="237" customWidth="1"/>
    <col min="4367" max="4367" width="12.7109375" style="237" customWidth="1"/>
    <col min="4368" max="4368" width="2.85546875" style="237" customWidth="1"/>
    <col min="4369" max="4369" width="2" style="237" customWidth="1"/>
    <col min="4370" max="4370" width="13.5703125" style="237" customWidth="1"/>
    <col min="4371" max="4371" width="0.5703125" style="237" customWidth="1"/>
    <col min="4372" max="4608" width="9.140625" style="237"/>
    <col min="4609" max="4609" width="2.42578125" style="237" customWidth="1"/>
    <col min="4610" max="4610" width="1.85546875" style="237" customWidth="1"/>
    <col min="4611" max="4611" width="2.7109375" style="237" customWidth="1"/>
    <col min="4612" max="4612" width="6.85546875" style="237" customWidth="1"/>
    <col min="4613" max="4613" width="13.5703125" style="237" customWidth="1"/>
    <col min="4614" max="4614" width="0.5703125" style="237" customWidth="1"/>
    <col min="4615" max="4615" width="2.5703125" style="237" customWidth="1"/>
    <col min="4616" max="4616" width="2.7109375" style="237" customWidth="1"/>
    <col min="4617" max="4617" width="9.7109375" style="237" customWidth="1"/>
    <col min="4618" max="4618" width="13.5703125" style="237" customWidth="1"/>
    <col min="4619" max="4619" width="0.7109375" style="237" customWidth="1"/>
    <col min="4620" max="4620" width="2.42578125" style="237" customWidth="1"/>
    <col min="4621" max="4621" width="2.85546875" style="237" customWidth="1"/>
    <col min="4622" max="4622" width="2" style="237" customWidth="1"/>
    <col min="4623" max="4623" width="12.7109375" style="237" customWidth="1"/>
    <col min="4624" max="4624" width="2.85546875" style="237" customWidth="1"/>
    <col min="4625" max="4625" width="2" style="237" customWidth="1"/>
    <col min="4626" max="4626" width="13.5703125" style="237" customWidth="1"/>
    <col min="4627" max="4627" width="0.5703125" style="237" customWidth="1"/>
    <col min="4628" max="4864" width="9.140625" style="237"/>
    <col min="4865" max="4865" width="2.42578125" style="237" customWidth="1"/>
    <col min="4866" max="4866" width="1.85546875" style="237" customWidth="1"/>
    <col min="4867" max="4867" width="2.7109375" style="237" customWidth="1"/>
    <col min="4868" max="4868" width="6.85546875" style="237" customWidth="1"/>
    <col min="4869" max="4869" width="13.5703125" style="237" customWidth="1"/>
    <col min="4870" max="4870" width="0.5703125" style="237" customWidth="1"/>
    <col min="4871" max="4871" width="2.5703125" style="237" customWidth="1"/>
    <col min="4872" max="4872" width="2.7109375" style="237" customWidth="1"/>
    <col min="4873" max="4873" width="9.7109375" style="237" customWidth="1"/>
    <col min="4874" max="4874" width="13.5703125" style="237" customWidth="1"/>
    <col min="4875" max="4875" width="0.7109375" style="237" customWidth="1"/>
    <col min="4876" max="4876" width="2.42578125" style="237" customWidth="1"/>
    <col min="4877" max="4877" width="2.85546875" style="237" customWidth="1"/>
    <col min="4878" max="4878" width="2" style="237" customWidth="1"/>
    <col min="4879" max="4879" width="12.7109375" style="237" customWidth="1"/>
    <col min="4880" max="4880" width="2.85546875" style="237" customWidth="1"/>
    <col min="4881" max="4881" width="2" style="237" customWidth="1"/>
    <col min="4882" max="4882" width="13.5703125" style="237" customWidth="1"/>
    <col min="4883" max="4883" width="0.5703125" style="237" customWidth="1"/>
    <col min="4884" max="5120" width="9.140625" style="237"/>
    <col min="5121" max="5121" width="2.42578125" style="237" customWidth="1"/>
    <col min="5122" max="5122" width="1.85546875" style="237" customWidth="1"/>
    <col min="5123" max="5123" width="2.7109375" style="237" customWidth="1"/>
    <col min="5124" max="5124" width="6.85546875" style="237" customWidth="1"/>
    <col min="5125" max="5125" width="13.5703125" style="237" customWidth="1"/>
    <col min="5126" max="5126" width="0.5703125" style="237" customWidth="1"/>
    <col min="5127" max="5127" width="2.5703125" style="237" customWidth="1"/>
    <col min="5128" max="5128" width="2.7109375" style="237" customWidth="1"/>
    <col min="5129" max="5129" width="9.7109375" style="237" customWidth="1"/>
    <col min="5130" max="5130" width="13.5703125" style="237" customWidth="1"/>
    <col min="5131" max="5131" width="0.7109375" style="237" customWidth="1"/>
    <col min="5132" max="5132" width="2.42578125" style="237" customWidth="1"/>
    <col min="5133" max="5133" width="2.85546875" style="237" customWidth="1"/>
    <col min="5134" max="5134" width="2" style="237" customWidth="1"/>
    <col min="5135" max="5135" width="12.7109375" style="237" customWidth="1"/>
    <col min="5136" max="5136" width="2.85546875" style="237" customWidth="1"/>
    <col min="5137" max="5137" width="2" style="237" customWidth="1"/>
    <col min="5138" max="5138" width="13.5703125" style="237" customWidth="1"/>
    <col min="5139" max="5139" width="0.5703125" style="237" customWidth="1"/>
    <col min="5140" max="5376" width="9.140625" style="237"/>
    <col min="5377" max="5377" width="2.42578125" style="237" customWidth="1"/>
    <col min="5378" max="5378" width="1.85546875" style="237" customWidth="1"/>
    <col min="5379" max="5379" width="2.7109375" style="237" customWidth="1"/>
    <col min="5380" max="5380" width="6.85546875" style="237" customWidth="1"/>
    <col min="5381" max="5381" width="13.5703125" style="237" customWidth="1"/>
    <col min="5382" max="5382" width="0.5703125" style="237" customWidth="1"/>
    <col min="5383" max="5383" width="2.5703125" style="237" customWidth="1"/>
    <col min="5384" max="5384" width="2.7109375" style="237" customWidth="1"/>
    <col min="5385" max="5385" width="9.7109375" style="237" customWidth="1"/>
    <col min="5386" max="5386" width="13.5703125" style="237" customWidth="1"/>
    <col min="5387" max="5387" width="0.7109375" style="237" customWidth="1"/>
    <col min="5388" max="5388" width="2.42578125" style="237" customWidth="1"/>
    <col min="5389" max="5389" width="2.85546875" style="237" customWidth="1"/>
    <col min="5390" max="5390" width="2" style="237" customWidth="1"/>
    <col min="5391" max="5391" width="12.7109375" style="237" customWidth="1"/>
    <col min="5392" max="5392" width="2.85546875" style="237" customWidth="1"/>
    <col min="5393" max="5393" width="2" style="237" customWidth="1"/>
    <col min="5394" max="5394" width="13.5703125" style="237" customWidth="1"/>
    <col min="5395" max="5395" width="0.5703125" style="237" customWidth="1"/>
    <col min="5396" max="5632" width="9.140625" style="237"/>
    <col min="5633" max="5633" width="2.42578125" style="237" customWidth="1"/>
    <col min="5634" max="5634" width="1.85546875" style="237" customWidth="1"/>
    <col min="5635" max="5635" width="2.7109375" style="237" customWidth="1"/>
    <col min="5636" max="5636" width="6.85546875" style="237" customWidth="1"/>
    <col min="5637" max="5637" width="13.5703125" style="237" customWidth="1"/>
    <col min="5638" max="5638" width="0.5703125" style="237" customWidth="1"/>
    <col min="5639" max="5639" width="2.5703125" style="237" customWidth="1"/>
    <col min="5640" max="5640" width="2.7109375" style="237" customWidth="1"/>
    <col min="5641" max="5641" width="9.7109375" style="237" customWidth="1"/>
    <col min="5642" max="5642" width="13.5703125" style="237" customWidth="1"/>
    <col min="5643" max="5643" width="0.7109375" style="237" customWidth="1"/>
    <col min="5644" max="5644" width="2.42578125" style="237" customWidth="1"/>
    <col min="5645" max="5645" width="2.85546875" style="237" customWidth="1"/>
    <col min="5646" max="5646" width="2" style="237" customWidth="1"/>
    <col min="5647" max="5647" width="12.7109375" style="237" customWidth="1"/>
    <col min="5648" max="5648" width="2.85546875" style="237" customWidth="1"/>
    <col min="5649" max="5649" width="2" style="237" customWidth="1"/>
    <col min="5650" max="5650" width="13.5703125" style="237" customWidth="1"/>
    <col min="5651" max="5651" width="0.5703125" style="237" customWidth="1"/>
    <col min="5652" max="5888" width="9.140625" style="237"/>
    <col min="5889" max="5889" width="2.42578125" style="237" customWidth="1"/>
    <col min="5890" max="5890" width="1.85546875" style="237" customWidth="1"/>
    <col min="5891" max="5891" width="2.7109375" style="237" customWidth="1"/>
    <col min="5892" max="5892" width="6.85546875" style="237" customWidth="1"/>
    <col min="5893" max="5893" width="13.5703125" style="237" customWidth="1"/>
    <col min="5894" max="5894" width="0.5703125" style="237" customWidth="1"/>
    <col min="5895" max="5895" width="2.5703125" style="237" customWidth="1"/>
    <col min="5896" max="5896" width="2.7109375" style="237" customWidth="1"/>
    <col min="5897" max="5897" width="9.7109375" style="237" customWidth="1"/>
    <col min="5898" max="5898" width="13.5703125" style="237" customWidth="1"/>
    <col min="5899" max="5899" width="0.7109375" style="237" customWidth="1"/>
    <col min="5900" max="5900" width="2.42578125" style="237" customWidth="1"/>
    <col min="5901" max="5901" width="2.85546875" style="237" customWidth="1"/>
    <col min="5902" max="5902" width="2" style="237" customWidth="1"/>
    <col min="5903" max="5903" width="12.7109375" style="237" customWidth="1"/>
    <col min="5904" max="5904" width="2.85546875" style="237" customWidth="1"/>
    <col min="5905" max="5905" width="2" style="237" customWidth="1"/>
    <col min="5906" max="5906" width="13.5703125" style="237" customWidth="1"/>
    <col min="5907" max="5907" width="0.5703125" style="237" customWidth="1"/>
    <col min="5908" max="6144" width="9.140625" style="237"/>
    <col min="6145" max="6145" width="2.42578125" style="237" customWidth="1"/>
    <col min="6146" max="6146" width="1.85546875" style="237" customWidth="1"/>
    <col min="6147" max="6147" width="2.7109375" style="237" customWidth="1"/>
    <col min="6148" max="6148" width="6.85546875" style="237" customWidth="1"/>
    <col min="6149" max="6149" width="13.5703125" style="237" customWidth="1"/>
    <col min="6150" max="6150" width="0.5703125" style="237" customWidth="1"/>
    <col min="6151" max="6151" width="2.5703125" style="237" customWidth="1"/>
    <col min="6152" max="6152" width="2.7109375" style="237" customWidth="1"/>
    <col min="6153" max="6153" width="9.7109375" style="237" customWidth="1"/>
    <col min="6154" max="6154" width="13.5703125" style="237" customWidth="1"/>
    <col min="6155" max="6155" width="0.7109375" style="237" customWidth="1"/>
    <col min="6156" max="6156" width="2.42578125" style="237" customWidth="1"/>
    <col min="6157" max="6157" width="2.85546875" style="237" customWidth="1"/>
    <col min="6158" max="6158" width="2" style="237" customWidth="1"/>
    <col min="6159" max="6159" width="12.7109375" style="237" customWidth="1"/>
    <col min="6160" max="6160" width="2.85546875" style="237" customWidth="1"/>
    <col min="6161" max="6161" width="2" style="237" customWidth="1"/>
    <col min="6162" max="6162" width="13.5703125" style="237" customWidth="1"/>
    <col min="6163" max="6163" width="0.5703125" style="237" customWidth="1"/>
    <col min="6164" max="6400" width="9.140625" style="237"/>
    <col min="6401" max="6401" width="2.42578125" style="237" customWidth="1"/>
    <col min="6402" max="6402" width="1.85546875" style="237" customWidth="1"/>
    <col min="6403" max="6403" width="2.7109375" style="237" customWidth="1"/>
    <col min="6404" max="6404" width="6.85546875" style="237" customWidth="1"/>
    <col min="6405" max="6405" width="13.5703125" style="237" customWidth="1"/>
    <col min="6406" max="6406" width="0.5703125" style="237" customWidth="1"/>
    <col min="6407" max="6407" width="2.5703125" style="237" customWidth="1"/>
    <col min="6408" max="6408" width="2.7109375" style="237" customWidth="1"/>
    <col min="6409" max="6409" width="9.7109375" style="237" customWidth="1"/>
    <col min="6410" max="6410" width="13.5703125" style="237" customWidth="1"/>
    <col min="6411" max="6411" width="0.7109375" style="237" customWidth="1"/>
    <col min="6412" max="6412" width="2.42578125" style="237" customWidth="1"/>
    <col min="6413" max="6413" width="2.85546875" style="237" customWidth="1"/>
    <col min="6414" max="6414" width="2" style="237" customWidth="1"/>
    <col min="6415" max="6415" width="12.7109375" style="237" customWidth="1"/>
    <col min="6416" max="6416" width="2.85546875" style="237" customWidth="1"/>
    <col min="6417" max="6417" width="2" style="237" customWidth="1"/>
    <col min="6418" max="6418" width="13.5703125" style="237" customWidth="1"/>
    <col min="6419" max="6419" width="0.5703125" style="237" customWidth="1"/>
    <col min="6420" max="6656" width="9.140625" style="237"/>
    <col min="6657" max="6657" width="2.42578125" style="237" customWidth="1"/>
    <col min="6658" max="6658" width="1.85546875" style="237" customWidth="1"/>
    <col min="6659" max="6659" width="2.7109375" style="237" customWidth="1"/>
    <col min="6660" max="6660" width="6.85546875" style="237" customWidth="1"/>
    <col min="6661" max="6661" width="13.5703125" style="237" customWidth="1"/>
    <col min="6662" max="6662" width="0.5703125" style="237" customWidth="1"/>
    <col min="6663" max="6663" width="2.5703125" style="237" customWidth="1"/>
    <col min="6664" max="6664" width="2.7109375" style="237" customWidth="1"/>
    <col min="6665" max="6665" width="9.7109375" style="237" customWidth="1"/>
    <col min="6666" max="6666" width="13.5703125" style="237" customWidth="1"/>
    <col min="6667" max="6667" width="0.7109375" style="237" customWidth="1"/>
    <col min="6668" max="6668" width="2.42578125" style="237" customWidth="1"/>
    <col min="6669" max="6669" width="2.85546875" style="237" customWidth="1"/>
    <col min="6670" max="6670" width="2" style="237" customWidth="1"/>
    <col min="6671" max="6671" width="12.7109375" style="237" customWidth="1"/>
    <col min="6672" max="6672" width="2.85546875" style="237" customWidth="1"/>
    <col min="6673" max="6673" width="2" style="237" customWidth="1"/>
    <col min="6674" max="6674" width="13.5703125" style="237" customWidth="1"/>
    <col min="6675" max="6675" width="0.5703125" style="237" customWidth="1"/>
    <col min="6676" max="6912" width="9.140625" style="237"/>
    <col min="6913" max="6913" width="2.42578125" style="237" customWidth="1"/>
    <col min="6914" max="6914" width="1.85546875" style="237" customWidth="1"/>
    <col min="6915" max="6915" width="2.7109375" style="237" customWidth="1"/>
    <col min="6916" max="6916" width="6.85546875" style="237" customWidth="1"/>
    <col min="6917" max="6917" width="13.5703125" style="237" customWidth="1"/>
    <col min="6918" max="6918" width="0.5703125" style="237" customWidth="1"/>
    <col min="6919" max="6919" width="2.5703125" style="237" customWidth="1"/>
    <col min="6920" max="6920" width="2.7109375" style="237" customWidth="1"/>
    <col min="6921" max="6921" width="9.7109375" style="237" customWidth="1"/>
    <col min="6922" max="6922" width="13.5703125" style="237" customWidth="1"/>
    <col min="6923" max="6923" width="0.7109375" style="237" customWidth="1"/>
    <col min="6924" max="6924" width="2.42578125" style="237" customWidth="1"/>
    <col min="6925" max="6925" width="2.85546875" style="237" customWidth="1"/>
    <col min="6926" max="6926" width="2" style="237" customWidth="1"/>
    <col min="6927" max="6927" width="12.7109375" style="237" customWidth="1"/>
    <col min="6928" max="6928" width="2.85546875" style="237" customWidth="1"/>
    <col min="6929" max="6929" width="2" style="237" customWidth="1"/>
    <col min="6930" max="6930" width="13.5703125" style="237" customWidth="1"/>
    <col min="6931" max="6931" width="0.5703125" style="237" customWidth="1"/>
    <col min="6932" max="7168" width="9.140625" style="237"/>
    <col min="7169" max="7169" width="2.42578125" style="237" customWidth="1"/>
    <col min="7170" max="7170" width="1.85546875" style="237" customWidth="1"/>
    <col min="7171" max="7171" width="2.7109375" style="237" customWidth="1"/>
    <col min="7172" max="7172" width="6.85546875" style="237" customWidth="1"/>
    <col min="7173" max="7173" width="13.5703125" style="237" customWidth="1"/>
    <col min="7174" max="7174" width="0.5703125" style="237" customWidth="1"/>
    <col min="7175" max="7175" width="2.5703125" style="237" customWidth="1"/>
    <col min="7176" max="7176" width="2.7109375" style="237" customWidth="1"/>
    <col min="7177" max="7177" width="9.7109375" style="237" customWidth="1"/>
    <col min="7178" max="7178" width="13.5703125" style="237" customWidth="1"/>
    <col min="7179" max="7179" width="0.7109375" style="237" customWidth="1"/>
    <col min="7180" max="7180" width="2.42578125" style="237" customWidth="1"/>
    <col min="7181" max="7181" width="2.85546875" style="237" customWidth="1"/>
    <col min="7182" max="7182" width="2" style="237" customWidth="1"/>
    <col min="7183" max="7183" width="12.7109375" style="237" customWidth="1"/>
    <col min="7184" max="7184" width="2.85546875" style="237" customWidth="1"/>
    <col min="7185" max="7185" width="2" style="237" customWidth="1"/>
    <col min="7186" max="7186" width="13.5703125" style="237" customWidth="1"/>
    <col min="7187" max="7187" width="0.5703125" style="237" customWidth="1"/>
    <col min="7188" max="7424" width="9.140625" style="237"/>
    <col min="7425" max="7425" width="2.42578125" style="237" customWidth="1"/>
    <col min="7426" max="7426" width="1.85546875" style="237" customWidth="1"/>
    <col min="7427" max="7427" width="2.7109375" style="237" customWidth="1"/>
    <col min="7428" max="7428" width="6.85546875" style="237" customWidth="1"/>
    <col min="7429" max="7429" width="13.5703125" style="237" customWidth="1"/>
    <col min="7430" max="7430" width="0.5703125" style="237" customWidth="1"/>
    <col min="7431" max="7431" width="2.5703125" style="237" customWidth="1"/>
    <col min="7432" max="7432" width="2.7109375" style="237" customWidth="1"/>
    <col min="7433" max="7433" width="9.7109375" style="237" customWidth="1"/>
    <col min="7434" max="7434" width="13.5703125" style="237" customWidth="1"/>
    <col min="7435" max="7435" width="0.7109375" style="237" customWidth="1"/>
    <col min="7436" max="7436" width="2.42578125" style="237" customWidth="1"/>
    <col min="7437" max="7437" width="2.85546875" style="237" customWidth="1"/>
    <col min="7438" max="7438" width="2" style="237" customWidth="1"/>
    <col min="7439" max="7439" width="12.7109375" style="237" customWidth="1"/>
    <col min="7440" max="7440" width="2.85546875" style="237" customWidth="1"/>
    <col min="7441" max="7441" width="2" style="237" customWidth="1"/>
    <col min="7442" max="7442" width="13.5703125" style="237" customWidth="1"/>
    <col min="7443" max="7443" width="0.5703125" style="237" customWidth="1"/>
    <col min="7444" max="7680" width="9.140625" style="237"/>
    <col min="7681" max="7681" width="2.42578125" style="237" customWidth="1"/>
    <col min="7682" max="7682" width="1.85546875" style="237" customWidth="1"/>
    <col min="7683" max="7683" width="2.7109375" style="237" customWidth="1"/>
    <col min="7684" max="7684" width="6.85546875" style="237" customWidth="1"/>
    <col min="7685" max="7685" width="13.5703125" style="237" customWidth="1"/>
    <col min="7686" max="7686" width="0.5703125" style="237" customWidth="1"/>
    <col min="7687" max="7687" width="2.5703125" style="237" customWidth="1"/>
    <col min="7688" max="7688" width="2.7109375" style="237" customWidth="1"/>
    <col min="7689" max="7689" width="9.7109375" style="237" customWidth="1"/>
    <col min="7690" max="7690" width="13.5703125" style="237" customWidth="1"/>
    <col min="7691" max="7691" width="0.7109375" style="237" customWidth="1"/>
    <col min="7692" max="7692" width="2.42578125" style="237" customWidth="1"/>
    <col min="7693" max="7693" width="2.85546875" style="237" customWidth="1"/>
    <col min="7694" max="7694" width="2" style="237" customWidth="1"/>
    <col min="7695" max="7695" width="12.7109375" style="237" customWidth="1"/>
    <col min="7696" max="7696" width="2.85546875" style="237" customWidth="1"/>
    <col min="7697" max="7697" width="2" style="237" customWidth="1"/>
    <col min="7698" max="7698" width="13.5703125" style="237" customWidth="1"/>
    <col min="7699" max="7699" width="0.5703125" style="237" customWidth="1"/>
    <col min="7700" max="7936" width="9.140625" style="237"/>
    <col min="7937" max="7937" width="2.42578125" style="237" customWidth="1"/>
    <col min="7938" max="7938" width="1.85546875" style="237" customWidth="1"/>
    <col min="7939" max="7939" width="2.7109375" style="237" customWidth="1"/>
    <col min="7940" max="7940" width="6.85546875" style="237" customWidth="1"/>
    <col min="7941" max="7941" width="13.5703125" style="237" customWidth="1"/>
    <col min="7942" max="7942" width="0.5703125" style="237" customWidth="1"/>
    <col min="7943" max="7943" width="2.5703125" style="237" customWidth="1"/>
    <col min="7944" max="7944" width="2.7109375" style="237" customWidth="1"/>
    <col min="7945" max="7945" width="9.7109375" style="237" customWidth="1"/>
    <col min="7946" max="7946" width="13.5703125" style="237" customWidth="1"/>
    <col min="7947" max="7947" width="0.7109375" style="237" customWidth="1"/>
    <col min="7948" max="7948" width="2.42578125" style="237" customWidth="1"/>
    <col min="7949" max="7949" width="2.85546875" style="237" customWidth="1"/>
    <col min="7950" max="7950" width="2" style="237" customWidth="1"/>
    <col min="7951" max="7951" width="12.7109375" style="237" customWidth="1"/>
    <col min="7952" max="7952" width="2.85546875" style="237" customWidth="1"/>
    <col min="7953" max="7953" width="2" style="237" customWidth="1"/>
    <col min="7954" max="7954" width="13.5703125" style="237" customWidth="1"/>
    <col min="7955" max="7955" width="0.5703125" style="237" customWidth="1"/>
    <col min="7956" max="8192" width="9.140625" style="237"/>
    <col min="8193" max="8193" width="2.42578125" style="237" customWidth="1"/>
    <col min="8194" max="8194" width="1.85546875" style="237" customWidth="1"/>
    <col min="8195" max="8195" width="2.7109375" style="237" customWidth="1"/>
    <col min="8196" max="8196" width="6.85546875" style="237" customWidth="1"/>
    <col min="8197" max="8197" width="13.5703125" style="237" customWidth="1"/>
    <col min="8198" max="8198" width="0.5703125" style="237" customWidth="1"/>
    <col min="8199" max="8199" width="2.5703125" style="237" customWidth="1"/>
    <col min="8200" max="8200" width="2.7109375" style="237" customWidth="1"/>
    <col min="8201" max="8201" width="9.7109375" style="237" customWidth="1"/>
    <col min="8202" max="8202" width="13.5703125" style="237" customWidth="1"/>
    <col min="8203" max="8203" width="0.7109375" style="237" customWidth="1"/>
    <col min="8204" max="8204" width="2.42578125" style="237" customWidth="1"/>
    <col min="8205" max="8205" width="2.85546875" style="237" customWidth="1"/>
    <col min="8206" max="8206" width="2" style="237" customWidth="1"/>
    <col min="8207" max="8207" width="12.7109375" style="237" customWidth="1"/>
    <col min="8208" max="8208" width="2.85546875" style="237" customWidth="1"/>
    <col min="8209" max="8209" width="2" style="237" customWidth="1"/>
    <col min="8210" max="8210" width="13.5703125" style="237" customWidth="1"/>
    <col min="8211" max="8211" width="0.5703125" style="237" customWidth="1"/>
    <col min="8212" max="8448" width="9.140625" style="237"/>
    <col min="8449" max="8449" width="2.42578125" style="237" customWidth="1"/>
    <col min="8450" max="8450" width="1.85546875" style="237" customWidth="1"/>
    <col min="8451" max="8451" width="2.7109375" style="237" customWidth="1"/>
    <col min="8452" max="8452" width="6.85546875" style="237" customWidth="1"/>
    <col min="8453" max="8453" width="13.5703125" style="237" customWidth="1"/>
    <col min="8454" max="8454" width="0.5703125" style="237" customWidth="1"/>
    <col min="8455" max="8455" width="2.5703125" style="237" customWidth="1"/>
    <col min="8456" max="8456" width="2.7109375" style="237" customWidth="1"/>
    <col min="8457" max="8457" width="9.7109375" style="237" customWidth="1"/>
    <col min="8458" max="8458" width="13.5703125" style="237" customWidth="1"/>
    <col min="8459" max="8459" width="0.7109375" style="237" customWidth="1"/>
    <col min="8460" max="8460" width="2.42578125" style="237" customWidth="1"/>
    <col min="8461" max="8461" width="2.85546875" style="237" customWidth="1"/>
    <col min="8462" max="8462" width="2" style="237" customWidth="1"/>
    <col min="8463" max="8463" width="12.7109375" style="237" customWidth="1"/>
    <col min="8464" max="8464" width="2.85546875" style="237" customWidth="1"/>
    <col min="8465" max="8465" width="2" style="237" customWidth="1"/>
    <col min="8466" max="8466" width="13.5703125" style="237" customWidth="1"/>
    <col min="8467" max="8467" width="0.5703125" style="237" customWidth="1"/>
    <col min="8468" max="8704" width="9.140625" style="237"/>
    <col min="8705" max="8705" width="2.42578125" style="237" customWidth="1"/>
    <col min="8706" max="8706" width="1.85546875" style="237" customWidth="1"/>
    <col min="8707" max="8707" width="2.7109375" style="237" customWidth="1"/>
    <col min="8708" max="8708" width="6.85546875" style="237" customWidth="1"/>
    <col min="8709" max="8709" width="13.5703125" style="237" customWidth="1"/>
    <col min="8710" max="8710" width="0.5703125" style="237" customWidth="1"/>
    <col min="8711" max="8711" width="2.5703125" style="237" customWidth="1"/>
    <col min="8712" max="8712" width="2.7109375" style="237" customWidth="1"/>
    <col min="8713" max="8713" width="9.7109375" style="237" customWidth="1"/>
    <col min="8714" max="8714" width="13.5703125" style="237" customWidth="1"/>
    <col min="8715" max="8715" width="0.7109375" style="237" customWidth="1"/>
    <col min="8716" max="8716" width="2.42578125" style="237" customWidth="1"/>
    <col min="8717" max="8717" width="2.85546875" style="237" customWidth="1"/>
    <col min="8718" max="8718" width="2" style="237" customWidth="1"/>
    <col min="8719" max="8719" width="12.7109375" style="237" customWidth="1"/>
    <col min="8720" max="8720" width="2.85546875" style="237" customWidth="1"/>
    <col min="8721" max="8721" width="2" style="237" customWidth="1"/>
    <col min="8722" max="8722" width="13.5703125" style="237" customWidth="1"/>
    <col min="8723" max="8723" width="0.5703125" style="237" customWidth="1"/>
    <col min="8724" max="8960" width="9.140625" style="237"/>
    <col min="8961" max="8961" width="2.42578125" style="237" customWidth="1"/>
    <col min="8962" max="8962" width="1.85546875" style="237" customWidth="1"/>
    <col min="8963" max="8963" width="2.7109375" style="237" customWidth="1"/>
    <col min="8964" max="8964" width="6.85546875" style="237" customWidth="1"/>
    <col min="8965" max="8965" width="13.5703125" style="237" customWidth="1"/>
    <col min="8966" max="8966" width="0.5703125" style="237" customWidth="1"/>
    <col min="8967" max="8967" width="2.5703125" style="237" customWidth="1"/>
    <col min="8968" max="8968" width="2.7109375" style="237" customWidth="1"/>
    <col min="8969" max="8969" width="9.7109375" style="237" customWidth="1"/>
    <col min="8970" max="8970" width="13.5703125" style="237" customWidth="1"/>
    <col min="8971" max="8971" width="0.7109375" style="237" customWidth="1"/>
    <col min="8972" max="8972" width="2.42578125" style="237" customWidth="1"/>
    <col min="8973" max="8973" width="2.85546875" style="237" customWidth="1"/>
    <col min="8974" max="8974" width="2" style="237" customWidth="1"/>
    <col min="8975" max="8975" width="12.7109375" style="237" customWidth="1"/>
    <col min="8976" max="8976" width="2.85546875" style="237" customWidth="1"/>
    <col min="8977" max="8977" width="2" style="237" customWidth="1"/>
    <col min="8978" max="8978" width="13.5703125" style="237" customWidth="1"/>
    <col min="8979" max="8979" width="0.5703125" style="237" customWidth="1"/>
    <col min="8980" max="9216" width="9.140625" style="237"/>
    <col min="9217" max="9217" width="2.42578125" style="237" customWidth="1"/>
    <col min="9218" max="9218" width="1.85546875" style="237" customWidth="1"/>
    <col min="9219" max="9219" width="2.7109375" style="237" customWidth="1"/>
    <col min="9220" max="9220" width="6.85546875" style="237" customWidth="1"/>
    <col min="9221" max="9221" width="13.5703125" style="237" customWidth="1"/>
    <col min="9222" max="9222" width="0.5703125" style="237" customWidth="1"/>
    <col min="9223" max="9223" width="2.5703125" style="237" customWidth="1"/>
    <col min="9224" max="9224" width="2.7109375" style="237" customWidth="1"/>
    <col min="9225" max="9225" width="9.7109375" style="237" customWidth="1"/>
    <col min="9226" max="9226" width="13.5703125" style="237" customWidth="1"/>
    <col min="9227" max="9227" width="0.7109375" style="237" customWidth="1"/>
    <col min="9228" max="9228" width="2.42578125" style="237" customWidth="1"/>
    <col min="9229" max="9229" width="2.85546875" style="237" customWidth="1"/>
    <col min="9230" max="9230" width="2" style="237" customWidth="1"/>
    <col min="9231" max="9231" width="12.7109375" style="237" customWidth="1"/>
    <col min="9232" max="9232" width="2.85546875" style="237" customWidth="1"/>
    <col min="9233" max="9233" width="2" style="237" customWidth="1"/>
    <col min="9234" max="9234" width="13.5703125" style="237" customWidth="1"/>
    <col min="9235" max="9235" width="0.5703125" style="237" customWidth="1"/>
    <col min="9236" max="9472" width="9.140625" style="237"/>
    <col min="9473" max="9473" width="2.42578125" style="237" customWidth="1"/>
    <col min="9474" max="9474" width="1.85546875" style="237" customWidth="1"/>
    <col min="9475" max="9475" width="2.7109375" style="237" customWidth="1"/>
    <col min="9476" max="9476" width="6.85546875" style="237" customWidth="1"/>
    <col min="9477" max="9477" width="13.5703125" style="237" customWidth="1"/>
    <col min="9478" max="9478" width="0.5703125" style="237" customWidth="1"/>
    <col min="9479" max="9479" width="2.5703125" style="237" customWidth="1"/>
    <col min="9480" max="9480" width="2.7109375" style="237" customWidth="1"/>
    <col min="9481" max="9481" width="9.7109375" style="237" customWidth="1"/>
    <col min="9482" max="9482" width="13.5703125" style="237" customWidth="1"/>
    <col min="9483" max="9483" width="0.7109375" style="237" customWidth="1"/>
    <col min="9484" max="9484" width="2.42578125" style="237" customWidth="1"/>
    <col min="9485" max="9485" width="2.85546875" style="237" customWidth="1"/>
    <col min="9486" max="9486" width="2" style="237" customWidth="1"/>
    <col min="9487" max="9487" width="12.7109375" style="237" customWidth="1"/>
    <col min="9488" max="9488" width="2.85546875" style="237" customWidth="1"/>
    <col min="9489" max="9489" width="2" style="237" customWidth="1"/>
    <col min="9490" max="9490" width="13.5703125" style="237" customWidth="1"/>
    <col min="9491" max="9491" width="0.5703125" style="237" customWidth="1"/>
    <col min="9492" max="9728" width="9.140625" style="237"/>
    <col min="9729" max="9729" width="2.42578125" style="237" customWidth="1"/>
    <col min="9730" max="9730" width="1.85546875" style="237" customWidth="1"/>
    <col min="9731" max="9731" width="2.7109375" style="237" customWidth="1"/>
    <col min="9732" max="9732" width="6.85546875" style="237" customWidth="1"/>
    <col min="9733" max="9733" width="13.5703125" style="237" customWidth="1"/>
    <col min="9734" max="9734" width="0.5703125" style="237" customWidth="1"/>
    <col min="9735" max="9735" width="2.5703125" style="237" customWidth="1"/>
    <col min="9736" max="9736" width="2.7109375" style="237" customWidth="1"/>
    <col min="9737" max="9737" width="9.7109375" style="237" customWidth="1"/>
    <col min="9738" max="9738" width="13.5703125" style="237" customWidth="1"/>
    <col min="9739" max="9739" width="0.7109375" style="237" customWidth="1"/>
    <col min="9740" max="9740" width="2.42578125" style="237" customWidth="1"/>
    <col min="9741" max="9741" width="2.85546875" style="237" customWidth="1"/>
    <col min="9742" max="9742" width="2" style="237" customWidth="1"/>
    <col min="9743" max="9743" width="12.7109375" style="237" customWidth="1"/>
    <col min="9744" max="9744" width="2.85546875" style="237" customWidth="1"/>
    <col min="9745" max="9745" width="2" style="237" customWidth="1"/>
    <col min="9746" max="9746" width="13.5703125" style="237" customWidth="1"/>
    <col min="9747" max="9747" width="0.5703125" style="237" customWidth="1"/>
    <col min="9748" max="9984" width="9.140625" style="237"/>
    <col min="9985" max="9985" width="2.42578125" style="237" customWidth="1"/>
    <col min="9986" max="9986" width="1.85546875" style="237" customWidth="1"/>
    <col min="9987" max="9987" width="2.7109375" style="237" customWidth="1"/>
    <col min="9988" max="9988" width="6.85546875" style="237" customWidth="1"/>
    <col min="9989" max="9989" width="13.5703125" style="237" customWidth="1"/>
    <col min="9990" max="9990" width="0.5703125" style="237" customWidth="1"/>
    <col min="9991" max="9991" width="2.5703125" style="237" customWidth="1"/>
    <col min="9992" max="9992" width="2.7109375" style="237" customWidth="1"/>
    <col min="9993" max="9993" width="9.7109375" style="237" customWidth="1"/>
    <col min="9994" max="9994" width="13.5703125" style="237" customWidth="1"/>
    <col min="9995" max="9995" width="0.7109375" style="237" customWidth="1"/>
    <col min="9996" max="9996" width="2.42578125" style="237" customWidth="1"/>
    <col min="9997" max="9997" width="2.85546875" style="237" customWidth="1"/>
    <col min="9998" max="9998" width="2" style="237" customWidth="1"/>
    <col min="9999" max="9999" width="12.7109375" style="237" customWidth="1"/>
    <col min="10000" max="10000" width="2.85546875" style="237" customWidth="1"/>
    <col min="10001" max="10001" width="2" style="237" customWidth="1"/>
    <col min="10002" max="10002" width="13.5703125" style="237" customWidth="1"/>
    <col min="10003" max="10003" width="0.5703125" style="237" customWidth="1"/>
    <col min="10004" max="10240" width="9.140625" style="237"/>
    <col min="10241" max="10241" width="2.42578125" style="237" customWidth="1"/>
    <col min="10242" max="10242" width="1.85546875" style="237" customWidth="1"/>
    <col min="10243" max="10243" width="2.7109375" style="237" customWidth="1"/>
    <col min="10244" max="10244" width="6.85546875" style="237" customWidth="1"/>
    <col min="10245" max="10245" width="13.5703125" style="237" customWidth="1"/>
    <col min="10246" max="10246" width="0.5703125" style="237" customWidth="1"/>
    <col min="10247" max="10247" width="2.5703125" style="237" customWidth="1"/>
    <col min="10248" max="10248" width="2.7109375" style="237" customWidth="1"/>
    <col min="10249" max="10249" width="9.7109375" style="237" customWidth="1"/>
    <col min="10250" max="10250" width="13.5703125" style="237" customWidth="1"/>
    <col min="10251" max="10251" width="0.7109375" style="237" customWidth="1"/>
    <col min="10252" max="10252" width="2.42578125" style="237" customWidth="1"/>
    <col min="10253" max="10253" width="2.85546875" style="237" customWidth="1"/>
    <col min="10254" max="10254" width="2" style="237" customWidth="1"/>
    <col min="10255" max="10255" width="12.7109375" style="237" customWidth="1"/>
    <col min="10256" max="10256" width="2.85546875" style="237" customWidth="1"/>
    <col min="10257" max="10257" width="2" style="237" customWidth="1"/>
    <col min="10258" max="10258" width="13.5703125" style="237" customWidth="1"/>
    <col min="10259" max="10259" width="0.5703125" style="237" customWidth="1"/>
    <col min="10260" max="10496" width="9.140625" style="237"/>
    <col min="10497" max="10497" width="2.42578125" style="237" customWidth="1"/>
    <col min="10498" max="10498" width="1.85546875" style="237" customWidth="1"/>
    <col min="10499" max="10499" width="2.7109375" style="237" customWidth="1"/>
    <col min="10500" max="10500" width="6.85546875" style="237" customWidth="1"/>
    <col min="10501" max="10501" width="13.5703125" style="237" customWidth="1"/>
    <col min="10502" max="10502" width="0.5703125" style="237" customWidth="1"/>
    <col min="10503" max="10503" width="2.5703125" style="237" customWidth="1"/>
    <col min="10504" max="10504" width="2.7109375" style="237" customWidth="1"/>
    <col min="10505" max="10505" width="9.7109375" style="237" customWidth="1"/>
    <col min="10506" max="10506" width="13.5703125" style="237" customWidth="1"/>
    <col min="10507" max="10507" width="0.7109375" style="237" customWidth="1"/>
    <col min="10508" max="10508" width="2.42578125" style="237" customWidth="1"/>
    <col min="10509" max="10509" width="2.85546875" style="237" customWidth="1"/>
    <col min="10510" max="10510" width="2" style="237" customWidth="1"/>
    <col min="10511" max="10511" width="12.7109375" style="237" customWidth="1"/>
    <col min="10512" max="10512" width="2.85546875" style="237" customWidth="1"/>
    <col min="10513" max="10513" width="2" style="237" customWidth="1"/>
    <col min="10514" max="10514" width="13.5703125" style="237" customWidth="1"/>
    <col min="10515" max="10515" width="0.5703125" style="237" customWidth="1"/>
    <col min="10516" max="10752" width="9.140625" style="237"/>
    <col min="10753" max="10753" width="2.42578125" style="237" customWidth="1"/>
    <col min="10754" max="10754" width="1.85546875" style="237" customWidth="1"/>
    <col min="10755" max="10755" width="2.7109375" style="237" customWidth="1"/>
    <col min="10756" max="10756" width="6.85546875" style="237" customWidth="1"/>
    <col min="10757" max="10757" width="13.5703125" style="237" customWidth="1"/>
    <col min="10758" max="10758" width="0.5703125" style="237" customWidth="1"/>
    <col min="10759" max="10759" width="2.5703125" style="237" customWidth="1"/>
    <col min="10760" max="10760" width="2.7109375" style="237" customWidth="1"/>
    <col min="10761" max="10761" width="9.7109375" style="237" customWidth="1"/>
    <col min="10762" max="10762" width="13.5703125" style="237" customWidth="1"/>
    <col min="10763" max="10763" width="0.7109375" style="237" customWidth="1"/>
    <col min="10764" max="10764" width="2.42578125" style="237" customWidth="1"/>
    <col min="10765" max="10765" width="2.85546875" style="237" customWidth="1"/>
    <col min="10766" max="10766" width="2" style="237" customWidth="1"/>
    <col min="10767" max="10767" width="12.7109375" style="237" customWidth="1"/>
    <col min="10768" max="10768" width="2.85546875" style="237" customWidth="1"/>
    <col min="10769" max="10769" width="2" style="237" customWidth="1"/>
    <col min="10770" max="10770" width="13.5703125" style="237" customWidth="1"/>
    <col min="10771" max="10771" width="0.5703125" style="237" customWidth="1"/>
    <col min="10772" max="11008" width="9.140625" style="237"/>
    <col min="11009" max="11009" width="2.42578125" style="237" customWidth="1"/>
    <col min="11010" max="11010" width="1.85546875" style="237" customWidth="1"/>
    <col min="11011" max="11011" width="2.7109375" style="237" customWidth="1"/>
    <col min="11012" max="11012" width="6.85546875" style="237" customWidth="1"/>
    <col min="11013" max="11013" width="13.5703125" style="237" customWidth="1"/>
    <col min="11014" max="11014" width="0.5703125" style="237" customWidth="1"/>
    <col min="11015" max="11015" width="2.5703125" style="237" customWidth="1"/>
    <col min="11016" max="11016" width="2.7109375" style="237" customWidth="1"/>
    <col min="11017" max="11017" width="9.7109375" style="237" customWidth="1"/>
    <col min="11018" max="11018" width="13.5703125" style="237" customWidth="1"/>
    <col min="11019" max="11019" width="0.7109375" style="237" customWidth="1"/>
    <col min="11020" max="11020" width="2.42578125" style="237" customWidth="1"/>
    <col min="11021" max="11021" width="2.85546875" style="237" customWidth="1"/>
    <col min="11022" max="11022" width="2" style="237" customWidth="1"/>
    <col min="11023" max="11023" width="12.7109375" style="237" customWidth="1"/>
    <col min="11024" max="11024" width="2.85546875" style="237" customWidth="1"/>
    <col min="11025" max="11025" width="2" style="237" customWidth="1"/>
    <col min="11026" max="11026" width="13.5703125" style="237" customWidth="1"/>
    <col min="11027" max="11027" width="0.5703125" style="237" customWidth="1"/>
    <col min="11028" max="11264" width="9.140625" style="237"/>
    <col min="11265" max="11265" width="2.42578125" style="237" customWidth="1"/>
    <col min="11266" max="11266" width="1.85546875" style="237" customWidth="1"/>
    <col min="11267" max="11267" width="2.7109375" style="237" customWidth="1"/>
    <col min="11268" max="11268" width="6.85546875" style="237" customWidth="1"/>
    <col min="11269" max="11269" width="13.5703125" style="237" customWidth="1"/>
    <col min="11270" max="11270" width="0.5703125" style="237" customWidth="1"/>
    <col min="11271" max="11271" width="2.5703125" style="237" customWidth="1"/>
    <col min="11272" max="11272" width="2.7109375" style="237" customWidth="1"/>
    <col min="11273" max="11273" width="9.7109375" style="237" customWidth="1"/>
    <col min="11274" max="11274" width="13.5703125" style="237" customWidth="1"/>
    <col min="11275" max="11275" width="0.7109375" style="237" customWidth="1"/>
    <col min="11276" max="11276" width="2.42578125" style="237" customWidth="1"/>
    <col min="11277" max="11277" width="2.85546875" style="237" customWidth="1"/>
    <col min="11278" max="11278" width="2" style="237" customWidth="1"/>
    <col min="11279" max="11279" width="12.7109375" style="237" customWidth="1"/>
    <col min="11280" max="11280" width="2.85546875" style="237" customWidth="1"/>
    <col min="11281" max="11281" width="2" style="237" customWidth="1"/>
    <col min="11282" max="11282" width="13.5703125" style="237" customWidth="1"/>
    <col min="11283" max="11283" width="0.5703125" style="237" customWidth="1"/>
    <col min="11284" max="11520" width="9.140625" style="237"/>
    <col min="11521" max="11521" width="2.42578125" style="237" customWidth="1"/>
    <col min="11522" max="11522" width="1.85546875" style="237" customWidth="1"/>
    <col min="11523" max="11523" width="2.7109375" style="237" customWidth="1"/>
    <col min="11524" max="11524" width="6.85546875" style="237" customWidth="1"/>
    <col min="11525" max="11525" width="13.5703125" style="237" customWidth="1"/>
    <col min="11526" max="11526" width="0.5703125" style="237" customWidth="1"/>
    <col min="11527" max="11527" width="2.5703125" style="237" customWidth="1"/>
    <col min="11528" max="11528" width="2.7109375" style="237" customWidth="1"/>
    <col min="11529" max="11529" width="9.7109375" style="237" customWidth="1"/>
    <col min="11530" max="11530" width="13.5703125" style="237" customWidth="1"/>
    <col min="11531" max="11531" width="0.7109375" style="237" customWidth="1"/>
    <col min="11532" max="11532" width="2.42578125" style="237" customWidth="1"/>
    <col min="11533" max="11533" width="2.85546875" style="237" customWidth="1"/>
    <col min="11534" max="11534" width="2" style="237" customWidth="1"/>
    <col min="11535" max="11535" width="12.7109375" style="237" customWidth="1"/>
    <col min="11536" max="11536" width="2.85546875" style="237" customWidth="1"/>
    <col min="11537" max="11537" width="2" style="237" customWidth="1"/>
    <col min="11538" max="11538" width="13.5703125" style="237" customWidth="1"/>
    <col min="11539" max="11539" width="0.5703125" style="237" customWidth="1"/>
    <col min="11540" max="11776" width="9.140625" style="237"/>
    <col min="11777" max="11777" width="2.42578125" style="237" customWidth="1"/>
    <col min="11778" max="11778" width="1.85546875" style="237" customWidth="1"/>
    <col min="11779" max="11779" width="2.7109375" style="237" customWidth="1"/>
    <col min="11780" max="11780" width="6.85546875" style="237" customWidth="1"/>
    <col min="11781" max="11781" width="13.5703125" style="237" customWidth="1"/>
    <col min="11782" max="11782" width="0.5703125" style="237" customWidth="1"/>
    <col min="11783" max="11783" width="2.5703125" style="237" customWidth="1"/>
    <col min="11784" max="11784" width="2.7109375" style="237" customWidth="1"/>
    <col min="11785" max="11785" width="9.7109375" style="237" customWidth="1"/>
    <col min="11786" max="11786" width="13.5703125" style="237" customWidth="1"/>
    <col min="11787" max="11787" width="0.7109375" style="237" customWidth="1"/>
    <col min="11788" max="11788" width="2.42578125" style="237" customWidth="1"/>
    <col min="11789" max="11789" width="2.85546875" style="237" customWidth="1"/>
    <col min="11790" max="11790" width="2" style="237" customWidth="1"/>
    <col min="11791" max="11791" width="12.7109375" style="237" customWidth="1"/>
    <col min="11792" max="11792" width="2.85546875" style="237" customWidth="1"/>
    <col min="11793" max="11793" width="2" style="237" customWidth="1"/>
    <col min="11794" max="11794" width="13.5703125" style="237" customWidth="1"/>
    <col min="11795" max="11795" width="0.5703125" style="237" customWidth="1"/>
    <col min="11796" max="12032" width="9.140625" style="237"/>
    <col min="12033" max="12033" width="2.42578125" style="237" customWidth="1"/>
    <col min="12034" max="12034" width="1.85546875" style="237" customWidth="1"/>
    <col min="12035" max="12035" width="2.7109375" style="237" customWidth="1"/>
    <col min="12036" max="12036" width="6.85546875" style="237" customWidth="1"/>
    <col min="12037" max="12037" width="13.5703125" style="237" customWidth="1"/>
    <col min="12038" max="12038" width="0.5703125" style="237" customWidth="1"/>
    <col min="12039" max="12039" width="2.5703125" style="237" customWidth="1"/>
    <col min="12040" max="12040" width="2.7109375" style="237" customWidth="1"/>
    <col min="12041" max="12041" width="9.7109375" style="237" customWidth="1"/>
    <col min="12042" max="12042" width="13.5703125" style="237" customWidth="1"/>
    <col min="12043" max="12043" width="0.7109375" style="237" customWidth="1"/>
    <col min="12044" max="12044" width="2.42578125" style="237" customWidth="1"/>
    <col min="12045" max="12045" width="2.85546875" style="237" customWidth="1"/>
    <col min="12046" max="12046" width="2" style="237" customWidth="1"/>
    <col min="12047" max="12047" width="12.7109375" style="237" customWidth="1"/>
    <col min="12048" max="12048" width="2.85546875" style="237" customWidth="1"/>
    <col min="12049" max="12049" width="2" style="237" customWidth="1"/>
    <col min="12050" max="12050" width="13.5703125" style="237" customWidth="1"/>
    <col min="12051" max="12051" width="0.5703125" style="237" customWidth="1"/>
    <col min="12052" max="12288" width="9.140625" style="237"/>
    <col min="12289" max="12289" width="2.42578125" style="237" customWidth="1"/>
    <col min="12290" max="12290" width="1.85546875" style="237" customWidth="1"/>
    <col min="12291" max="12291" width="2.7109375" style="237" customWidth="1"/>
    <col min="12292" max="12292" width="6.85546875" style="237" customWidth="1"/>
    <col min="12293" max="12293" width="13.5703125" style="237" customWidth="1"/>
    <col min="12294" max="12294" width="0.5703125" style="237" customWidth="1"/>
    <col min="12295" max="12295" width="2.5703125" style="237" customWidth="1"/>
    <col min="12296" max="12296" width="2.7109375" style="237" customWidth="1"/>
    <col min="12297" max="12297" width="9.7109375" style="237" customWidth="1"/>
    <col min="12298" max="12298" width="13.5703125" style="237" customWidth="1"/>
    <col min="12299" max="12299" width="0.7109375" style="237" customWidth="1"/>
    <col min="12300" max="12300" width="2.42578125" style="237" customWidth="1"/>
    <col min="12301" max="12301" width="2.85546875" style="237" customWidth="1"/>
    <col min="12302" max="12302" width="2" style="237" customWidth="1"/>
    <col min="12303" max="12303" width="12.7109375" style="237" customWidth="1"/>
    <col min="12304" max="12304" width="2.85546875" style="237" customWidth="1"/>
    <col min="12305" max="12305" width="2" style="237" customWidth="1"/>
    <col min="12306" max="12306" width="13.5703125" style="237" customWidth="1"/>
    <col min="12307" max="12307" width="0.5703125" style="237" customWidth="1"/>
    <col min="12308" max="12544" width="9.140625" style="237"/>
    <col min="12545" max="12545" width="2.42578125" style="237" customWidth="1"/>
    <col min="12546" max="12546" width="1.85546875" style="237" customWidth="1"/>
    <col min="12547" max="12547" width="2.7109375" style="237" customWidth="1"/>
    <col min="12548" max="12548" width="6.85546875" style="237" customWidth="1"/>
    <col min="12549" max="12549" width="13.5703125" style="237" customWidth="1"/>
    <col min="12550" max="12550" width="0.5703125" style="237" customWidth="1"/>
    <col min="12551" max="12551" width="2.5703125" style="237" customWidth="1"/>
    <col min="12552" max="12552" width="2.7109375" style="237" customWidth="1"/>
    <col min="12553" max="12553" width="9.7109375" style="237" customWidth="1"/>
    <col min="12554" max="12554" width="13.5703125" style="237" customWidth="1"/>
    <col min="12555" max="12555" width="0.7109375" style="237" customWidth="1"/>
    <col min="12556" max="12556" width="2.42578125" style="237" customWidth="1"/>
    <col min="12557" max="12557" width="2.85546875" style="237" customWidth="1"/>
    <col min="12558" max="12558" width="2" style="237" customWidth="1"/>
    <col min="12559" max="12559" width="12.7109375" style="237" customWidth="1"/>
    <col min="12560" max="12560" width="2.85546875" style="237" customWidth="1"/>
    <col min="12561" max="12561" width="2" style="237" customWidth="1"/>
    <col min="12562" max="12562" width="13.5703125" style="237" customWidth="1"/>
    <col min="12563" max="12563" width="0.5703125" style="237" customWidth="1"/>
    <col min="12564" max="12800" width="9.140625" style="237"/>
    <col min="12801" max="12801" width="2.42578125" style="237" customWidth="1"/>
    <col min="12802" max="12802" width="1.85546875" style="237" customWidth="1"/>
    <col min="12803" max="12803" width="2.7109375" style="237" customWidth="1"/>
    <col min="12804" max="12804" width="6.85546875" style="237" customWidth="1"/>
    <col min="12805" max="12805" width="13.5703125" style="237" customWidth="1"/>
    <col min="12806" max="12806" width="0.5703125" style="237" customWidth="1"/>
    <col min="12807" max="12807" width="2.5703125" style="237" customWidth="1"/>
    <col min="12808" max="12808" width="2.7109375" style="237" customWidth="1"/>
    <col min="12809" max="12809" width="9.7109375" style="237" customWidth="1"/>
    <col min="12810" max="12810" width="13.5703125" style="237" customWidth="1"/>
    <col min="12811" max="12811" width="0.7109375" style="237" customWidth="1"/>
    <col min="12812" max="12812" width="2.42578125" style="237" customWidth="1"/>
    <col min="12813" max="12813" width="2.85546875" style="237" customWidth="1"/>
    <col min="12814" max="12814" width="2" style="237" customWidth="1"/>
    <col min="12815" max="12815" width="12.7109375" style="237" customWidth="1"/>
    <col min="12816" max="12816" width="2.85546875" style="237" customWidth="1"/>
    <col min="12817" max="12817" width="2" style="237" customWidth="1"/>
    <col min="12818" max="12818" width="13.5703125" style="237" customWidth="1"/>
    <col min="12819" max="12819" width="0.5703125" style="237" customWidth="1"/>
    <col min="12820" max="13056" width="9.140625" style="237"/>
    <col min="13057" max="13057" width="2.42578125" style="237" customWidth="1"/>
    <col min="13058" max="13058" width="1.85546875" style="237" customWidth="1"/>
    <col min="13059" max="13059" width="2.7109375" style="237" customWidth="1"/>
    <col min="13060" max="13060" width="6.85546875" style="237" customWidth="1"/>
    <col min="13061" max="13061" width="13.5703125" style="237" customWidth="1"/>
    <col min="13062" max="13062" width="0.5703125" style="237" customWidth="1"/>
    <col min="13063" max="13063" width="2.5703125" style="237" customWidth="1"/>
    <col min="13064" max="13064" width="2.7109375" style="237" customWidth="1"/>
    <col min="13065" max="13065" width="9.7109375" style="237" customWidth="1"/>
    <col min="13066" max="13066" width="13.5703125" style="237" customWidth="1"/>
    <col min="13067" max="13067" width="0.7109375" style="237" customWidth="1"/>
    <col min="13068" max="13068" width="2.42578125" style="237" customWidth="1"/>
    <col min="13069" max="13069" width="2.85546875" style="237" customWidth="1"/>
    <col min="13070" max="13070" width="2" style="237" customWidth="1"/>
    <col min="13071" max="13071" width="12.7109375" style="237" customWidth="1"/>
    <col min="13072" max="13072" width="2.85546875" style="237" customWidth="1"/>
    <col min="13073" max="13073" width="2" style="237" customWidth="1"/>
    <col min="13074" max="13074" width="13.5703125" style="237" customWidth="1"/>
    <col min="13075" max="13075" width="0.5703125" style="237" customWidth="1"/>
    <col min="13076" max="13312" width="9.140625" style="237"/>
    <col min="13313" max="13313" width="2.42578125" style="237" customWidth="1"/>
    <col min="13314" max="13314" width="1.85546875" style="237" customWidth="1"/>
    <col min="13315" max="13315" width="2.7109375" style="237" customWidth="1"/>
    <col min="13316" max="13316" width="6.85546875" style="237" customWidth="1"/>
    <col min="13317" max="13317" width="13.5703125" style="237" customWidth="1"/>
    <col min="13318" max="13318" width="0.5703125" style="237" customWidth="1"/>
    <col min="13319" max="13319" width="2.5703125" style="237" customWidth="1"/>
    <col min="13320" max="13320" width="2.7109375" style="237" customWidth="1"/>
    <col min="13321" max="13321" width="9.7109375" style="237" customWidth="1"/>
    <col min="13322" max="13322" width="13.5703125" style="237" customWidth="1"/>
    <col min="13323" max="13323" width="0.7109375" style="237" customWidth="1"/>
    <col min="13324" max="13324" width="2.42578125" style="237" customWidth="1"/>
    <col min="13325" max="13325" width="2.85546875" style="237" customWidth="1"/>
    <col min="13326" max="13326" width="2" style="237" customWidth="1"/>
    <col min="13327" max="13327" width="12.7109375" style="237" customWidth="1"/>
    <col min="13328" max="13328" width="2.85546875" style="237" customWidth="1"/>
    <col min="13329" max="13329" width="2" style="237" customWidth="1"/>
    <col min="13330" max="13330" width="13.5703125" style="237" customWidth="1"/>
    <col min="13331" max="13331" width="0.5703125" style="237" customWidth="1"/>
    <col min="13332" max="13568" width="9.140625" style="237"/>
    <col min="13569" max="13569" width="2.42578125" style="237" customWidth="1"/>
    <col min="13570" max="13570" width="1.85546875" style="237" customWidth="1"/>
    <col min="13571" max="13571" width="2.7109375" style="237" customWidth="1"/>
    <col min="13572" max="13572" width="6.85546875" style="237" customWidth="1"/>
    <col min="13573" max="13573" width="13.5703125" style="237" customWidth="1"/>
    <col min="13574" max="13574" width="0.5703125" style="237" customWidth="1"/>
    <col min="13575" max="13575" width="2.5703125" style="237" customWidth="1"/>
    <col min="13576" max="13576" width="2.7109375" style="237" customWidth="1"/>
    <col min="13577" max="13577" width="9.7109375" style="237" customWidth="1"/>
    <col min="13578" max="13578" width="13.5703125" style="237" customWidth="1"/>
    <col min="13579" max="13579" width="0.7109375" style="237" customWidth="1"/>
    <col min="13580" max="13580" width="2.42578125" style="237" customWidth="1"/>
    <col min="13581" max="13581" width="2.85546875" style="237" customWidth="1"/>
    <col min="13582" max="13582" width="2" style="237" customWidth="1"/>
    <col min="13583" max="13583" width="12.7109375" style="237" customWidth="1"/>
    <col min="13584" max="13584" width="2.85546875" style="237" customWidth="1"/>
    <col min="13585" max="13585" width="2" style="237" customWidth="1"/>
    <col min="13586" max="13586" width="13.5703125" style="237" customWidth="1"/>
    <col min="13587" max="13587" width="0.5703125" style="237" customWidth="1"/>
    <col min="13588" max="13824" width="9.140625" style="237"/>
    <col min="13825" max="13825" width="2.42578125" style="237" customWidth="1"/>
    <col min="13826" max="13826" width="1.85546875" style="237" customWidth="1"/>
    <col min="13827" max="13827" width="2.7109375" style="237" customWidth="1"/>
    <col min="13828" max="13828" width="6.85546875" style="237" customWidth="1"/>
    <col min="13829" max="13829" width="13.5703125" style="237" customWidth="1"/>
    <col min="13830" max="13830" width="0.5703125" style="237" customWidth="1"/>
    <col min="13831" max="13831" width="2.5703125" style="237" customWidth="1"/>
    <col min="13832" max="13832" width="2.7109375" style="237" customWidth="1"/>
    <col min="13833" max="13833" width="9.7109375" style="237" customWidth="1"/>
    <col min="13834" max="13834" width="13.5703125" style="237" customWidth="1"/>
    <col min="13835" max="13835" width="0.7109375" style="237" customWidth="1"/>
    <col min="13836" max="13836" width="2.42578125" style="237" customWidth="1"/>
    <col min="13837" max="13837" width="2.85546875" style="237" customWidth="1"/>
    <col min="13838" max="13838" width="2" style="237" customWidth="1"/>
    <col min="13839" max="13839" width="12.7109375" style="237" customWidth="1"/>
    <col min="13840" max="13840" width="2.85546875" style="237" customWidth="1"/>
    <col min="13841" max="13841" width="2" style="237" customWidth="1"/>
    <col min="13842" max="13842" width="13.5703125" style="237" customWidth="1"/>
    <col min="13843" max="13843" width="0.5703125" style="237" customWidth="1"/>
    <col min="13844" max="14080" width="9.140625" style="237"/>
    <col min="14081" max="14081" width="2.42578125" style="237" customWidth="1"/>
    <col min="14082" max="14082" width="1.85546875" style="237" customWidth="1"/>
    <col min="14083" max="14083" width="2.7109375" style="237" customWidth="1"/>
    <col min="14084" max="14084" width="6.85546875" style="237" customWidth="1"/>
    <col min="14085" max="14085" width="13.5703125" style="237" customWidth="1"/>
    <col min="14086" max="14086" width="0.5703125" style="237" customWidth="1"/>
    <col min="14087" max="14087" width="2.5703125" style="237" customWidth="1"/>
    <col min="14088" max="14088" width="2.7109375" style="237" customWidth="1"/>
    <col min="14089" max="14089" width="9.7109375" style="237" customWidth="1"/>
    <col min="14090" max="14090" width="13.5703125" style="237" customWidth="1"/>
    <col min="14091" max="14091" width="0.7109375" style="237" customWidth="1"/>
    <col min="14092" max="14092" width="2.42578125" style="237" customWidth="1"/>
    <col min="14093" max="14093" width="2.85546875" style="237" customWidth="1"/>
    <col min="14094" max="14094" width="2" style="237" customWidth="1"/>
    <col min="14095" max="14095" width="12.7109375" style="237" customWidth="1"/>
    <col min="14096" max="14096" width="2.85546875" style="237" customWidth="1"/>
    <col min="14097" max="14097" width="2" style="237" customWidth="1"/>
    <col min="14098" max="14098" width="13.5703125" style="237" customWidth="1"/>
    <col min="14099" max="14099" width="0.5703125" style="237" customWidth="1"/>
    <col min="14100" max="14336" width="9.140625" style="237"/>
    <col min="14337" max="14337" width="2.42578125" style="237" customWidth="1"/>
    <col min="14338" max="14338" width="1.85546875" style="237" customWidth="1"/>
    <col min="14339" max="14339" width="2.7109375" style="237" customWidth="1"/>
    <col min="14340" max="14340" width="6.85546875" style="237" customWidth="1"/>
    <col min="14341" max="14341" width="13.5703125" style="237" customWidth="1"/>
    <col min="14342" max="14342" width="0.5703125" style="237" customWidth="1"/>
    <col min="14343" max="14343" width="2.5703125" style="237" customWidth="1"/>
    <col min="14344" max="14344" width="2.7109375" style="237" customWidth="1"/>
    <col min="14345" max="14345" width="9.7109375" style="237" customWidth="1"/>
    <col min="14346" max="14346" width="13.5703125" style="237" customWidth="1"/>
    <col min="14347" max="14347" width="0.7109375" style="237" customWidth="1"/>
    <col min="14348" max="14348" width="2.42578125" style="237" customWidth="1"/>
    <col min="14349" max="14349" width="2.85546875" style="237" customWidth="1"/>
    <col min="14350" max="14350" width="2" style="237" customWidth="1"/>
    <col min="14351" max="14351" width="12.7109375" style="237" customWidth="1"/>
    <col min="14352" max="14352" width="2.85546875" style="237" customWidth="1"/>
    <col min="14353" max="14353" width="2" style="237" customWidth="1"/>
    <col min="14354" max="14354" width="13.5703125" style="237" customWidth="1"/>
    <col min="14355" max="14355" width="0.5703125" style="237" customWidth="1"/>
    <col min="14356" max="14592" width="9.140625" style="237"/>
    <col min="14593" max="14593" width="2.42578125" style="237" customWidth="1"/>
    <col min="14594" max="14594" width="1.85546875" style="237" customWidth="1"/>
    <col min="14595" max="14595" width="2.7109375" style="237" customWidth="1"/>
    <col min="14596" max="14596" width="6.85546875" style="237" customWidth="1"/>
    <col min="14597" max="14597" width="13.5703125" style="237" customWidth="1"/>
    <col min="14598" max="14598" width="0.5703125" style="237" customWidth="1"/>
    <col min="14599" max="14599" width="2.5703125" style="237" customWidth="1"/>
    <col min="14600" max="14600" width="2.7109375" style="237" customWidth="1"/>
    <col min="14601" max="14601" width="9.7109375" style="237" customWidth="1"/>
    <col min="14602" max="14602" width="13.5703125" style="237" customWidth="1"/>
    <col min="14603" max="14603" width="0.7109375" style="237" customWidth="1"/>
    <col min="14604" max="14604" width="2.42578125" style="237" customWidth="1"/>
    <col min="14605" max="14605" width="2.85546875" style="237" customWidth="1"/>
    <col min="14606" max="14606" width="2" style="237" customWidth="1"/>
    <col min="14607" max="14607" width="12.7109375" style="237" customWidth="1"/>
    <col min="14608" max="14608" width="2.85546875" style="237" customWidth="1"/>
    <col min="14609" max="14609" width="2" style="237" customWidth="1"/>
    <col min="14610" max="14610" width="13.5703125" style="237" customWidth="1"/>
    <col min="14611" max="14611" width="0.5703125" style="237" customWidth="1"/>
    <col min="14612" max="14848" width="9.140625" style="237"/>
    <col min="14849" max="14849" width="2.42578125" style="237" customWidth="1"/>
    <col min="14850" max="14850" width="1.85546875" style="237" customWidth="1"/>
    <col min="14851" max="14851" width="2.7109375" style="237" customWidth="1"/>
    <col min="14852" max="14852" width="6.85546875" style="237" customWidth="1"/>
    <col min="14853" max="14853" width="13.5703125" style="237" customWidth="1"/>
    <col min="14854" max="14854" width="0.5703125" style="237" customWidth="1"/>
    <col min="14855" max="14855" width="2.5703125" style="237" customWidth="1"/>
    <col min="14856" max="14856" width="2.7109375" style="237" customWidth="1"/>
    <col min="14857" max="14857" width="9.7109375" style="237" customWidth="1"/>
    <col min="14858" max="14858" width="13.5703125" style="237" customWidth="1"/>
    <col min="14859" max="14859" width="0.7109375" style="237" customWidth="1"/>
    <col min="14860" max="14860" width="2.42578125" style="237" customWidth="1"/>
    <col min="14861" max="14861" width="2.85546875" style="237" customWidth="1"/>
    <col min="14862" max="14862" width="2" style="237" customWidth="1"/>
    <col min="14863" max="14863" width="12.7109375" style="237" customWidth="1"/>
    <col min="14864" max="14864" width="2.85546875" style="237" customWidth="1"/>
    <col min="14865" max="14865" width="2" style="237" customWidth="1"/>
    <col min="14866" max="14866" width="13.5703125" style="237" customWidth="1"/>
    <col min="14867" max="14867" width="0.5703125" style="237" customWidth="1"/>
    <col min="14868" max="15104" width="9.140625" style="237"/>
    <col min="15105" max="15105" width="2.42578125" style="237" customWidth="1"/>
    <col min="15106" max="15106" width="1.85546875" style="237" customWidth="1"/>
    <col min="15107" max="15107" width="2.7109375" style="237" customWidth="1"/>
    <col min="15108" max="15108" width="6.85546875" style="237" customWidth="1"/>
    <col min="15109" max="15109" width="13.5703125" style="237" customWidth="1"/>
    <col min="15110" max="15110" width="0.5703125" style="237" customWidth="1"/>
    <col min="15111" max="15111" width="2.5703125" style="237" customWidth="1"/>
    <col min="15112" max="15112" width="2.7109375" style="237" customWidth="1"/>
    <col min="15113" max="15113" width="9.7109375" style="237" customWidth="1"/>
    <col min="15114" max="15114" width="13.5703125" style="237" customWidth="1"/>
    <col min="15115" max="15115" width="0.7109375" style="237" customWidth="1"/>
    <col min="15116" max="15116" width="2.42578125" style="237" customWidth="1"/>
    <col min="15117" max="15117" width="2.85546875" style="237" customWidth="1"/>
    <col min="15118" max="15118" width="2" style="237" customWidth="1"/>
    <col min="15119" max="15119" width="12.7109375" style="237" customWidth="1"/>
    <col min="15120" max="15120" width="2.85546875" style="237" customWidth="1"/>
    <col min="15121" max="15121" width="2" style="237" customWidth="1"/>
    <col min="15122" max="15122" width="13.5703125" style="237" customWidth="1"/>
    <col min="15123" max="15123" width="0.5703125" style="237" customWidth="1"/>
    <col min="15124" max="15360" width="9.140625" style="237"/>
    <col min="15361" max="15361" width="2.42578125" style="237" customWidth="1"/>
    <col min="15362" max="15362" width="1.85546875" style="237" customWidth="1"/>
    <col min="15363" max="15363" width="2.7109375" style="237" customWidth="1"/>
    <col min="15364" max="15364" width="6.85546875" style="237" customWidth="1"/>
    <col min="15365" max="15365" width="13.5703125" style="237" customWidth="1"/>
    <col min="15366" max="15366" width="0.5703125" style="237" customWidth="1"/>
    <col min="15367" max="15367" width="2.5703125" style="237" customWidth="1"/>
    <col min="15368" max="15368" width="2.7109375" style="237" customWidth="1"/>
    <col min="15369" max="15369" width="9.7109375" style="237" customWidth="1"/>
    <col min="15370" max="15370" width="13.5703125" style="237" customWidth="1"/>
    <col min="15371" max="15371" width="0.7109375" style="237" customWidth="1"/>
    <col min="15372" max="15372" width="2.42578125" style="237" customWidth="1"/>
    <col min="15373" max="15373" width="2.85546875" style="237" customWidth="1"/>
    <col min="15374" max="15374" width="2" style="237" customWidth="1"/>
    <col min="15375" max="15375" width="12.7109375" style="237" customWidth="1"/>
    <col min="15376" max="15376" width="2.85546875" style="237" customWidth="1"/>
    <col min="15377" max="15377" width="2" style="237" customWidth="1"/>
    <col min="15378" max="15378" width="13.5703125" style="237" customWidth="1"/>
    <col min="15379" max="15379" width="0.5703125" style="237" customWidth="1"/>
    <col min="15380" max="15616" width="9.140625" style="237"/>
    <col min="15617" max="15617" width="2.42578125" style="237" customWidth="1"/>
    <col min="15618" max="15618" width="1.85546875" style="237" customWidth="1"/>
    <col min="15619" max="15619" width="2.7109375" style="237" customWidth="1"/>
    <col min="15620" max="15620" width="6.85546875" style="237" customWidth="1"/>
    <col min="15621" max="15621" width="13.5703125" style="237" customWidth="1"/>
    <col min="15622" max="15622" width="0.5703125" style="237" customWidth="1"/>
    <col min="15623" max="15623" width="2.5703125" style="237" customWidth="1"/>
    <col min="15624" max="15624" width="2.7109375" style="237" customWidth="1"/>
    <col min="15625" max="15625" width="9.7109375" style="237" customWidth="1"/>
    <col min="15626" max="15626" width="13.5703125" style="237" customWidth="1"/>
    <col min="15627" max="15627" width="0.7109375" style="237" customWidth="1"/>
    <col min="15628" max="15628" width="2.42578125" style="237" customWidth="1"/>
    <col min="15629" max="15629" width="2.85546875" style="237" customWidth="1"/>
    <col min="15630" max="15630" width="2" style="237" customWidth="1"/>
    <col min="15631" max="15631" width="12.7109375" style="237" customWidth="1"/>
    <col min="15632" max="15632" width="2.85546875" style="237" customWidth="1"/>
    <col min="15633" max="15633" width="2" style="237" customWidth="1"/>
    <col min="15634" max="15634" width="13.5703125" style="237" customWidth="1"/>
    <col min="15635" max="15635" width="0.5703125" style="237" customWidth="1"/>
    <col min="15636" max="15872" width="9.140625" style="237"/>
    <col min="15873" max="15873" width="2.42578125" style="237" customWidth="1"/>
    <col min="15874" max="15874" width="1.85546875" style="237" customWidth="1"/>
    <col min="15875" max="15875" width="2.7109375" style="237" customWidth="1"/>
    <col min="15876" max="15876" width="6.85546875" style="237" customWidth="1"/>
    <col min="15877" max="15877" width="13.5703125" style="237" customWidth="1"/>
    <col min="15878" max="15878" width="0.5703125" style="237" customWidth="1"/>
    <col min="15879" max="15879" width="2.5703125" style="237" customWidth="1"/>
    <col min="15880" max="15880" width="2.7109375" style="237" customWidth="1"/>
    <col min="15881" max="15881" width="9.7109375" style="237" customWidth="1"/>
    <col min="15882" max="15882" width="13.5703125" style="237" customWidth="1"/>
    <col min="15883" max="15883" width="0.7109375" style="237" customWidth="1"/>
    <col min="15884" max="15884" width="2.42578125" style="237" customWidth="1"/>
    <col min="15885" max="15885" width="2.85546875" style="237" customWidth="1"/>
    <col min="15886" max="15886" width="2" style="237" customWidth="1"/>
    <col min="15887" max="15887" width="12.7109375" style="237" customWidth="1"/>
    <col min="15888" max="15888" width="2.85546875" style="237" customWidth="1"/>
    <col min="15889" max="15889" width="2" style="237" customWidth="1"/>
    <col min="15890" max="15890" width="13.5703125" style="237" customWidth="1"/>
    <col min="15891" max="15891" width="0.5703125" style="237" customWidth="1"/>
    <col min="15892" max="16128" width="9.140625" style="237"/>
    <col min="16129" max="16129" width="2.42578125" style="237" customWidth="1"/>
    <col min="16130" max="16130" width="1.85546875" style="237" customWidth="1"/>
    <col min="16131" max="16131" width="2.7109375" style="237" customWidth="1"/>
    <col min="16132" max="16132" width="6.85546875" style="237" customWidth="1"/>
    <col min="16133" max="16133" width="13.5703125" style="237" customWidth="1"/>
    <col min="16134" max="16134" width="0.5703125" style="237" customWidth="1"/>
    <col min="16135" max="16135" width="2.5703125" style="237" customWidth="1"/>
    <col min="16136" max="16136" width="2.7109375" style="237" customWidth="1"/>
    <col min="16137" max="16137" width="9.7109375" style="237" customWidth="1"/>
    <col min="16138" max="16138" width="13.5703125" style="237" customWidth="1"/>
    <col min="16139" max="16139" width="0.7109375" style="237" customWidth="1"/>
    <col min="16140" max="16140" width="2.42578125" style="237" customWidth="1"/>
    <col min="16141" max="16141" width="2.85546875" style="237" customWidth="1"/>
    <col min="16142" max="16142" width="2" style="237" customWidth="1"/>
    <col min="16143" max="16143" width="12.7109375" style="237" customWidth="1"/>
    <col min="16144" max="16144" width="2.85546875" style="237" customWidth="1"/>
    <col min="16145" max="16145" width="2" style="237" customWidth="1"/>
    <col min="16146" max="16146" width="13.5703125" style="237" customWidth="1"/>
    <col min="16147" max="16147" width="0.5703125" style="237" customWidth="1"/>
    <col min="16148" max="16384" width="9.140625" style="237"/>
  </cols>
  <sheetData>
    <row r="1" spans="1:19" ht="12" hidden="1" customHeight="1">
      <c r="A1" s="234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</row>
    <row r="2" spans="1:19" ht="23.25" customHeight="1">
      <c r="A2" s="234"/>
      <c r="B2" s="235"/>
      <c r="C2" s="235"/>
      <c r="D2" s="235"/>
      <c r="E2" s="235"/>
      <c r="F2" s="235"/>
      <c r="G2" s="238" t="s">
        <v>829</v>
      </c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</row>
    <row r="3" spans="1:19" ht="12" hidden="1" customHeigh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1"/>
    </row>
    <row r="4" spans="1:19" ht="8.25" customHeight="1">
      <c r="A4" s="242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4"/>
    </row>
    <row r="5" spans="1:19" ht="24" customHeight="1">
      <c r="A5" s="245"/>
      <c r="B5" s="246" t="s">
        <v>830</v>
      </c>
      <c r="C5" s="246"/>
      <c r="D5" s="246"/>
      <c r="E5" s="708" t="s">
        <v>831</v>
      </c>
      <c r="F5" s="709"/>
      <c r="G5" s="709"/>
      <c r="H5" s="709"/>
      <c r="I5" s="709"/>
      <c r="J5" s="710"/>
      <c r="K5" s="246"/>
      <c r="L5" s="246"/>
      <c r="M5" s="246"/>
      <c r="N5" s="246"/>
      <c r="O5" s="246" t="s">
        <v>832</v>
      </c>
      <c r="P5" s="247" t="s">
        <v>833</v>
      </c>
      <c r="Q5" s="248"/>
      <c r="R5" s="249"/>
      <c r="S5" s="250"/>
    </row>
    <row r="6" spans="1:19" ht="17.25" hidden="1" customHeight="1">
      <c r="A6" s="245"/>
      <c r="B6" s="246" t="s">
        <v>834</v>
      </c>
      <c r="C6" s="246"/>
      <c r="D6" s="246"/>
      <c r="E6" s="251" t="s">
        <v>835</v>
      </c>
      <c r="F6" s="246"/>
      <c r="G6" s="246"/>
      <c r="H6" s="246"/>
      <c r="I6" s="246"/>
      <c r="J6" s="252"/>
      <c r="K6" s="246"/>
      <c r="L6" s="246"/>
      <c r="M6" s="246"/>
      <c r="N6" s="246"/>
      <c r="O6" s="246"/>
      <c r="P6" s="253"/>
      <c r="Q6" s="254"/>
      <c r="R6" s="252"/>
      <c r="S6" s="250"/>
    </row>
    <row r="7" spans="1:19" ht="24" customHeight="1">
      <c r="A7" s="245"/>
      <c r="B7" s="246" t="s">
        <v>836</v>
      </c>
      <c r="C7" s="246"/>
      <c r="D7" s="246"/>
      <c r="E7" s="711" t="s">
        <v>69</v>
      </c>
      <c r="F7" s="712"/>
      <c r="G7" s="712"/>
      <c r="H7" s="712"/>
      <c r="I7" s="712"/>
      <c r="J7" s="713"/>
      <c r="K7" s="246"/>
      <c r="L7" s="246"/>
      <c r="M7" s="246"/>
      <c r="N7" s="246"/>
      <c r="O7" s="246" t="s">
        <v>837</v>
      </c>
      <c r="P7" s="255"/>
      <c r="Q7" s="254"/>
      <c r="R7" s="252"/>
      <c r="S7" s="250"/>
    </row>
    <row r="8" spans="1:19" ht="17.25" hidden="1" customHeight="1">
      <c r="A8" s="245"/>
      <c r="B8" s="246" t="s">
        <v>838</v>
      </c>
      <c r="C8" s="246"/>
      <c r="D8" s="246"/>
      <c r="E8" s="251" t="s">
        <v>839</v>
      </c>
      <c r="F8" s="246"/>
      <c r="G8" s="246"/>
      <c r="H8" s="246"/>
      <c r="I8" s="246"/>
      <c r="J8" s="252"/>
      <c r="K8" s="246"/>
      <c r="L8" s="246"/>
      <c r="M8" s="246"/>
      <c r="N8" s="246"/>
      <c r="O8" s="246"/>
      <c r="P8" s="253"/>
      <c r="Q8" s="254"/>
      <c r="R8" s="252"/>
      <c r="S8" s="250"/>
    </row>
    <row r="9" spans="1:19" ht="24" customHeight="1">
      <c r="A9" s="245"/>
      <c r="B9" s="246" t="s">
        <v>840</v>
      </c>
      <c r="C9" s="246"/>
      <c r="D9" s="246"/>
      <c r="E9" s="714" t="s">
        <v>833</v>
      </c>
      <c r="F9" s="715"/>
      <c r="G9" s="715"/>
      <c r="H9" s="715"/>
      <c r="I9" s="715"/>
      <c r="J9" s="716"/>
      <c r="K9" s="246"/>
      <c r="L9" s="246"/>
      <c r="M9" s="246"/>
      <c r="N9" s="246"/>
      <c r="O9" s="246" t="s">
        <v>841</v>
      </c>
      <c r="P9" s="717"/>
      <c r="Q9" s="715"/>
      <c r="R9" s="716"/>
      <c r="S9" s="250"/>
    </row>
    <row r="10" spans="1:19" ht="17.25" hidden="1" customHeight="1">
      <c r="A10" s="245"/>
      <c r="B10" s="246" t="s">
        <v>842</v>
      </c>
      <c r="C10" s="246"/>
      <c r="D10" s="246"/>
      <c r="E10" s="256" t="s">
        <v>833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54"/>
      <c r="Q10" s="254"/>
      <c r="R10" s="246"/>
      <c r="S10" s="250"/>
    </row>
    <row r="11" spans="1:19" ht="17.25" hidden="1" customHeight="1">
      <c r="A11" s="245"/>
      <c r="B11" s="246" t="s">
        <v>843</v>
      </c>
      <c r="C11" s="246"/>
      <c r="D11" s="246"/>
      <c r="E11" s="256" t="s">
        <v>833</v>
      </c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54"/>
      <c r="Q11" s="254"/>
      <c r="R11" s="246"/>
      <c r="S11" s="250"/>
    </row>
    <row r="12" spans="1:19" ht="17.25" hidden="1" customHeight="1">
      <c r="A12" s="245"/>
      <c r="B12" s="246" t="s">
        <v>844</v>
      </c>
      <c r="C12" s="246"/>
      <c r="D12" s="246"/>
      <c r="E12" s="256" t="s">
        <v>833</v>
      </c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54"/>
      <c r="Q12" s="254"/>
      <c r="R12" s="246"/>
      <c r="S12" s="250"/>
    </row>
    <row r="13" spans="1:19" ht="17.25" hidden="1" customHeight="1">
      <c r="A13" s="245"/>
      <c r="B13" s="246"/>
      <c r="C13" s="246"/>
      <c r="D13" s="246"/>
      <c r="E13" s="256" t="s">
        <v>833</v>
      </c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54"/>
      <c r="Q13" s="254"/>
      <c r="R13" s="246"/>
      <c r="S13" s="250"/>
    </row>
    <row r="14" spans="1:19" ht="17.25" hidden="1" customHeight="1">
      <c r="A14" s="245"/>
      <c r="B14" s="246"/>
      <c r="C14" s="246"/>
      <c r="D14" s="246"/>
      <c r="E14" s="256" t="s">
        <v>833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54"/>
      <c r="Q14" s="254"/>
      <c r="R14" s="246"/>
      <c r="S14" s="250"/>
    </row>
    <row r="15" spans="1:19" ht="17.25" hidden="1" customHeight="1">
      <c r="A15" s="245"/>
      <c r="B15" s="246"/>
      <c r="C15" s="246"/>
      <c r="D15" s="246"/>
      <c r="E15" s="256" t="s">
        <v>833</v>
      </c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54"/>
      <c r="Q15" s="254"/>
      <c r="R15" s="246"/>
      <c r="S15" s="250"/>
    </row>
    <row r="16" spans="1:19" ht="17.25" hidden="1" customHeight="1">
      <c r="A16" s="245"/>
      <c r="B16" s="246"/>
      <c r="C16" s="246"/>
      <c r="D16" s="246"/>
      <c r="E16" s="256" t="s">
        <v>833</v>
      </c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54"/>
      <c r="Q16" s="254"/>
      <c r="R16" s="246"/>
      <c r="S16" s="250"/>
    </row>
    <row r="17" spans="1:19" ht="17.25" hidden="1" customHeight="1">
      <c r="A17" s="245"/>
      <c r="B17" s="246"/>
      <c r="C17" s="246"/>
      <c r="D17" s="246"/>
      <c r="E17" s="256" t="s">
        <v>833</v>
      </c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54"/>
      <c r="Q17" s="254"/>
      <c r="R17" s="246"/>
      <c r="S17" s="250"/>
    </row>
    <row r="18" spans="1:19" ht="17.25" hidden="1" customHeight="1">
      <c r="A18" s="245"/>
      <c r="B18" s="246"/>
      <c r="C18" s="246"/>
      <c r="D18" s="246"/>
      <c r="E18" s="256" t="s">
        <v>833</v>
      </c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54"/>
      <c r="Q18" s="254"/>
      <c r="R18" s="246"/>
      <c r="S18" s="250"/>
    </row>
    <row r="19" spans="1:19" ht="17.25" hidden="1" customHeight="1">
      <c r="A19" s="245"/>
      <c r="B19" s="246"/>
      <c r="C19" s="246"/>
      <c r="D19" s="246"/>
      <c r="E19" s="256" t="s">
        <v>833</v>
      </c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54"/>
      <c r="Q19" s="254"/>
      <c r="R19" s="246"/>
      <c r="S19" s="250"/>
    </row>
    <row r="20" spans="1:19" ht="17.25" hidden="1" customHeight="1">
      <c r="A20" s="245"/>
      <c r="B20" s="246"/>
      <c r="C20" s="246"/>
      <c r="D20" s="246"/>
      <c r="E20" s="256" t="s">
        <v>833</v>
      </c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54"/>
      <c r="Q20" s="254"/>
      <c r="R20" s="246"/>
      <c r="S20" s="250"/>
    </row>
    <row r="21" spans="1:19" ht="17.25" hidden="1" customHeight="1">
      <c r="A21" s="245"/>
      <c r="B21" s="246"/>
      <c r="C21" s="246"/>
      <c r="D21" s="246"/>
      <c r="E21" s="256" t="s">
        <v>833</v>
      </c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54"/>
      <c r="Q21" s="254"/>
      <c r="R21" s="246"/>
      <c r="S21" s="250"/>
    </row>
    <row r="22" spans="1:19" ht="17.25" hidden="1" customHeight="1">
      <c r="A22" s="245"/>
      <c r="B22" s="246"/>
      <c r="C22" s="246"/>
      <c r="D22" s="246"/>
      <c r="E22" s="256" t="s">
        <v>833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54"/>
      <c r="Q22" s="254"/>
      <c r="R22" s="246"/>
      <c r="S22" s="250"/>
    </row>
    <row r="23" spans="1:19" ht="17.25" hidden="1" customHeight="1">
      <c r="A23" s="245"/>
      <c r="B23" s="246"/>
      <c r="C23" s="246"/>
      <c r="D23" s="246"/>
      <c r="E23" s="256" t="s">
        <v>833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54"/>
      <c r="Q23" s="254"/>
      <c r="R23" s="246"/>
      <c r="S23" s="250"/>
    </row>
    <row r="24" spans="1:19" ht="17.25" hidden="1" customHeight="1">
      <c r="A24" s="245"/>
      <c r="B24" s="246"/>
      <c r="C24" s="246"/>
      <c r="D24" s="246"/>
      <c r="E24" s="257" t="s">
        <v>833</v>
      </c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54"/>
      <c r="Q24" s="254"/>
      <c r="R24" s="246"/>
      <c r="S24" s="250"/>
    </row>
    <row r="25" spans="1:19" ht="17.25" customHeight="1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 t="s">
        <v>845</v>
      </c>
      <c r="P25" s="246" t="s">
        <v>846</v>
      </c>
      <c r="Q25" s="246"/>
      <c r="R25" s="246"/>
      <c r="S25" s="250"/>
    </row>
    <row r="26" spans="1:19" ht="17.25" customHeight="1">
      <c r="A26" s="245"/>
      <c r="B26" s="246" t="s">
        <v>847</v>
      </c>
      <c r="C26" s="246"/>
      <c r="D26" s="246"/>
      <c r="E26" s="247" t="s">
        <v>833</v>
      </c>
      <c r="F26" s="258"/>
      <c r="G26" s="258"/>
      <c r="H26" s="258"/>
      <c r="I26" s="258"/>
      <c r="J26" s="249"/>
      <c r="K26" s="246"/>
      <c r="L26" s="246"/>
      <c r="M26" s="246"/>
      <c r="N26" s="246"/>
      <c r="O26" s="259"/>
      <c r="P26" s="260"/>
      <c r="Q26" s="261"/>
      <c r="R26" s="262"/>
      <c r="S26" s="250"/>
    </row>
    <row r="27" spans="1:19" ht="17.25" customHeight="1">
      <c r="A27" s="245"/>
      <c r="B27" s="246" t="s">
        <v>848</v>
      </c>
      <c r="C27" s="246"/>
      <c r="D27" s="246"/>
      <c r="E27" s="255"/>
      <c r="F27" s="246"/>
      <c r="G27" s="246"/>
      <c r="H27" s="246"/>
      <c r="I27" s="246"/>
      <c r="J27" s="252"/>
      <c r="K27" s="246"/>
      <c r="L27" s="246"/>
      <c r="M27" s="246"/>
      <c r="N27" s="246"/>
      <c r="O27" s="259"/>
      <c r="P27" s="260"/>
      <c r="Q27" s="261"/>
      <c r="R27" s="262"/>
      <c r="S27" s="250"/>
    </row>
    <row r="28" spans="1:19" ht="17.25" customHeight="1">
      <c r="A28" s="245"/>
      <c r="B28" s="246" t="s">
        <v>849</v>
      </c>
      <c r="C28" s="246"/>
      <c r="D28" s="246"/>
      <c r="E28" s="255" t="s">
        <v>833</v>
      </c>
      <c r="F28" s="246"/>
      <c r="G28" s="246"/>
      <c r="H28" s="246"/>
      <c r="I28" s="246"/>
      <c r="J28" s="252"/>
      <c r="K28" s="246"/>
      <c r="L28" s="246"/>
      <c r="M28" s="246"/>
      <c r="N28" s="246"/>
      <c r="O28" s="259"/>
      <c r="P28" s="260"/>
      <c r="Q28" s="261"/>
      <c r="R28" s="262"/>
      <c r="S28" s="250"/>
    </row>
    <row r="29" spans="1:19" ht="17.25" customHeight="1">
      <c r="A29" s="245"/>
      <c r="B29" s="246"/>
      <c r="C29" s="246"/>
      <c r="D29" s="246"/>
      <c r="E29" s="263"/>
      <c r="F29" s="264"/>
      <c r="G29" s="264"/>
      <c r="H29" s="264"/>
      <c r="I29" s="264"/>
      <c r="J29" s="265"/>
      <c r="K29" s="246"/>
      <c r="L29" s="246"/>
      <c r="M29" s="246"/>
      <c r="N29" s="246"/>
      <c r="O29" s="254"/>
      <c r="P29" s="254"/>
      <c r="Q29" s="254"/>
      <c r="R29" s="246"/>
      <c r="S29" s="250"/>
    </row>
    <row r="30" spans="1:19" ht="17.25" customHeight="1">
      <c r="A30" s="245"/>
      <c r="B30" s="246"/>
      <c r="C30" s="246"/>
      <c r="D30" s="246"/>
      <c r="E30" s="266" t="s">
        <v>850</v>
      </c>
      <c r="F30" s="246"/>
      <c r="G30" s="246" t="s">
        <v>851</v>
      </c>
      <c r="H30" s="246"/>
      <c r="I30" s="246"/>
      <c r="J30" s="246"/>
      <c r="K30" s="246"/>
      <c r="L30" s="246"/>
      <c r="M30" s="246"/>
      <c r="N30" s="246"/>
      <c r="O30" s="266" t="s">
        <v>852</v>
      </c>
      <c r="P30" s="254"/>
      <c r="Q30" s="254"/>
      <c r="R30" s="267"/>
      <c r="S30" s="250"/>
    </row>
    <row r="31" spans="1:19" ht="17.25" customHeight="1">
      <c r="A31" s="245"/>
      <c r="B31" s="246"/>
      <c r="C31" s="246"/>
      <c r="D31" s="246"/>
      <c r="E31" s="259"/>
      <c r="F31" s="246"/>
      <c r="G31" s="260" t="s">
        <v>853</v>
      </c>
      <c r="H31" s="268"/>
      <c r="I31" s="269"/>
      <c r="J31" s="246"/>
      <c r="K31" s="246"/>
      <c r="L31" s="246"/>
      <c r="M31" s="246"/>
      <c r="N31" s="246"/>
      <c r="O31" s="270" t="s">
        <v>854</v>
      </c>
      <c r="P31" s="254"/>
      <c r="Q31" s="254"/>
      <c r="R31" s="271"/>
      <c r="S31" s="250"/>
    </row>
    <row r="32" spans="1:19" ht="8.25" customHeight="1">
      <c r="A32" s="272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4"/>
    </row>
    <row r="33" spans="1:19" ht="20.25" customHeight="1">
      <c r="A33" s="275"/>
      <c r="B33" s="276"/>
      <c r="C33" s="276"/>
      <c r="D33" s="276"/>
      <c r="E33" s="277" t="s">
        <v>855</v>
      </c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8"/>
    </row>
    <row r="34" spans="1:19" ht="20.25" customHeight="1">
      <c r="A34" s="279" t="s">
        <v>856</v>
      </c>
      <c r="B34" s="280"/>
      <c r="C34" s="280"/>
      <c r="D34" s="281"/>
      <c r="E34" s="282" t="s">
        <v>857</v>
      </c>
      <c r="F34" s="281"/>
      <c r="G34" s="282" t="s">
        <v>858</v>
      </c>
      <c r="H34" s="280"/>
      <c r="I34" s="281"/>
      <c r="J34" s="282" t="s">
        <v>859</v>
      </c>
      <c r="K34" s="280"/>
      <c r="L34" s="282" t="s">
        <v>860</v>
      </c>
      <c r="M34" s="280"/>
      <c r="N34" s="280"/>
      <c r="O34" s="281"/>
      <c r="P34" s="282" t="s">
        <v>861</v>
      </c>
      <c r="Q34" s="280"/>
      <c r="R34" s="280"/>
      <c r="S34" s="283"/>
    </row>
    <row r="35" spans="1:19" ht="20.25" customHeight="1">
      <c r="A35" s="284"/>
      <c r="B35" s="285"/>
      <c r="C35" s="285"/>
      <c r="D35" s="286">
        <v>0</v>
      </c>
      <c r="E35" s="287">
        <f>IF(D35=0,0,R47/D35)</f>
        <v>0</v>
      </c>
      <c r="F35" s="288"/>
      <c r="G35" s="289"/>
      <c r="H35" s="285"/>
      <c r="I35" s="286">
        <v>0</v>
      </c>
      <c r="J35" s="287">
        <f>IF(I35=0,0,R47/I35)</f>
        <v>0</v>
      </c>
      <c r="K35" s="290"/>
      <c r="L35" s="289"/>
      <c r="M35" s="285"/>
      <c r="N35" s="285"/>
      <c r="O35" s="286">
        <v>0</v>
      </c>
      <c r="P35" s="289"/>
      <c r="Q35" s="285"/>
      <c r="R35" s="291">
        <f>IF(O35=0,0,R47/O35)</f>
        <v>0</v>
      </c>
      <c r="S35" s="292"/>
    </row>
    <row r="36" spans="1:19" ht="20.25" customHeight="1">
      <c r="A36" s="275"/>
      <c r="B36" s="276"/>
      <c r="C36" s="276"/>
      <c r="D36" s="276"/>
      <c r="E36" s="277" t="s">
        <v>862</v>
      </c>
      <c r="F36" s="276"/>
      <c r="G36" s="276"/>
      <c r="H36" s="276"/>
      <c r="I36" s="276"/>
      <c r="J36" s="293" t="s">
        <v>61</v>
      </c>
      <c r="K36" s="276"/>
      <c r="L36" s="276"/>
      <c r="M36" s="276"/>
      <c r="N36" s="276"/>
      <c r="O36" s="276"/>
      <c r="P36" s="276"/>
      <c r="Q36" s="276"/>
      <c r="R36" s="276"/>
      <c r="S36" s="278"/>
    </row>
    <row r="37" spans="1:19" ht="20.25" customHeight="1">
      <c r="A37" s="294" t="s">
        <v>863</v>
      </c>
      <c r="B37" s="295"/>
      <c r="C37" s="296" t="s">
        <v>864</v>
      </c>
      <c r="D37" s="297"/>
      <c r="E37" s="297"/>
      <c r="F37" s="298"/>
      <c r="G37" s="294" t="s">
        <v>865</v>
      </c>
      <c r="H37" s="299"/>
      <c r="I37" s="296" t="s">
        <v>866</v>
      </c>
      <c r="J37" s="297"/>
      <c r="K37" s="297"/>
      <c r="L37" s="294" t="s">
        <v>867</v>
      </c>
      <c r="M37" s="299"/>
      <c r="N37" s="296" t="s">
        <v>868</v>
      </c>
      <c r="O37" s="297"/>
      <c r="P37" s="297"/>
      <c r="Q37" s="297"/>
      <c r="R37" s="297"/>
      <c r="S37" s="298"/>
    </row>
    <row r="38" spans="1:19" ht="20.25" customHeight="1">
      <c r="A38" s="300">
        <v>1</v>
      </c>
      <c r="B38" s="301" t="s">
        <v>26</v>
      </c>
      <c r="C38" s="249"/>
      <c r="D38" s="302" t="s">
        <v>869</v>
      </c>
      <c r="E38" s="303" t="e">
        <f>SUMIF([2]Rozpocet!O5:O195,8,[2]Rozpocet!I5:I195)</f>
        <v>#VALUE!</v>
      </c>
      <c r="F38" s="304"/>
      <c r="G38" s="300">
        <v>8</v>
      </c>
      <c r="H38" s="305" t="s">
        <v>870</v>
      </c>
      <c r="I38" s="262"/>
      <c r="J38" s="306">
        <v>0</v>
      </c>
      <c r="K38" s="307"/>
      <c r="L38" s="300">
        <v>13</v>
      </c>
      <c r="M38" s="260" t="s">
        <v>118</v>
      </c>
      <c r="N38" s="268"/>
      <c r="O38" s="268"/>
      <c r="P38" s="308">
        <f>M49</f>
        <v>21</v>
      </c>
      <c r="Q38" s="309" t="s">
        <v>0</v>
      </c>
      <c r="R38" s="303">
        <v>0</v>
      </c>
      <c r="S38" s="304"/>
    </row>
    <row r="39" spans="1:19" ht="20.25" customHeight="1">
      <c r="A39" s="300">
        <v>2</v>
      </c>
      <c r="B39" s="310"/>
      <c r="C39" s="265"/>
      <c r="D39" s="302" t="s">
        <v>33</v>
      </c>
      <c r="E39" s="303" t="e">
        <f>SUMIF([2]Rozpocet!O10:O195,4,[2]Rozpocet!I10:I195)</f>
        <v>#VALUE!</v>
      </c>
      <c r="F39" s="304"/>
      <c r="G39" s="300">
        <v>9</v>
      </c>
      <c r="H39" s="246" t="s">
        <v>871</v>
      </c>
      <c r="I39" s="302"/>
      <c r="J39" s="306">
        <v>0</v>
      </c>
      <c r="K39" s="307"/>
      <c r="L39" s="300">
        <v>14</v>
      </c>
      <c r="M39" s="260" t="s">
        <v>872</v>
      </c>
      <c r="N39" s="268"/>
      <c r="O39" s="268"/>
      <c r="P39" s="308">
        <f>M49</f>
        <v>21</v>
      </c>
      <c r="Q39" s="309" t="s">
        <v>0</v>
      </c>
      <c r="R39" s="303">
        <v>0</v>
      </c>
      <c r="S39" s="304"/>
    </row>
    <row r="40" spans="1:19" ht="20.25" customHeight="1">
      <c r="A40" s="300">
        <v>3</v>
      </c>
      <c r="B40" s="301" t="s">
        <v>27</v>
      </c>
      <c r="C40" s="249"/>
      <c r="D40" s="302" t="s">
        <v>869</v>
      </c>
      <c r="E40" s="303" t="e">
        <f>SUMIF([2]Rozpocet!O11:O195,32,[2]Rozpocet!I11:I195)</f>
        <v>#VALUE!</v>
      </c>
      <c r="F40" s="304"/>
      <c r="G40" s="300">
        <v>10</v>
      </c>
      <c r="H40" s="305" t="s">
        <v>873</v>
      </c>
      <c r="I40" s="262"/>
      <c r="J40" s="306">
        <v>0</v>
      </c>
      <c r="K40" s="307"/>
      <c r="L40" s="300">
        <v>15</v>
      </c>
      <c r="M40" s="260" t="s">
        <v>874</v>
      </c>
      <c r="N40" s="268"/>
      <c r="O40" s="268"/>
      <c r="P40" s="308">
        <f>M49</f>
        <v>21</v>
      </c>
      <c r="Q40" s="309" t="s">
        <v>0</v>
      </c>
      <c r="R40" s="303">
        <v>0</v>
      </c>
      <c r="S40" s="304"/>
    </row>
    <row r="41" spans="1:19" ht="20.25" customHeight="1">
      <c r="A41" s="300">
        <v>4</v>
      </c>
      <c r="B41" s="310"/>
      <c r="C41" s="265"/>
      <c r="D41" s="302" t="s">
        <v>33</v>
      </c>
      <c r="E41" s="303" t="e">
        <f>SUMIF([2]Rozpocet!O12:O195,16,[2]Rozpocet!I12:I195)+SUMIF([2]Rozpocet!O12:O195,128,[2]Rozpocet!I12:I195)</f>
        <v>#VALUE!</v>
      </c>
      <c r="F41" s="304"/>
      <c r="G41" s="300">
        <v>11</v>
      </c>
      <c r="H41" s="305"/>
      <c r="I41" s="262"/>
      <c r="J41" s="306">
        <v>0</v>
      </c>
      <c r="K41" s="307"/>
      <c r="L41" s="300">
        <v>16</v>
      </c>
      <c r="M41" s="260" t="s">
        <v>875</v>
      </c>
      <c r="N41" s="268"/>
      <c r="O41" s="268"/>
      <c r="P41" s="308">
        <f>M49</f>
        <v>21</v>
      </c>
      <c r="Q41" s="309" t="s">
        <v>0</v>
      </c>
      <c r="R41" s="303">
        <v>0</v>
      </c>
      <c r="S41" s="304"/>
    </row>
    <row r="42" spans="1:19" ht="20.25" customHeight="1">
      <c r="A42" s="300">
        <v>5</v>
      </c>
      <c r="B42" s="301" t="s">
        <v>876</v>
      </c>
      <c r="C42" s="249"/>
      <c r="D42" s="302" t="s">
        <v>869</v>
      </c>
      <c r="E42" s="303" t="e">
        <f>SUMIF([2]Rozpocet!O13:O195,256,[2]Rozpocet!I13:I195)</f>
        <v>#VALUE!</v>
      </c>
      <c r="F42" s="304"/>
      <c r="G42" s="311"/>
      <c r="H42" s="268"/>
      <c r="I42" s="262"/>
      <c r="J42" s="312"/>
      <c r="K42" s="307"/>
      <c r="L42" s="300">
        <v>17</v>
      </c>
      <c r="M42" s="260" t="s">
        <v>877</v>
      </c>
      <c r="N42" s="268"/>
      <c r="O42" s="268"/>
      <c r="P42" s="308">
        <f>M49</f>
        <v>21</v>
      </c>
      <c r="Q42" s="309" t="s">
        <v>0</v>
      </c>
      <c r="R42" s="303">
        <v>0</v>
      </c>
      <c r="S42" s="304"/>
    </row>
    <row r="43" spans="1:19" ht="20.25" customHeight="1">
      <c r="A43" s="300">
        <v>6</v>
      </c>
      <c r="B43" s="310"/>
      <c r="C43" s="265"/>
      <c r="D43" s="302" t="s">
        <v>33</v>
      </c>
      <c r="E43" s="303" t="e">
        <f>SUMIF([2]Rozpocet!O14:O195,64,[2]Rozpocet!I14:I195)</f>
        <v>#VALUE!</v>
      </c>
      <c r="F43" s="304"/>
      <c r="G43" s="311"/>
      <c r="H43" s="268"/>
      <c r="I43" s="262"/>
      <c r="J43" s="312"/>
      <c r="K43" s="307"/>
      <c r="L43" s="300">
        <v>18</v>
      </c>
      <c r="M43" s="305" t="s">
        <v>878</v>
      </c>
      <c r="N43" s="268"/>
      <c r="O43" s="268"/>
      <c r="P43" s="268"/>
      <c r="Q43" s="262"/>
      <c r="R43" s="303" t="e">
        <f>SUMIF([2]Rozpocet!O14:O195,1024,[2]Rozpocet!I14:I195)</f>
        <v>#VALUE!</v>
      </c>
      <c r="S43" s="304"/>
    </row>
    <row r="44" spans="1:19" ht="20.25" customHeight="1">
      <c r="A44" s="300">
        <v>7</v>
      </c>
      <c r="B44" s="313" t="s">
        <v>879</v>
      </c>
      <c r="C44" s="268"/>
      <c r="D44" s="262"/>
      <c r="E44" s="314" t="e">
        <f>SUM(E38:E43)</f>
        <v>#VALUE!</v>
      </c>
      <c r="F44" s="278"/>
      <c r="G44" s="300">
        <v>12</v>
      </c>
      <c r="H44" s="313" t="s">
        <v>880</v>
      </c>
      <c r="I44" s="262"/>
      <c r="J44" s="315">
        <f>SUM(J38:J41)</f>
        <v>0</v>
      </c>
      <c r="K44" s="316"/>
      <c r="L44" s="300">
        <v>19</v>
      </c>
      <c r="M44" s="301" t="s">
        <v>881</v>
      </c>
      <c r="N44" s="258"/>
      <c r="O44" s="258"/>
      <c r="P44" s="258"/>
      <c r="Q44" s="317"/>
      <c r="R44" s="314" t="e">
        <f>SUM(R38:R43)</f>
        <v>#VALUE!</v>
      </c>
      <c r="S44" s="278"/>
    </row>
    <row r="45" spans="1:19" ht="20.25" customHeight="1">
      <c r="A45" s="318">
        <v>20</v>
      </c>
      <c r="B45" s="319" t="s">
        <v>882</v>
      </c>
      <c r="C45" s="320"/>
      <c r="D45" s="321"/>
      <c r="E45" s="322" t="e">
        <f>SUMIF([2]Rozpocet!O14:O195,512,[2]Rozpocet!I14:I195)</f>
        <v>#VALUE!</v>
      </c>
      <c r="F45" s="274"/>
      <c r="G45" s="318">
        <v>21</v>
      </c>
      <c r="H45" s="319" t="s">
        <v>883</v>
      </c>
      <c r="I45" s="321"/>
      <c r="J45" s="323">
        <v>0</v>
      </c>
      <c r="K45" s="324">
        <f>M49</f>
        <v>21</v>
      </c>
      <c r="L45" s="318">
        <v>22</v>
      </c>
      <c r="M45" s="319" t="s">
        <v>30</v>
      </c>
      <c r="N45" s="320"/>
      <c r="O45" s="320"/>
      <c r="P45" s="320"/>
      <c r="Q45" s="321"/>
      <c r="R45" s="322" t="e">
        <f>SUMIF([2]Rozpocet!O14:O195,"&lt;4",[2]Rozpocet!I14:I195)+SUMIF([2]Rozpocet!O14:O195,"&gt;1024",[2]Rozpocet!I14:I195)</f>
        <v>#VALUE!</v>
      </c>
      <c r="S45" s="274"/>
    </row>
    <row r="46" spans="1:19" ht="20.25" customHeight="1">
      <c r="A46" s="325" t="s">
        <v>848</v>
      </c>
      <c r="B46" s="243"/>
      <c r="C46" s="243"/>
      <c r="D46" s="243"/>
      <c r="E46" s="243"/>
      <c r="F46" s="326"/>
      <c r="G46" s="327"/>
      <c r="H46" s="243"/>
      <c r="I46" s="243"/>
      <c r="J46" s="243"/>
      <c r="K46" s="243"/>
      <c r="L46" s="294" t="s">
        <v>884</v>
      </c>
      <c r="M46" s="281"/>
      <c r="N46" s="296" t="s">
        <v>885</v>
      </c>
      <c r="O46" s="280"/>
      <c r="P46" s="280"/>
      <c r="Q46" s="280"/>
      <c r="R46" s="280"/>
      <c r="S46" s="283"/>
    </row>
    <row r="47" spans="1:19" ht="20.25" customHeight="1">
      <c r="A47" s="245"/>
      <c r="B47" s="246"/>
      <c r="C47" s="246"/>
      <c r="D47" s="246"/>
      <c r="E47" s="246"/>
      <c r="F47" s="252"/>
      <c r="G47" s="328"/>
      <c r="H47" s="246"/>
      <c r="I47" s="246"/>
      <c r="J47" s="246"/>
      <c r="K47" s="246"/>
      <c r="L47" s="300">
        <v>23</v>
      </c>
      <c r="M47" s="305" t="s">
        <v>886</v>
      </c>
      <c r="N47" s="268"/>
      <c r="O47" s="268"/>
      <c r="P47" s="268"/>
      <c r="Q47" s="304"/>
      <c r="R47" s="314" t="e">
        <f>ROUND(E44+J44+R44+E45+J45+R45,2)</f>
        <v>#VALUE!</v>
      </c>
      <c r="S47" s="329" t="e">
        <f>E44+J44+R44+E45+J45+R45</f>
        <v>#VALUE!</v>
      </c>
    </row>
    <row r="48" spans="1:19" ht="20.25" customHeight="1">
      <c r="A48" s="330" t="s">
        <v>887</v>
      </c>
      <c r="B48" s="264"/>
      <c r="C48" s="264"/>
      <c r="D48" s="264"/>
      <c r="E48" s="264"/>
      <c r="F48" s="265"/>
      <c r="G48" s="331" t="s">
        <v>888</v>
      </c>
      <c r="H48" s="264"/>
      <c r="I48" s="264"/>
      <c r="J48" s="264"/>
      <c r="K48" s="264"/>
      <c r="L48" s="300">
        <v>24</v>
      </c>
      <c r="M48" s="332">
        <v>15</v>
      </c>
      <c r="N48" s="265" t="s">
        <v>0</v>
      </c>
      <c r="O48" s="333" t="e">
        <f>R47-O49</f>
        <v>#VALUE!</v>
      </c>
      <c r="P48" s="268" t="s">
        <v>92</v>
      </c>
      <c r="Q48" s="262"/>
      <c r="R48" s="334" t="e">
        <f>ROUND(O48*M48/100,2)</f>
        <v>#VALUE!</v>
      </c>
      <c r="S48" s="335" t="e">
        <f>O48*M48/100</f>
        <v>#VALUE!</v>
      </c>
    </row>
    <row r="49" spans="1:19" ht="20.25" customHeight="1" thickBot="1">
      <c r="A49" s="336" t="s">
        <v>847</v>
      </c>
      <c r="B49" s="258"/>
      <c r="C49" s="258"/>
      <c r="D49" s="258"/>
      <c r="E49" s="258"/>
      <c r="F49" s="249"/>
      <c r="G49" s="337"/>
      <c r="H49" s="258"/>
      <c r="I49" s="258"/>
      <c r="J49" s="258"/>
      <c r="K49" s="258"/>
      <c r="L49" s="300">
        <v>25</v>
      </c>
      <c r="M49" s="338">
        <v>21</v>
      </c>
      <c r="N49" s="262" t="s">
        <v>0</v>
      </c>
      <c r="O49" s="333" t="e">
        <f>ROUND(SUMIF([2]Rozpocet!N14:N195,M49,[2]Rozpocet!I14:I195)+SUMIF(P38:P42,M49,R38:R42)+IF(K45=M49,J45,0),2)</f>
        <v>#VALUE!</v>
      </c>
      <c r="P49" s="268" t="s">
        <v>92</v>
      </c>
      <c r="Q49" s="262"/>
      <c r="R49" s="303" t="e">
        <f>ROUND(O49*M49/100,2)</f>
        <v>#VALUE!</v>
      </c>
      <c r="S49" s="339" t="e">
        <f>O49*M49/100</f>
        <v>#VALUE!</v>
      </c>
    </row>
    <row r="50" spans="1:19" ht="20.25" customHeight="1" thickBot="1">
      <c r="A50" s="245"/>
      <c r="B50" s="246"/>
      <c r="C50" s="246"/>
      <c r="D50" s="246"/>
      <c r="E50" s="246"/>
      <c r="F50" s="252"/>
      <c r="G50" s="328"/>
      <c r="H50" s="246"/>
      <c r="I50" s="246"/>
      <c r="J50" s="246"/>
      <c r="K50" s="246"/>
      <c r="L50" s="318">
        <v>26</v>
      </c>
      <c r="M50" s="340" t="s">
        <v>889</v>
      </c>
      <c r="N50" s="320"/>
      <c r="O50" s="320"/>
      <c r="P50" s="320"/>
      <c r="Q50" s="341"/>
      <c r="R50" s="342" t="e">
        <f>R47+R48+R49</f>
        <v>#VALUE!</v>
      </c>
      <c r="S50" s="343"/>
    </row>
    <row r="51" spans="1:19" ht="20.25" customHeight="1">
      <c r="A51" s="330" t="s">
        <v>887</v>
      </c>
      <c r="B51" s="264"/>
      <c r="C51" s="264"/>
      <c r="D51" s="264"/>
      <c r="E51" s="264"/>
      <c r="F51" s="265"/>
      <c r="G51" s="331" t="s">
        <v>888</v>
      </c>
      <c r="H51" s="264"/>
      <c r="I51" s="264"/>
      <c r="J51" s="264"/>
      <c r="K51" s="264"/>
      <c r="L51" s="294" t="s">
        <v>890</v>
      </c>
      <c r="M51" s="281"/>
      <c r="N51" s="296" t="s">
        <v>891</v>
      </c>
      <c r="O51" s="280"/>
      <c r="P51" s="280"/>
      <c r="Q51" s="280"/>
      <c r="R51" s="344"/>
      <c r="S51" s="283"/>
    </row>
    <row r="52" spans="1:19" ht="20.25" customHeight="1">
      <c r="A52" s="336" t="s">
        <v>849</v>
      </c>
      <c r="B52" s="258"/>
      <c r="C52" s="258"/>
      <c r="D52" s="258"/>
      <c r="E52" s="258"/>
      <c r="F52" s="249"/>
      <c r="G52" s="337"/>
      <c r="H52" s="258"/>
      <c r="I52" s="258"/>
      <c r="J52" s="258"/>
      <c r="K52" s="258"/>
      <c r="L52" s="300">
        <v>27</v>
      </c>
      <c r="M52" s="305" t="s">
        <v>892</v>
      </c>
      <c r="N52" s="268"/>
      <c r="O52" s="268"/>
      <c r="P52" s="268"/>
      <c r="Q52" s="262"/>
      <c r="R52" s="303">
        <v>0</v>
      </c>
      <c r="S52" s="304"/>
    </row>
    <row r="53" spans="1:19" ht="20.25" customHeight="1">
      <c r="A53" s="245"/>
      <c r="B53" s="246"/>
      <c r="C53" s="246"/>
      <c r="D53" s="246"/>
      <c r="E53" s="246"/>
      <c r="F53" s="252"/>
      <c r="G53" s="328"/>
      <c r="H53" s="246"/>
      <c r="I53" s="246"/>
      <c r="J53" s="246"/>
      <c r="K53" s="246"/>
      <c r="L53" s="300">
        <v>28</v>
      </c>
      <c r="M53" s="305" t="s">
        <v>893</v>
      </c>
      <c r="N53" s="268"/>
      <c r="O53" s="268"/>
      <c r="P53" s="268"/>
      <c r="Q53" s="262"/>
      <c r="R53" s="303">
        <v>0</v>
      </c>
      <c r="S53" s="304"/>
    </row>
    <row r="54" spans="1:19" ht="20.25" customHeight="1">
      <c r="A54" s="345" t="s">
        <v>887</v>
      </c>
      <c r="B54" s="273"/>
      <c r="C54" s="273"/>
      <c r="D54" s="273"/>
      <c r="E54" s="273"/>
      <c r="F54" s="346"/>
      <c r="G54" s="347" t="s">
        <v>888</v>
      </c>
      <c r="H54" s="273"/>
      <c r="I54" s="273"/>
      <c r="J54" s="273"/>
      <c r="K54" s="273"/>
      <c r="L54" s="318">
        <v>29</v>
      </c>
      <c r="M54" s="319" t="s">
        <v>894</v>
      </c>
      <c r="N54" s="320"/>
      <c r="O54" s="320"/>
      <c r="P54" s="320"/>
      <c r="Q54" s="321"/>
      <c r="R54" s="287">
        <v>0</v>
      </c>
      <c r="S54" s="348"/>
    </row>
  </sheetData>
  <mergeCells count="4">
    <mergeCell ref="E5:J5"/>
    <mergeCell ref="E7:J7"/>
    <mergeCell ref="E9:J9"/>
    <mergeCell ref="P9:R9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39" sqref="B39"/>
    </sheetView>
  </sheetViews>
  <sheetFormatPr defaultRowHeight="12.75"/>
  <cols>
    <col min="1" max="1" width="11.7109375" style="237" customWidth="1"/>
    <col min="2" max="2" width="55.7109375" style="237" customWidth="1"/>
    <col min="3" max="3" width="13.5703125" style="237" customWidth="1"/>
    <col min="4" max="4" width="13.7109375" style="237" hidden="1" customWidth="1"/>
    <col min="5" max="5" width="13.85546875" style="237" hidden="1" customWidth="1"/>
    <col min="6" max="256" width="9.140625" style="237"/>
    <col min="257" max="257" width="11.7109375" style="237" customWidth="1"/>
    <col min="258" max="258" width="55.7109375" style="237" customWidth="1"/>
    <col min="259" max="259" width="13.5703125" style="237" customWidth="1"/>
    <col min="260" max="261" width="0" style="237" hidden="1" customWidth="1"/>
    <col min="262" max="512" width="9.140625" style="237"/>
    <col min="513" max="513" width="11.7109375" style="237" customWidth="1"/>
    <col min="514" max="514" width="55.7109375" style="237" customWidth="1"/>
    <col min="515" max="515" width="13.5703125" style="237" customWidth="1"/>
    <col min="516" max="517" width="0" style="237" hidden="1" customWidth="1"/>
    <col min="518" max="768" width="9.140625" style="237"/>
    <col min="769" max="769" width="11.7109375" style="237" customWidth="1"/>
    <col min="770" max="770" width="55.7109375" style="237" customWidth="1"/>
    <col min="771" max="771" width="13.5703125" style="237" customWidth="1"/>
    <col min="772" max="773" width="0" style="237" hidden="1" customWidth="1"/>
    <col min="774" max="1024" width="9.140625" style="237"/>
    <col min="1025" max="1025" width="11.7109375" style="237" customWidth="1"/>
    <col min="1026" max="1026" width="55.7109375" style="237" customWidth="1"/>
    <col min="1027" max="1027" width="13.5703125" style="237" customWidth="1"/>
    <col min="1028" max="1029" width="0" style="237" hidden="1" customWidth="1"/>
    <col min="1030" max="1280" width="9.140625" style="237"/>
    <col min="1281" max="1281" width="11.7109375" style="237" customWidth="1"/>
    <col min="1282" max="1282" width="55.7109375" style="237" customWidth="1"/>
    <col min="1283" max="1283" width="13.5703125" style="237" customWidth="1"/>
    <col min="1284" max="1285" width="0" style="237" hidden="1" customWidth="1"/>
    <col min="1286" max="1536" width="9.140625" style="237"/>
    <col min="1537" max="1537" width="11.7109375" style="237" customWidth="1"/>
    <col min="1538" max="1538" width="55.7109375" style="237" customWidth="1"/>
    <col min="1539" max="1539" width="13.5703125" style="237" customWidth="1"/>
    <col min="1540" max="1541" width="0" style="237" hidden="1" customWidth="1"/>
    <col min="1542" max="1792" width="9.140625" style="237"/>
    <col min="1793" max="1793" width="11.7109375" style="237" customWidth="1"/>
    <col min="1794" max="1794" width="55.7109375" style="237" customWidth="1"/>
    <col min="1795" max="1795" width="13.5703125" style="237" customWidth="1"/>
    <col min="1796" max="1797" width="0" style="237" hidden="1" customWidth="1"/>
    <col min="1798" max="2048" width="9.140625" style="237"/>
    <col min="2049" max="2049" width="11.7109375" style="237" customWidth="1"/>
    <col min="2050" max="2050" width="55.7109375" style="237" customWidth="1"/>
    <col min="2051" max="2051" width="13.5703125" style="237" customWidth="1"/>
    <col min="2052" max="2053" width="0" style="237" hidden="1" customWidth="1"/>
    <col min="2054" max="2304" width="9.140625" style="237"/>
    <col min="2305" max="2305" width="11.7109375" style="237" customWidth="1"/>
    <col min="2306" max="2306" width="55.7109375" style="237" customWidth="1"/>
    <col min="2307" max="2307" width="13.5703125" style="237" customWidth="1"/>
    <col min="2308" max="2309" width="0" style="237" hidden="1" customWidth="1"/>
    <col min="2310" max="2560" width="9.140625" style="237"/>
    <col min="2561" max="2561" width="11.7109375" style="237" customWidth="1"/>
    <col min="2562" max="2562" width="55.7109375" style="237" customWidth="1"/>
    <col min="2563" max="2563" width="13.5703125" style="237" customWidth="1"/>
    <col min="2564" max="2565" width="0" style="237" hidden="1" customWidth="1"/>
    <col min="2566" max="2816" width="9.140625" style="237"/>
    <col min="2817" max="2817" width="11.7109375" style="237" customWidth="1"/>
    <col min="2818" max="2818" width="55.7109375" style="237" customWidth="1"/>
    <col min="2819" max="2819" width="13.5703125" style="237" customWidth="1"/>
    <col min="2820" max="2821" width="0" style="237" hidden="1" customWidth="1"/>
    <col min="2822" max="3072" width="9.140625" style="237"/>
    <col min="3073" max="3073" width="11.7109375" style="237" customWidth="1"/>
    <col min="3074" max="3074" width="55.7109375" style="237" customWidth="1"/>
    <col min="3075" max="3075" width="13.5703125" style="237" customWidth="1"/>
    <col min="3076" max="3077" width="0" style="237" hidden="1" customWidth="1"/>
    <col min="3078" max="3328" width="9.140625" style="237"/>
    <col min="3329" max="3329" width="11.7109375" style="237" customWidth="1"/>
    <col min="3330" max="3330" width="55.7109375" style="237" customWidth="1"/>
    <col min="3331" max="3331" width="13.5703125" style="237" customWidth="1"/>
    <col min="3332" max="3333" width="0" style="237" hidden="1" customWidth="1"/>
    <col min="3334" max="3584" width="9.140625" style="237"/>
    <col min="3585" max="3585" width="11.7109375" style="237" customWidth="1"/>
    <col min="3586" max="3586" width="55.7109375" style="237" customWidth="1"/>
    <col min="3587" max="3587" width="13.5703125" style="237" customWidth="1"/>
    <col min="3588" max="3589" width="0" style="237" hidden="1" customWidth="1"/>
    <col min="3590" max="3840" width="9.140625" style="237"/>
    <col min="3841" max="3841" width="11.7109375" style="237" customWidth="1"/>
    <col min="3842" max="3842" width="55.7109375" style="237" customWidth="1"/>
    <col min="3843" max="3843" width="13.5703125" style="237" customWidth="1"/>
    <col min="3844" max="3845" width="0" style="237" hidden="1" customWidth="1"/>
    <col min="3846" max="4096" width="9.140625" style="237"/>
    <col min="4097" max="4097" width="11.7109375" style="237" customWidth="1"/>
    <col min="4098" max="4098" width="55.7109375" style="237" customWidth="1"/>
    <col min="4099" max="4099" width="13.5703125" style="237" customWidth="1"/>
    <col min="4100" max="4101" width="0" style="237" hidden="1" customWidth="1"/>
    <col min="4102" max="4352" width="9.140625" style="237"/>
    <col min="4353" max="4353" width="11.7109375" style="237" customWidth="1"/>
    <col min="4354" max="4354" width="55.7109375" style="237" customWidth="1"/>
    <col min="4355" max="4355" width="13.5703125" style="237" customWidth="1"/>
    <col min="4356" max="4357" width="0" style="237" hidden="1" customWidth="1"/>
    <col min="4358" max="4608" width="9.140625" style="237"/>
    <col min="4609" max="4609" width="11.7109375" style="237" customWidth="1"/>
    <col min="4610" max="4610" width="55.7109375" style="237" customWidth="1"/>
    <col min="4611" max="4611" width="13.5703125" style="237" customWidth="1"/>
    <col min="4612" max="4613" width="0" style="237" hidden="1" customWidth="1"/>
    <col min="4614" max="4864" width="9.140625" style="237"/>
    <col min="4865" max="4865" width="11.7109375" style="237" customWidth="1"/>
    <col min="4866" max="4866" width="55.7109375" style="237" customWidth="1"/>
    <col min="4867" max="4867" width="13.5703125" style="237" customWidth="1"/>
    <col min="4868" max="4869" width="0" style="237" hidden="1" customWidth="1"/>
    <col min="4870" max="5120" width="9.140625" style="237"/>
    <col min="5121" max="5121" width="11.7109375" style="237" customWidth="1"/>
    <col min="5122" max="5122" width="55.7109375" style="237" customWidth="1"/>
    <col min="5123" max="5123" width="13.5703125" style="237" customWidth="1"/>
    <col min="5124" max="5125" width="0" style="237" hidden="1" customWidth="1"/>
    <col min="5126" max="5376" width="9.140625" style="237"/>
    <col min="5377" max="5377" width="11.7109375" style="237" customWidth="1"/>
    <col min="5378" max="5378" width="55.7109375" style="237" customWidth="1"/>
    <col min="5379" max="5379" width="13.5703125" style="237" customWidth="1"/>
    <col min="5380" max="5381" width="0" style="237" hidden="1" customWidth="1"/>
    <col min="5382" max="5632" width="9.140625" style="237"/>
    <col min="5633" max="5633" width="11.7109375" style="237" customWidth="1"/>
    <col min="5634" max="5634" width="55.7109375" style="237" customWidth="1"/>
    <col min="5635" max="5635" width="13.5703125" style="237" customWidth="1"/>
    <col min="5636" max="5637" width="0" style="237" hidden="1" customWidth="1"/>
    <col min="5638" max="5888" width="9.140625" style="237"/>
    <col min="5889" max="5889" width="11.7109375" style="237" customWidth="1"/>
    <col min="5890" max="5890" width="55.7109375" style="237" customWidth="1"/>
    <col min="5891" max="5891" width="13.5703125" style="237" customWidth="1"/>
    <col min="5892" max="5893" width="0" style="237" hidden="1" customWidth="1"/>
    <col min="5894" max="6144" width="9.140625" style="237"/>
    <col min="6145" max="6145" width="11.7109375" style="237" customWidth="1"/>
    <col min="6146" max="6146" width="55.7109375" style="237" customWidth="1"/>
    <col min="6147" max="6147" width="13.5703125" style="237" customWidth="1"/>
    <col min="6148" max="6149" width="0" style="237" hidden="1" customWidth="1"/>
    <col min="6150" max="6400" width="9.140625" style="237"/>
    <col min="6401" max="6401" width="11.7109375" style="237" customWidth="1"/>
    <col min="6402" max="6402" width="55.7109375" style="237" customWidth="1"/>
    <col min="6403" max="6403" width="13.5703125" style="237" customWidth="1"/>
    <col min="6404" max="6405" width="0" style="237" hidden="1" customWidth="1"/>
    <col min="6406" max="6656" width="9.140625" style="237"/>
    <col min="6657" max="6657" width="11.7109375" style="237" customWidth="1"/>
    <col min="6658" max="6658" width="55.7109375" style="237" customWidth="1"/>
    <col min="6659" max="6659" width="13.5703125" style="237" customWidth="1"/>
    <col min="6660" max="6661" width="0" style="237" hidden="1" customWidth="1"/>
    <col min="6662" max="6912" width="9.140625" style="237"/>
    <col min="6913" max="6913" width="11.7109375" style="237" customWidth="1"/>
    <col min="6914" max="6914" width="55.7109375" style="237" customWidth="1"/>
    <col min="6915" max="6915" width="13.5703125" style="237" customWidth="1"/>
    <col min="6916" max="6917" width="0" style="237" hidden="1" customWidth="1"/>
    <col min="6918" max="7168" width="9.140625" style="237"/>
    <col min="7169" max="7169" width="11.7109375" style="237" customWidth="1"/>
    <col min="7170" max="7170" width="55.7109375" style="237" customWidth="1"/>
    <col min="7171" max="7171" width="13.5703125" style="237" customWidth="1"/>
    <col min="7172" max="7173" width="0" style="237" hidden="1" customWidth="1"/>
    <col min="7174" max="7424" width="9.140625" style="237"/>
    <col min="7425" max="7425" width="11.7109375" style="237" customWidth="1"/>
    <col min="7426" max="7426" width="55.7109375" style="237" customWidth="1"/>
    <col min="7427" max="7427" width="13.5703125" style="237" customWidth="1"/>
    <col min="7428" max="7429" width="0" style="237" hidden="1" customWidth="1"/>
    <col min="7430" max="7680" width="9.140625" style="237"/>
    <col min="7681" max="7681" width="11.7109375" style="237" customWidth="1"/>
    <col min="7682" max="7682" width="55.7109375" style="237" customWidth="1"/>
    <col min="7683" max="7683" width="13.5703125" style="237" customWidth="1"/>
    <col min="7684" max="7685" width="0" style="237" hidden="1" customWidth="1"/>
    <col min="7686" max="7936" width="9.140625" style="237"/>
    <col min="7937" max="7937" width="11.7109375" style="237" customWidth="1"/>
    <col min="7938" max="7938" width="55.7109375" style="237" customWidth="1"/>
    <col min="7939" max="7939" width="13.5703125" style="237" customWidth="1"/>
    <col min="7940" max="7941" width="0" style="237" hidden="1" customWidth="1"/>
    <col min="7942" max="8192" width="9.140625" style="237"/>
    <col min="8193" max="8193" width="11.7109375" style="237" customWidth="1"/>
    <col min="8194" max="8194" width="55.7109375" style="237" customWidth="1"/>
    <col min="8195" max="8195" width="13.5703125" style="237" customWidth="1"/>
    <col min="8196" max="8197" width="0" style="237" hidden="1" customWidth="1"/>
    <col min="8198" max="8448" width="9.140625" style="237"/>
    <col min="8449" max="8449" width="11.7109375" style="237" customWidth="1"/>
    <col min="8450" max="8450" width="55.7109375" style="237" customWidth="1"/>
    <col min="8451" max="8451" width="13.5703125" style="237" customWidth="1"/>
    <col min="8452" max="8453" width="0" style="237" hidden="1" customWidth="1"/>
    <col min="8454" max="8704" width="9.140625" style="237"/>
    <col min="8705" max="8705" width="11.7109375" style="237" customWidth="1"/>
    <col min="8706" max="8706" width="55.7109375" style="237" customWidth="1"/>
    <col min="8707" max="8707" width="13.5703125" style="237" customWidth="1"/>
    <col min="8708" max="8709" width="0" style="237" hidden="1" customWidth="1"/>
    <col min="8710" max="8960" width="9.140625" style="237"/>
    <col min="8961" max="8961" width="11.7109375" style="237" customWidth="1"/>
    <col min="8962" max="8962" width="55.7109375" style="237" customWidth="1"/>
    <col min="8963" max="8963" width="13.5703125" style="237" customWidth="1"/>
    <col min="8964" max="8965" width="0" style="237" hidden="1" customWidth="1"/>
    <col min="8966" max="9216" width="9.140625" style="237"/>
    <col min="9217" max="9217" width="11.7109375" style="237" customWidth="1"/>
    <col min="9218" max="9218" width="55.7109375" style="237" customWidth="1"/>
    <col min="9219" max="9219" width="13.5703125" style="237" customWidth="1"/>
    <col min="9220" max="9221" width="0" style="237" hidden="1" customWidth="1"/>
    <col min="9222" max="9472" width="9.140625" style="237"/>
    <col min="9473" max="9473" width="11.7109375" style="237" customWidth="1"/>
    <col min="9474" max="9474" width="55.7109375" style="237" customWidth="1"/>
    <col min="9475" max="9475" width="13.5703125" style="237" customWidth="1"/>
    <col min="9476" max="9477" width="0" style="237" hidden="1" customWidth="1"/>
    <col min="9478" max="9728" width="9.140625" style="237"/>
    <col min="9729" max="9729" width="11.7109375" style="237" customWidth="1"/>
    <col min="9730" max="9730" width="55.7109375" style="237" customWidth="1"/>
    <col min="9731" max="9731" width="13.5703125" style="237" customWidth="1"/>
    <col min="9732" max="9733" width="0" style="237" hidden="1" customWidth="1"/>
    <col min="9734" max="9984" width="9.140625" style="237"/>
    <col min="9985" max="9985" width="11.7109375" style="237" customWidth="1"/>
    <col min="9986" max="9986" width="55.7109375" style="237" customWidth="1"/>
    <col min="9987" max="9987" width="13.5703125" style="237" customWidth="1"/>
    <col min="9988" max="9989" width="0" style="237" hidden="1" customWidth="1"/>
    <col min="9990" max="10240" width="9.140625" style="237"/>
    <col min="10241" max="10241" width="11.7109375" style="237" customWidth="1"/>
    <col min="10242" max="10242" width="55.7109375" style="237" customWidth="1"/>
    <col min="10243" max="10243" width="13.5703125" style="237" customWidth="1"/>
    <col min="10244" max="10245" width="0" style="237" hidden="1" customWidth="1"/>
    <col min="10246" max="10496" width="9.140625" style="237"/>
    <col min="10497" max="10497" width="11.7109375" style="237" customWidth="1"/>
    <col min="10498" max="10498" width="55.7109375" style="237" customWidth="1"/>
    <col min="10499" max="10499" width="13.5703125" style="237" customWidth="1"/>
    <col min="10500" max="10501" width="0" style="237" hidden="1" customWidth="1"/>
    <col min="10502" max="10752" width="9.140625" style="237"/>
    <col min="10753" max="10753" width="11.7109375" style="237" customWidth="1"/>
    <col min="10754" max="10754" width="55.7109375" style="237" customWidth="1"/>
    <col min="10755" max="10755" width="13.5703125" style="237" customWidth="1"/>
    <col min="10756" max="10757" width="0" style="237" hidden="1" customWidth="1"/>
    <col min="10758" max="11008" width="9.140625" style="237"/>
    <col min="11009" max="11009" width="11.7109375" style="237" customWidth="1"/>
    <col min="11010" max="11010" width="55.7109375" style="237" customWidth="1"/>
    <col min="11011" max="11011" width="13.5703125" style="237" customWidth="1"/>
    <col min="11012" max="11013" width="0" style="237" hidden="1" customWidth="1"/>
    <col min="11014" max="11264" width="9.140625" style="237"/>
    <col min="11265" max="11265" width="11.7109375" style="237" customWidth="1"/>
    <col min="11266" max="11266" width="55.7109375" style="237" customWidth="1"/>
    <col min="11267" max="11267" width="13.5703125" style="237" customWidth="1"/>
    <col min="11268" max="11269" width="0" style="237" hidden="1" customWidth="1"/>
    <col min="11270" max="11520" width="9.140625" style="237"/>
    <col min="11521" max="11521" width="11.7109375" style="237" customWidth="1"/>
    <col min="11522" max="11522" width="55.7109375" style="237" customWidth="1"/>
    <col min="11523" max="11523" width="13.5703125" style="237" customWidth="1"/>
    <col min="11524" max="11525" width="0" style="237" hidden="1" customWidth="1"/>
    <col min="11526" max="11776" width="9.140625" style="237"/>
    <col min="11777" max="11777" width="11.7109375" style="237" customWidth="1"/>
    <col min="11778" max="11778" width="55.7109375" style="237" customWidth="1"/>
    <col min="11779" max="11779" width="13.5703125" style="237" customWidth="1"/>
    <col min="11780" max="11781" width="0" style="237" hidden="1" customWidth="1"/>
    <col min="11782" max="12032" width="9.140625" style="237"/>
    <col min="12033" max="12033" width="11.7109375" style="237" customWidth="1"/>
    <col min="12034" max="12034" width="55.7109375" style="237" customWidth="1"/>
    <col min="12035" max="12035" width="13.5703125" style="237" customWidth="1"/>
    <col min="12036" max="12037" width="0" style="237" hidden="1" customWidth="1"/>
    <col min="12038" max="12288" width="9.140625" style="237"/>
    <col min="12289" max="12289" width="11.7109375" style="237" customWidth="1"/>
    <col min="12290" max="12290" width="55.7109375" style="237" customWidth="1"/>
    <col min="12291" max="12291" width="13.5703125" style="237" customWidth="1"/>
    <col min="12292" max="12293" width="0" style="237" hidden="1" customWidth="1"/>
    <col min="12294" max="12544" width="9.140625" style="237"/>
    <col min="12545" max="12545" width="11.7109375" style="237" customWidth="1"/>
    <col min="12546" max="12546" width="55.7109375" style="237" customWidth="1"/>
    <col min="12547" max="12547" width="13.5703125" style="237" customWidth="1"/>
    <col min="12548" max="12549" width="0" style="237" hidden="1" customWidth="1"/>
    <col min="12550" max="12800" width="9.140625" style="237"/>
    <col min="12801" max="12801" width="11.7109375" style="237" customWidth="1"/>
    <col min="12802" max="12802" width="55.7109375" style="237" customWidth="1"/>
    <col min="12803" max="12803" width="13.5703125" style="237" customWidth="1"/>
    <col min="12804" max="12805" width="0" style="237" hidden="1" customWidth="1"/>
    <col min="12806" max="13056" width="9.140625" style="237"/>
    <col min="13057" max="13057" width="11.7109375" style="237" customWidth="1"/>
    <col min="13058" max="13058" width="55.7109375" style="237" customWidth="1"/>
    <col min="13059" max="13059" width="13.5703125" style="237" customWidth="1"/>
    <col min="13060" max="13061" width="0" style="237" hidden="1" customWidth="1"/>
    <col min="13062" max="13312" width="9.140625" style="237"/>
    <col min="13313" max="13313" width="11.7109375" style="237" customWidth="1"/>
    <col min="13314" max="13314" width="55.7109375" style="237" customWidth="1"/>
    <col min="13315" max="13315" width="13.5703125" style="237" customWidth="1"/>
    <col min="13316" max="13317" width="0" style="237" hidden="1" customWidth="1"/>
    <col min="13318" max="13568" width="9.140625" style="237"/>
    <col min="13569" max="13569" width="11.7109375" style="237" customWidth="1"/>
    <col min="13570" max="13570" width="55.7109375" style="237" customWidth="1"/>
    <col min="13571" max="13571" width="13.5703125" style="237" customWidth="1"/>
    <col min="13572" max="13573" width="0" style="237" hidden="1" customWidth="1"/>
    <col min="13574" max="13824" width="9.140625" style="237"/>
    <col min="13825" max="13825" width="11.7109375" style="237" customWidth="1"/>
    <col min="13826" max="13826" width="55.7109375" style="237" customWidth="1"/>
    <col min="13827" max="13827" width="13.5703125" style="237" customWidth="1"/>
    <col min="13828" max="13829" width="0" style="237" hidden="1" customWidth="1"/>
    <col min="13830" max="14080" width="9.140625" style="237"/>
    <col min="14081" max="14081" width="11.7109375" style="237" customWidth="1"/>
    <col min="14082" max="14082" width="55.7109375" style="237" customWidth="1"/>
    <col min="14083" max="14083" width="13.5703125" style="237" customWidth="1"/>
    <col min="14084" max="14085" width="0" style="237" hidden="1" customWidth="1"/>
    <col min="14086" max="14336" width="9.140625" style="237"/>
    <col min="14337" max="14337" width="11.7109375" style="237" customWidth="1"/>
    <col min="14338" max="14338" width="55.7109375" style="237" customWidth="1"/>
    <col min="14339" max="14339" width="13.5703125" style="237" customWidth="1"/>
    <col min="14340" max="14341" width="0" style="237" hidden="1" customWidth="1"/>
    <col min="14342" max="14592" width="9.140625" style="237"/>
    <col min="14593" max="14593" width="11.7109375" style="237" customWidth="1"/>
    <col min="14594" max="14594" width="55.7109375" style="237" customWidth="1"/>
    <col min="14595" max="14595" width="13.5703125" style="237" customWidth="1"/>
    <col min="14596" max="14597" width="0" style="237" hidden="1" customWidth="1"/>
    <col min="14598" max="14848" width="9.140625" style="237"/>
    <col min="14849" max="14849" width="11.7109375" style="237" customWidth="1"/>
    <col min="14850" max="14850" width="55.7109375" style="237" customWidth="1"/>
    <col min="14851" max="14851" width="13.5703125" style="237" customWidth="1"/>
    <col min="14852" max="14853" width="0" style="237" hidden="1" customWidth="1"/>
    <col min="14854" max="15104" width="9.140625" style="237"/>
    <col min="15105" max="15105" width="11.7109375" style="237" customWidth="1"/>
    <col min="15106" max="15106" width="55.7109375" style="237" customWidth="1"/>
    <col min="15107" max="15107" width="13.5703125" style="237" customWidth="1"/>
    <col min="15108" max="15109" width="0" style="237" hidden="1" customWidth="1"/>
    <col min="15110" max="15360" width="9.140625" style="237"/>
    <col min="15361" max="15361" width="11.7109375" style="237" customWidth="1"/>
    <col min="15362" max="15362" width="55.7109375" style="237" customWidth="1"/>
    <col min="15363" max="15363" width="13.5703125" style="237" customWidth="1"/>
    <col min="15364" max="15365" width="0" style="237" hidden="1" customWidth="1"/>
    <col min="15366" max="15616" width="9.140625" style="237"/>
    <col min="15617" max="15617" width="11.7109375" style="237" customWidth="1"/>
    <col min="15618" max="15618" width="55.7109375" style="237" customWidth="1"/>
    <col min="15619" max="15619" width="13.5703125" style="237" customWidth="1"/>
    <col min="15620" max="15621" width="0" style="237" hidden="1" customWidth="1"/>
    <col min="15622" max="15872" width="9.140625" style="237"/>
    <col min="15873" max="15873" width="11.7109375" style="237" customWidth="1"/>
    <col min="15874" max="15874" width="55.7109375" style="237" customWidth="1"/>
    <col min="15875" max="15875" width="13.5703125" style="237" customWidth="1"/>
    <col min="15876" max="15877" width="0" style="237" hidden="1" customWidth="1"/>
    <col min="15878" max="16128" width="9.140625" style="237"/>
    <col min="16129" max="16129" width="11.7109375" style="237" customWidth="1"/>
    <col min="16130" max="16130" width="55.7109375" style="237" customWidth="1"/>
    <col min="16131" max="16131" width="13.5703125" style="237" customWidth="1"/>
    <col min="16132" max="16133" width="0" style="237" hidden="1" customWidth="1"/>
    <col min="16134" max="16384" width="9.140625" style="237"/>
  </cols>
  <sheetData>
    <row r="1" spans="1:5" ht="18" customHeight="1">
      <c r="A1" s="349" t="s">
        <v>895</v>
      </c>
      <c r="B1" s="350"/>
      <c r="C1" s="350"/>
      <c r="D1" s="350"/>
      <c r="E1" s="350"/>
    </row>
    <row r="2" spans="1:5">
      <c r="A2" s="351" t="s">
        <v>24</v>
      </c>
      <c r="B2" s="352" t="str">
        <f>'[2]Krycí list'!E5</f>
        <v>Rekonstrukce inž. sítí v ul. Sdružená, Lesní</v>
      </c>
      <c r="C2" s="353"/>
      <c r="D2" s="353"/>
      <c r="E2" s="353"/>
    </row>
    <row r="3" spans="1:5">
      <c r="A3" s="351" t="s">
        <v>896</v>
      </c>
      <c r="B3" s="352" t="str">
        <f>'[2]Krycí list'!E7</f>
        <v>Komunikace</v>
      </c>
      <c r="C3" s="354"/>
      <c r="D3" s="352"/>
      <c r="E3" s="355"/>
    </row>
    <row r="4" spans="1:5">
      <c r="A4" s="351" t="s">
        <v>897</v>
      </c>
      <c r="B4" s="352" t="str">
        <f>'[2]Krycí list'!E9</f>
        <v xml:space="preserve"> </v>
      </c>
      <c r="C4" s="354"/>
      <c r="D4" s="352"/>
      <c r="E4" s="355"/>
    </row>
    <row r="5" spans="1:5">
      <c r="A5" s="352" t="s">
        <v>898</v>
      </c>
      <c r="B5" s="352" t="str">
        <f>'[2]Krycí list'!P5</f>
        <v xml:space="preserve"> </v>
      </c>
      <c r="C5" s="354"/>
      <c r="D5" s="352"/>
      <c r="E5" s="355"/>
    </row>
    <row r="6" spans="1:5">
      <c r="A6" s="352"/>
      <c r="B6" s="352"/>
      <c r="C6" s="354"/>
      <c r="D6" s="352"/>
      <c r="E6" s="355"/>
    </row>
    <row r="7" spans="1:5">
      <c r="A7" s="352" t="s">
        <v>23</v>
      </c>
      <c r="B7" s="352" t="str">
        <f>'[2]Krycí list'!E26</f>
        <v xml:space="preserve"> </v>
      </c>
      <c r="C7" s="354"/>
      <c r="D7" s="352"/>
      <c r="E7" s="355"/>
    </row>
    <row r="8" spans="1:5">
      <c r="A8" s="352" t="s">
        <v>20</v>
      </c>
      <c r="B8" s="352" t="str">
        <f>'[2]Krycí list'!E28</f>
        <v xml:space="preserve"> </v>
      </c>
      <c r="C8" s="354"/>
      <c r="D8" s="352"/>
      <c r="E8" s="355"/>
    </row>
    <row r="9" spans="1:5">
      <c r="A9" s="352" t="s">
        <v>899</v>
      </c>
      <c r="B9" s="352" t="s">
        <v>854</v>
      </c>
      <c r="C9" s="354"/>
      <c r="D9" s="352"/>
      <c r="E9" s="355"/>
    </row>
    <row r="10" spans="1:5">
      <c r="A10" s="350"/>
      <c r="B10" s="350"/>
      <c r="C10" s="350"/>
      <c r="D10" s="350"/>
      <c r="E10" s="350"/>
    </row>
    <row r="11" spans="1:5">
      <c r="A11" s="356" t="s">
        <v>900</v>
      </c>
      <c r="B11" s="357" t="s">
        <v>901</v>
      </c>
      <c r="C11" s="358" t="s">
        <v>1</v>
      </c>
      <c r="D11" s="359" t="s">
        <v>902</v>
      </c>
      <c r="E11" s="358" t="s">
        <v>903</v>
      </c>
    </row>
    <row r="12" spans="1:5">
      <c r="A12" s="360">
        <v>1</v>
      </c>
      <c r="B12" s="361">
        <v>2</v>
      </c>
      <c r="C12" s="362">
        <v>3</v>
      </c>
      <c r="D12" s="363">
        <v>4</v>
      </c>
      <c r="E12" s="362">
        <v>5</v>
      </c>
    </row>
    <row r="13" spans="1:5">
      <c r="A13" s="364"/>
      <c r="B13" s="365"/>
      <c r="C13" s="365"/>
      <c r="D13" s="365"/>
      <c r="E13" s="366"/>
    </row>
    <row r="14" spans="1:5" s="371" customFormat="1" ht="11.25">
      <c r="A14" s="367" t="str">
        <f>[2]Rozpocet!D14</f>
        <v>HSV</v>
      </c>
      <c r="B14" s="368" t="str">
        <f>[2]Rozpocet!E14</f>
        <v>Práce a dodávky HSV</v>
      </c>
      <c r="C14" s="369">
        <f>[2]Rozpocet!I14</f>
        <v>0</v>
      </c>
      <c r="D14" s="370">
        <f>[2]Rozpocet!K14</f>
        <v>6173.9117799999985</v>
      </c>
      <c r="E14" s="370">
        <f>[2]Rozpocet!M14</f>
        <v>2811.6979999999994</v>
      </c>
    </row>
    <row r="15" spans="1:5" s="371" customFormat="1" ht="11.25">
      <c r="A15" s="372" t="str">
        <f>[2]Rozpocet!D15</f>
        <v>1</v>
      </c>
      <c r="B15" s="373" t="str">
        <f>[2]Rozpocet!E15</f>
        <v>Zemní práce</v>
      </c>
      <c r="C15" s="374">
        <f>[2]Rozpocet!I15</f>
        <v>0</v>
      </c>
      <c r="D15" s="375">
        <f>[2]Rozpocet!K15</f>
        <v>11.430469999999998</v>
      </c>
      <c r="E15" s="375">
        <f>[2]Rozpocet!M15</f>
        <v>2803.4299999999994</v>
      </c>
    </row>
    <row r="16" spans="1:5" s="371" customFormat="1" ht="11.25">
      <c r="A16" s="376" t="str">
        <f>[2]Rozpocet!D26</f>
        <v>11</v>
      </c>
      <c r="B16" s="377" t="str">
        <f>[2]Rozpocet!E26</f>
        <v>Zemní práce - přípravné a přidružené práce</v>
      </c>
      <c r="C16" s="378">
        <f>[2]Rozpocet!I26</f>
        <v>0</v>
      </c>
      <c r="D16" s="379">
        <f>[2]Rozpocet!K26</f>
        <v>3.6000000000000004E-2</v>
      </c>
      <c r="E16" s="379">
        <f>[2]Rozpocet!M26</f>
        <v>0</v>
      </c>
    </row>
    <row r="17" spans="1:5" s="371" customFormat="1" ht="11.25">
      <c r="A17" s="376" t="str">
        <f>[2]Rozpocet!D29</f>
        <v>13</v>
      </c>
      <c r="B17" s="377" t="str">
        <f>[2]Rozpocet!E29</f>
        <v>Zemní práce - hloubené vykopávky</v>
      </c>
      <c r="C17" s="378">
        <f>[2]Rozpocet!I29</f>
        <v>0</v>
      </c>
      <c r="D17" s="379">
        <f>[2]Rozpocet!K29</f>
        <v>1.4E-2</v>
      </c>
      <c r="E17" s="379">
        <f>[2]Rozpocet!M29</f>
        <v>0</v>
      </c>
    </row>
    <row r="18" spans="1:5" s="371" customFormat="1" ht="11.25">
      <c r="A18" s="376" t="str">
        <f>[2]Rozpocet!D52</f>
        <v>17</v>
      </c>
      <c r="B18" s="377" t="str">
        <f>[2]Rozpocet!E52</f>
        <v>Zemní práce - konstrukce ze zemin</v>
      </c>
      <c r="C18" s="378">
        <f>[2]Rozpocet!I52</f>
        <v>0</v>
      </c>
      <c r="D18" s="379">
        <f>[2]Rozpocet!K52</f>
        <v>11.090769999999999</v>
      </c>
      <c r="E18" s="379">
        <f>[2]Rozpocet!M52</f>
        <v>0</v>
      </c>
    </row>
    <row r="19" spans="1:5" s="371" customFormat="1" ht="11.25">
      <c r="A19" s="376" t="str">
        <f>[2]Rozpocet!D58</f>
        <v>18</v>
      </c>
      <c r="B19" s="377" t="str">
        <f>[2]Rozpocet!E58</f>
        <v>Zemní práce - povrchové úpravy terénu</v>
      </c>
      <c r="C19" s="378">
        <f>[2]Rozpocet!I58</f>
        <v>0</v>
      </c>
      <c r="D19" s="379">
        <f>[2]Rozpocet!K58</f>
        <v>8.0000000000000002E-3</v>
      </c>
      <c r="E19" s="379">
        <f>[2]Rozpocet!M58</f>
        <v>0</v>
      </c>
    </row>
    <row r="20" spans="1:5" s="371" customFormat="1" ht="11.25">
      <c r="A20" s="372" t="str">
        <f>[2]Rozpocet!D65</f>
        <v>2</v>
      </c>
      <c r="B20" s="373" t="str">
        <f>[2]Rozpocet!E65</f>
        <v>Zakládání</v>
      </c>
      <c r="C20" s="374">
        <f>[2]Rozpocet!I65</f>
        <v>0</v>
      </c>
      <c r="D20" s="375">
        <f>[2]Rozpocet!K65</f>
        <v>214.62984</v>
      </c>
      <c r="E20" s="375">
        <f>[2]Rozpocet!M65</f>
        <v>0</v>
      </c>
    </row>
    <row r="21" spans="1:5" s="371" customFormat="1" ht="11.25">
      <c r="A21" s="372" t="str">
        <f>[2]Rozpocet!D77</f>
        <v>3</v>
      </c>
      <c r="B21" s="373" t="str">
        <f>[2]Rozpocet!E77</f>
        <v>Svislé a kompletní konstrukce</v>
      </c>
      <c r="C21" s="374">
        <f>[2]Rozpocet!I77</f>
        <v>0</v>
      </c>
      <c r="D21" s="375">
        <f>[2]Rozpocet!K77</f>
        <v>0.16943</v>
      </c>
      <c r="E21" s="375">
        <f>[2]Rozpocet!M77</f>
        <v>0.46799999999999997</v>
      </c>
    </row>
    <row r="22" spans="1:5" s="371" customFormat="1" ht="11.25">
      <c r="A22" s="372" t="str">
        <f>[2]Rozpocet!D83</f>
        <v>4</v>
      </c>
      <c r="B22" s="373" t="str">
        <f>[2]Rozpocet!E83</f>
        <v>Vodorovné konstrukce</v>
      </c>
      <c r="C22" s="374">
        <f>[2]Rozpocet!I83</f>
        <v>0</v>
      </c>
      <c r="D22" s="375">
        <f>[2]Rozpocet!K83</f>
        <v>247.73760000000001</v>
      </c>
      <c r="E22" s="375">
        <f>[2]Rozpocet!M83</f>
        <v>0</v>
      </c>
    </row>
    <row r="23" spans="1:5" s="371" customFormat="1" ht="11.25">
      <c r="A23" s="372" t="str">
        <f>[2]Rozpocet!D86</f>
        <v>5</v>
      </c>
      <c r="B23" s="373" t="str">
        <f>[2]Rozpocet!E86</f>
        <v>Komunikace pozemní</v>
      </c>
      <c r="C23" s="374">
        <f>[2]Rozpocet!I86</f>
        <v>0</v>
      </c>
      <c r="D23" s="375">
        <f>[2]Rozpocet!K86</f>
        <v>5263.7375399999983</v>
      </c>
      <c r="E23" s="375">
        <f>[2]Rozpocet!M86</f>
        <v>0</v>
      </c>
    </row>
    <row r="24" spans="1:5" s="371" customFormat="1" ht="11.25">
      <c r="A24" s="372" t="str">
        <f>[2]Rozpocet!D126</f>
        <v>6</v>
      </c>
      <c r="B24" s="373" t="str">
        <f>[2]Rozpocet!E126</f>
        <v>Úpravy povrchů, podlahy a osazování výplní</v>
      </c>
      <c r="C24" s="374">
        <f>[2]Rozpocet!I126</f>
        <v>0</v>
      </c>
      <c r="D24" s="375">
        <f>[2]Rozpocet!K126</f>
        <v>7.8452999999999999</v>
      </c>
      <c r="E24" s="375">
        <f>[2]Rozpocet!M126</f>
        <v>7.8000000000000007</v>
      </c>
    </row>
    <row r="25" spans="1:5" s="371" customFormat="1" ht="11.25">
      <c r="A25" s="372" t="str">
        <f>[2]Rozpocet!D131</f>
        <v>8</v>
      </c>
      <c r="B25" s="373" t="str">
        <f>[2]Rozpocet!E131</f>
        <v>Trubní vedení</v>
      </c>
      <c r="C25" s="374">
        <f>[2]Rozpocet!I131</f>
        <v>0</v>
      </c>
      <c r="D25" s="375">
        <f>[2]Rozpocet!K131</f>
        <v>6.8580399999999999</v>
      </c>
      <c r="E25" s="375">
        <f>[2]Rozpocet!M131</f>
        <v>0</v>
      </c>
    </row>
    <row r="26" spans="1:5" s="371" customFormat="1" ht="11.25">
      <c r="A26" s="372" t="str">
        <f>[2]Rozpocet!D144</f>
        <v>9</v>
      </c>
      <c r="B26" s="373" t="str">
        <f>[2]Rozpocet!E144</f>
        <v>Ostatní konstrukce a práce, bourání</v>
      </c>
      <c r="C26" s="374">
        <f>[2]Rozpocet!I144</f>
        <v>0</v>
      </c>
      <c r="D26" s="375">
        <f>[2]Rozpocet!K144</f>
        <v>421.50355999999999</v>
      </c>
      <c r="E26" s="375">
        <f>[2]Rozpocet!M144</f>
        <v>0</v>
      </c>
    </row>
    <row r="27" spans="1:5" s="371" customFormat="1" ht="11.25">
      <c r="A27" s="372" t="str">
        <f>[2]Rozpocet!D175</f>
        <v>997</v>
      </c>
      <c r="B27" s="373" t="str">
        <f>[2]Rozpocet!E175</f>
        <v>Přesun sutě</v>
      </c>
      <c r="C27" s="374">
        <f>[2]Rozpocet!I175</f>
        <v>0</v>
      </c>
      <c r="D27" s="375">
        <f>[2]Rozpocet!K175</f>
        <v>0</v>
      </c>
      <c r="E27" s="375">
        <f>[2]Rozpocet!M175</f>
        <v>0</v>
      </c>
    </row>
    <row r="28" spans="1:5" s="371" customFormat="1" ht="11.25">
      <c r="A28" s="372" t="str">
        <f>[2]Rozpocet!D182</f>
        <v>998</v>
      </c>
      <c r="B28" s="373" t="str">
        <f>[2]Rozpocet!E182</f>
        <v>Přesun hmot</v>
      </c>
      <c r="C28" s="374">
        <f>[2]Rozpocet!I182</f>
        <v>0</v>
      </c>
      <c r="D28" s="375">
        <f>[2]Rozpocet!K182</f>
        <v>0</v>
      </c>
      <c r="E28" s="375">
        <f>[2]Rozpocet!M182</f>
        <v>0</v>
      </c>
    </row>
    <row r="29" spans="1:5" s="371" customFormat="1" ht="11.25">
      <c r="A29" s="367" t="str">
        <f>[2]Rozpocet!D184</f>
        <v>VRN</v>
      </c>
      <c r="B29" s="368" t="str">
        <f>[2]Rozpocet!E184</f>
        <v>Vedlejší rozpočtové náklady</v>
      </c>
      <c r="C29" s="369">
        <f>[2]Rozpocet!I184</f>
        <v>0</v>
      </c>
      <c r="D29" s="370">
        <f>[2]Rozpocet!K184</f>
        <v>0</v>
      </c>
      <c r="E29" s="370">
        <f>[2]Rozpocet!M184</f>
        <v>0</v>
      </c>
    </row>
    <row r="30" spans="1:5" s="371" customFormat="1" ht="11.25">
      <c r="A30" s="372" t="str">
        <f>[2]Rozpocet!D185</f>
        <v>VRN1</v>
      </c>
      <c r="B30" s="373" t="str">
        <f>[2]Rozpocet!E185</f>
        <v>Průzkumné, geodetické a projektové práce</v>
      </c>
      <c r="C30" s="374">
        <f>[2]Rozpocet!I185</f>
        <v>0</v>
      </c>
      <c r="D30" s="375">
        <f>[2]Rozpocet!K185</f>
        <v>0</v>
      </c>
      <c r="E30" s="375">
        <f>[2]Rozpocet!M185</f>
        <v>0</v>
      </c>
    </row>
    <row r="31" spans="1:5" s="371" customFormat="1" ht="11.25">
      <c r="A31" s="372" t="str">
        <f>[2]Rozpocet!D193</f>
        <v>VRN3</v>
      </c>
      <c r="B31" s="373" t="str">
        <f>[2]Rozpocet!E193</f>
        <v>Zařízení staveniště</v>
      </c>
      <c r="C31" s="374">
        <f>[2]Rozpocet!I193</f>
        <v>0</v>
      </c>
      <c r="D31" s="375">
        <f>[2]Rozpocet!K193</f>
        <v>0</v>
      </c>
      <c r="E31" s="375">
        <f>[2]Rozpocet!M193</f>
        <v>0</v>
      </c>
    </row>
    <row r="32" spans="1:5" s="380" customFormat="1" ht="11.25">
      <c r="B32" s="381" t="s">
        <v>31</v>
      </c>
      <c r="C32" s="382">
        <f>[2]Rozpocet!I195</f>
        <v>0</v>
      </c>
      <c r="D32" s="383">
        <f>[2]Rozpocet!K195</f>
        <v>6173.9117799999985</v>
      </c>
      <c r="E32" s="383">
        <f>[2]Rozpocet!M195</f>
        <v>2811.6979999999994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" workbookViewId="0">
      <selection activeCell="U39" sqref="U39"/>
    </sheetView>
  </sheetViews>
  <sheetFormatPr defaultRowHeight="12.75"/>
  <cols>
    <col min="1" max="1" width="2.42578125" style="237" customWidth="1"/>
    <col min="2" max="2" width="1.85546875" style="237" customWidth="1"/>
    <col min="3" max="3" width="2.7109375" style="237" customWidth="1"/>
    <col min="4" max="4" width="6.85546875" style="237" customWidth="1"/>
    <col min="5" max="5" width="13.5703125" style="237" customWidth="1"/>
    <col min="6" max="6" width="0.5703125" style="237" customWidth="1"/>
    <col min="7" max="7" width="2.5703125" style="237" customWidth="1"/>
    <col min="8" max="8" width="2.7109375" style="237" customWidth="1"/>
    <col min="9" max="9" width="9.7109375" style="237" customWidth="1"/>
    <col min="10" max="10" width="13.5703125" style="237" customWidth="1"/>
    <col min="11" max="11" width="0.7109375" style="237" customWidth="1"/>
    <col min="12" max="12" width="2.42578125" style="237" customWidth="1"/>
    <col min="13" max="13" width="2.85546875" style="237" customWidth="1"/>
    <col min="14" max="14" width="2" style="237" customWidth="1"/>
    <col min="15" max="15" width="12.7109375" style="237" customWidth="1"/>
    <col min="16" max="16" width="2.85546875" style="237" customWidth="1"/>
    <col min="17" max="17" width="2" style="237" customWidth="1"/>
    <col min="18" max="18" width="13.5703125" style="237" customWidth="1"/>
    <col min="19" max="19" width="0.5703125" style="237" customWidth="1"/>
    <col min="20" max="256" width="9.140625" style="237"/>
    <col min="257" max="257" width="2.42578125" style="237" customWidth="1"/>
    <col min="258" max="258" width="1.85546875" style="237" customWidth="1"/>
    <col min="259" max="259" width="2.7109375" style="237" customWidth="1"/>
    <col min="260" max="260" width="6.85546875" style="237" customWidth="1"/>
    <col min="261" max="261" width="13.5703125" style="237" customWidth="1"/>
    <col min="262" max="262" width="0.5703125" style="237" customWidth="1"/>
    <col min="263" max="263" width="2.5703125" style="237" customWidth="1"/>
    <col min="264" max="264" width="2.7109375" style="237" customWidth="1"/>
    <col min="265" max="265" width="9.7109375" style="237" customWidth="1"/>
    <col min="266" max="266" width="13.5703125" style="237" customWidth="1"/>
    <col min="267" max="267" width="0.7109375" style="237" customWidth="1"/>
    <col min="268" max="268" width="2.42578125" style="237" customWidth="1"/>
    <col min="269" max="269" width="2.85546875" style="237" customWidth="1"/>
    <col min="270" max="270" width="2" style="237" customWidth="1"/>
    <col min="271" max="271" width="12.7109375" style="237" customWidth="1"/>
    <col min="272" max="272" width="2.85546875" style="237" customWidth="1"/>
    <col min="273" max="273" width="2" style="237" customWidth="1"/>
    <col min="274" max="274" width="13.5703125" style="237" customWidth="1"/>
    <col min="275" max="275" width="0.5703125" style="237" customWidth="1"/>
    <col min="276" max="512" width="9.140625" style="237"/>
    <col min="513" max="513" width="2.42578125" style="237" customWidth="1"/>
    <col min="514" max="514" width="1.85546875" style="237" customWidth="1"/>
    <col min="515" max="515" width="2.7109375" style="237" customWidth="1"/>
    <col min="516" max="516" width="6.85546875" style="237" customWidth="1"/>
    <col min="517" max="517" width="13.5703125" style="237" customWidth="1"/>
    <col min="518" max="518" width="0.5703125" style="237" customWidth="1"/>
    <col min="519" max="519" width="2.5703125" style="237" customWidth="1"/>
    <col min="520" max="520" width="2.7109375" style="237" customWidth="1"/>
    <col min="521" max="521" width="9.7109375" style="237" customWidth="1"/>
    <col min="522" max="522" width="13.5703125" style="237" customWidth="1"/>
    <col min="523" max="523" width="0.7109375" style="237" customWidth="1"/>
    <col min="524" max="524" width="2.42578125" style="237" customWidth="1"/>
    <col min="525" max="525" width="2.85546875" style="237" customWidth="1"/>
    <col min="526" max="526" width="2" style="237" customWidth="1"/>
    <col min="527" max="527" width="12.7109375" style="237" customWidth="1"/>
    <col min="528" max="528" width="2.85546875" style="237" customWidth="1"/>
    <col min="529" max="529" width="2" style="237" customWidth="1"/>
    <col min="530" max="530" width="13.5703125" style="237" customWidth="1"/>
    <col min="531" max="531" width="0.5703125" style="237" customWidth="1"/>
    <col min="532" max="768" width="9.140625" style="237"/>
    <col min="769" max="769" width="2.42578125" style="237" customWidth="1"/>
    <col min="770" max="770" width="1.85546875" style="237" customWidth="1"/>
    <col min="771" max="771" width="2.7109375" style="237" customWidth="1"/>
    <col min="772" max="772" width="6.85546875" style="237" customWidth="1"/>
    <col min="773" max="773" width="13.5703125" style="237" customWidth="1"/>
    <col min="774" max="774" width="0.5703125" style="237" customWidth="1"/>
    <col min="775" max="775" width="2.5703125" style="237" customWidth="1"/>
    <col min="776" max="776" width="2.7109375" style="237" customWidth="1"/>
    <col min="777" max="777" width="9.7109375" style="237" customWidth="1"/>
    <col min="778" max="778" width="13.5703125" style="237" customWidth="1"/>
    <col min="779" max="779" width="0.7109375" style="237" customWidth="1"/>
    <col min="780" max="780" width="2.42578125" style="237" customWidth="1"/>
    <col min="781" max="781" width="2.85546875" style="237" customWidth="1"/>
    <col min="782" max="782" width="2" style="237" customWidth="1"/>
    <col min="783" max="783" width="12.7109375" style="237" customWidth="1"/>
    <col min="784" max="784" width="2.85546875" style="237" customWidth="1"/>
    <col min="785" max="785" width="2" style="237" customWidth="1"/>
    <col min="786" max="786" width="13.5703125" style="237" customWidth="1"/>
    <col min="787" max="787" width="0.5703125" style="237" customWidth="1"/>
    <col min="788" max="1024" width="9.140625" style="237"/>
    <col min="1025" max="1025" width="2.42578125" style="237" customWidth="1"/>
    <col min="1026" max="1026" width="1.85546875" style="237" customWidth="1"/>
    <col min="1027" max="1027" width="2.7109375" style="237" customWidth="1"/>
    <col min="1028" max="1028" width="6.85546875" style="237" customWidth="1"/>
    <col min="1029" max="1029" width="13.5703125" style="237" customWidth="1"/>
    <col min="1030" max="1030" width="0.5703125" style="237" customWidth="1"/>
    <col min="1031" max="1031" width="2.5703125" style="237" customWidth="1"/>
    <col min="1032" max="1032" width="2.7109375" style="237" customWidth="1"/>
    <col min="1033" max="1033" width="9.7109375" style="237" customWidth="1"/>
    <col min="1034" max="1034" width="13.5703125" style="237" customWidth="1"/>
    <col min="1035" max="1035" width="0.7109375" style="237" customWidth="1"/>
    <col min="1036" max="1036" width="2.42578125" style="237" customWidth="1"/>
    <col min="1037" max="1037" width="2.85546875" style="237" customWidth="1"/>
    <col min="1038" max="1038" width="2" style="237" customWidth="1"/>
    <col min="1039" max="1039" width="12.7109375" style="237" customWidth="1"/>
    <col min="1040" max="1040" width="2.85546875" style="237" customWidth="1"/>
    <col min="1041" max="1041" width="2" style="237" customWidth="1"/>
    <col min="1042" max="1042" width="13.5703125" style="237" customWidth="1"/>
    <col min="1043" max="1043" width="0.5703125" style="237" customWidth="1"/>
    <col min="1044" max="1280" width="9.140625" style="237"/>
    <col min="1281" max="1281" width="2.42578125" style="237" customWidth="1"/>
    <col min="1282" max="1282" width="1.85546875" style="237" customWidth="1"/>
    <col min="1283" max="1283" width="2.7109375" style="237" customWidth="1"/>
    <col min="1284" max="1284" width="6.85546875" style="237" customWidth="1"/>
    <col min="1285" max="1285" width="13.5703125" style="237" customWidth="1"/>
    <col min="1286" max="1286" width="0.5703125" style="237" customWidth="1"/>
    <col min="1287" max="1287" width="2.5703125" style="237" customWidth="1"/>
    <col min="1288" max="1288" width="2.7109375" style="237" customWidth="1"/>
    <col min="1289" max="1289" width="9.7109375" style="237" customWidth="1"/>
    <col min="1290" max="1290" width="13.5703125" style="237" customWidth="1"/>
    <col min="1291" max="1291" width="0.7109375" style="237" customWidth="1"/>
    <col min="1292" max="1292" width="2.42578125" style="237" customWidth="1"/>
    <col min="1293" max="1293" width="2.85546875" style="237" customWidth="1"/>
    <col min="1294" max="1294" width="2" style="237" customWidth="1"/>
    <col min="1295" max="1295" width="12.7109375" style="237" customWidth="1"/>
    <col min="1296" max="1296" width="2.85546875" style="237" customWidth="1"/>
    <col min="1297" max="1297" width="2" style="237" customWidth="1"/>
    <col min="1298" max="1298" width="13.5703125" style="237" customWidth="1"/>
    <col min="1299" max="1299" width="0.5703125" style="237" customWidth="1"/>
    <col min="1300" max="1536" width="9.140625" style="237"/>
    <col min="1537" max="1537" width="2.42578125" style="237" customWidth="1"/>
    <col min="1538" max="1538" width="1.85546875" style="237" customWidth="1"/>
    <col min="1539" max="1539" width="2.7109375" style="237" customWidth="1"/>
    <col min="1540" max="1540" width="6.85546875" style="237" customWidth="1"/>
    <col min="1541" max="1541" width="13.5703125" style="237" customWidth="1"/>
    <col min="1542" max="1542" width="0.5703125" style="237" customWidth="1"/>
    <col min="1543" max="1543" width="2.5703125" style="237" customWidth="1"/>
    <col min="1544" max="1544" width="2.7109375" style="237" customWidth="1"/>
    <col min="1545" max="1545" width="9.7109375" style="237" customWidth="1"/>
    <col min="1546" max="1546" width="13.5703125" style="237" customWidth="1"/>
    <col min="1547" max="1547" width="0.7109375" style="237" customWidth="1"/>
    <col min="1548" max="1548" width="2.42578125" style="237" customWidth="1"/>
    <col min="1549" max="1549" width="2.85546875" style="237" customWidth="1"/>
    <col min="1550" max="1550" width="2" style="237" customWidth="1"/>
    <col min="1551" max="1551" width="12.7109375" style="237" customWidth="1"/>
    <col min="1552" max="1552" width="2.85546875" style="237" customWidth="1"/>
    <col min="1553" max="1553" width="2" style="237" customWidth="1"/>
    <col min="1554" max="1554" width="13.5703125" style="237" customWidth="1"/>
    <col min="1555" max="1555" width="0.5703125" style="237" customWidth="1"/>
    <col min="1556" max="1792" width="9.140625" style="237"/>
    <col min="1793" max="1793" width="2.42578125" style="237" customWidth="1"/>
    <col min="1794" max="1794" width="1.85546875" style="237" customWidth="1"/>
    <col min="1795" max="1795" width="2.7109375" style="237" customWidth="1"/>
    <col min="1796" max="1796" width="6.85546875" style="237" customWidth="1"/>
    <col min="1797" max="1797" width="13.5703125" style="237" customWidth="1"/>
    <col min="1798" max="1798" width="0.5703125" style="237" customWidth="1"/>
    <col min="1799" max="1799" width="2.5703125" style="237" customWidth="1"/>
    <col min="1800" max="1800" width="2.7109375" style="237" customWidth="1"/>
    <col min="1801" max="1801" width="9.7109375" style="237" customWidth="1"/>
    <col min="1802" max="1802" width="13.5703125" style="237" customWidth="1"/>
    <col min="1803" max="1803" width="0.7109375" style="237" customWidth="1"/>
    <col min="1804" max="1804" width="2.42578125" style="237" customWidth="1"/>
    <col min="1805" max="1805" width="2.85546875" style="237" customWidth="1"/>
    <col min="1806" max="1806" width="2" style="237" customWidth="1"/>
    <col min="1807" max="1807" width="12.7109375" style="237" customWidth="1"/>
    <col min="1808" max="1808" width="2.85546875" style="237" customWidth="1"/>
    <col min="1809" max="1809" width="2" style="237" customWidth="1"/>
    <col min="1810" max="1810" width="13.5703125" style="237" customWidth="1"/>
    <col min="1811" max="1811" width="0.5703125" style="237" customWidth="1"/>
    <col min="1812" max="2048" width="9.140625" style="237"/>
    <col min="2049" max="2049" width="2.42578125" style="237" customWidth="1"/>
    <col min="2050" max="2050" width="1.85546875" style="237" customWidth="1"/>
    <col min="2051" max="2051" width="2.7109375" style="237" customWidth="1"/>
    <col min="2052" max="2052" width="6.85546875" style="237" customWidth="1"/>
    <col min="2053" max="2053" width="13.5703125" style="237" customWidth="1"/>
    <col min="2054" max="2054" width="0.5703125" style="237" customWidth="1"/>
    <col min="2055" max="2055" width="2.5703125" style="237" customWidth="1"/>
    <col min="2056" max="2056" width="2.7109375" style="237" customWidth="1"/>
    <col min="2057" max="2057" width="9.7109375" style="237" customWidth="1"/>
    <col min="2058" max="2058" width="13.5703125" style="237" customWidth="1"/>
    <col min="2059" max="2059" width="0.7109375" style="237" customWidth="1"/>
    <col min="2060" max="2060" width="2.42578125" style="237" customWidth="1"/>
    <col min="2061" max="2061" width="2.85546875" style="237" customWidth="1"/>
    <col min="2062" max="2062" width="2" style="237" customWidth="1"/>
    <col min="2063" max="2063" width="12.7109375" style="237" customWidth="1"/>
    <col min="2064" max="2064" width="2.85546875" style="237" customWidth="1"/>
    <col min="2065" max="2065" width="2" style="237" customWidth="1"/>
    <col min="2066" max="2066" width="13.5703125" style="237" customWidth="1"/>
    <col min="2067" max="2067" width="0.5703125" style="237" customWidth="1"/>
    <col min="2068" max="2304" width="9.140625" style="237"/>
    <col min="2305" max="2305" width="2.42578125" style="237" customWidth="1"/>
    <col min="2306" max="2306" width="1.85546875" style="237" customWidth="1"/>
    <col min="2307" max="2307" width="2.7109375" style="237" customWidth="1"/>
    <col min="2308" max="2308" width="6.85546875" style="237" customWidth="1"/>
    <col min="2309" max="2309" width="13.5703125" style="237" customWidth="1"/>
    <col min="2310" max="2310" width="0.5703125" style="237" customWidth="1"/>
    <col min="2311" max="2311" width="2.5703125" style="237" customWidth="1"/>
    <col min="2312" max="2312" width="2.7109375" style="237" customWidth="1"/>
    <col min="2313" max="2313" width="9.7109375" style="237" customWidth="1"/>
    <col min="2314" max="2314" width="13.5703125" style="237" customWidth="1"/>
    <col min="2315" max="2315" width="0.7109375" style="237" customWidth="1"/>
    <col min="2316" max="2316" width="2.42578125" style="237" customWidth="1"/>
    <col min="2317" max="2317" width="2.85546875" style="237" customWidth="1"/>
    <col min="2318" max="2318" width="2" style="237" customWidth="1"/>
    <col min="2319" max="2319" width="12.7109375" style="237" customWidth="1"/>
    <col min="2320" max="2320" width="2.85546875" style="237" customWidth="1"/>
    <col min="2321" max="2321" width="2" style="237" customWidth="1"/>
    <col min="2322" max="2322" width="13.5703125" style="237" customWidth="1"/>
    <col min="2323" max="2323" width="0.5703125" style="237" customWidth="1"/>
    <col min="2324" max="2560" width="9.140625" style="237"/>
    <col min="2561" max="2561" width="2.42578125" style="237" customWidth="1"/>
    <col min="2562" max="2562" width="1.85546875" style="237" customWidth="1"/>
    <col min="2563" max="2563" width="2.7109375" style="237" customWidth="1"/>
    <col min="2564" max="2564" width="6.85546875" style="237" customWidth="1"/>
    <col min="2565" max="2565" width="13.5703125" style="237" customWidth="1"/>
    <col min="2566" max="2566" width="0.5703125" style="237" customWidth="1"/>
    <col min="2567" max="2567" width="2.5703125" style="237" customWidth="1"/>
    <col min="2568" max="2568" width="2.7109375" style="237" customWidth="1"/>
    <col min="2569" max="2569" width="9.7109375" style="237" customWidth="1"/>
    <col min="2570" max="2570" width="13.5703125" style="237" customWidth="1"/>
    <col min="2571" max="2571" width="0.7109375" style="237" customWidth="1"/>
    <col min="2572" max="2572" width="2.42578125" style="237" customWidth="1"/>
    <col min="2573" max="2573" width="2.85546875" style="237" customWidth="1"/>
    <col min="2574" max="2574" width="2" style="237" customWidth="1"/>
    <col min="2575" max="2575" width="12.7109375" style="237" customWidth="1"/>
    <col min="2576" max="2576" width="2.85546875" style="237" customWidth="1"/>
    <col min="2577" max="2577" width="2" style="237" customWidth="1"/>
    <col min="2578" max="2578" width="13.5703125" style="237" customWidth="1"/>
    <col min="2579" max="2579" width="0.5703125" style="237" customWidth="1"/>
    <col min="2580" max="2816" width="9.140625" style="237"/>
    <col min="2817" max="2817" width="2.42578125" style="237" customWidth="1"/>
    <col min="2818" max="2818" width="1.85546875" style="237" customWidth="1"/>
    <col min="2819" max="2819" width="2.7109375" style="237" customWidth="1"/>
    <col min="2820" max="2820" width="6.85546875" style="237" customWidth="1"/>
    <col min="2821" max="2821" width="13.5703125" style="237" customWidth="1"/>
    <col min="2822" max="2822" width="0.5703125" style="237" customWidth="1"/>
    <col min="2823" max="2823" width="2.5703125" style="237" customWidth="1"/>
    <col min="2824" max="2824" width="2.7109375" style="237" customWidth="1"/>
    <col min="2825" max="2825" width="9.7109375" style="237" customWidth="1"/>
    <col min="2826" max="2826" width="13.5703125" style="237" customWidth="1"/>
    <col min="2827" max="2827" width="0.7109375" style="237" customWidth="1"/>
    <col min="2828" max="2828" width="2.42578125" style="237" customWidth="1"/>
    <col min="2829" max="2829" width="2.85546875" style="237" customWidth="1"/>
    <col min="2830" max="2830" width="2" style="237" customWidth="1"/>
    <col min="2831" max="2831" width="12.7109375" style="237" customWidth="1"/>
    <col min="2832" max="2832" width="2.85546875" style="237" customWidth="1"/>
    <col min="2833" max="2833" width="2" style="237" customWidth="1"/>
    <col min="2834" max="2834" width="13.5703125" style="237" customWidth="1"/>
    <col min="2835" max="2835" width="0.5703125" style="237" customWidth="1"/>
    <col min="2836" max="3072" width="9.140625" style="237"/>
    <col min="3073" max="3073" width="2.42578125" style="237" customWidth="1"/>
    <col min="3074" max="3074" width="1.85546875" style="237" customWidth="1"/>
    <col min="3075" max="3075" width="2.7109375" style="237" customWidth="1"/>
    <col min="3076" max="3076" width="6.85546875" style="237" customWidth="1"/>
    <col min="3077" max="3077" width="13.5703125" style="237" customWidth="1"/>
    <col min="3078" max="3078" width="0.5703125" style="237" customWidth="1"/>
    <col min="3079" max="3079" width="2.5703125" style="237" customWidth="1"/>
    <col min="3080" max="3080" width="2.7109375" style="237" customWidth="1"/>
    <col min="3081" max="3081" width="9.7109375" style="237" customWidth="1"/>
    <col min="3082" max="3082" width="13.5703125" style="237" customWidth="1"/>
    <col min="3083" max="3083" width="0.7109375" style="237" customWidth="1"/>
    <col min="3084" max="3084" width="2.42578125" style="237" customWidth="1"/>
    <col min="3085" max="3085" width="2.85546875" style="237" customWidth="1"/>
    <col min="3086" max="3086" width="2" style="237" customWidth="1"/>
    <col min="3087" max="3087" width="12.7109375" style="237" customWidth="1"/>
    <col min="3088" max="3088" width="2.85546875" style="237" customWidth="1"/>
    <col min="3089" max="3089" width="2" style="237" customWidth="1"/>
    <col min="3090" max="3090" width="13.5703125" style="237" customWidth="1"/>
    <col min="3091" max="3091" width="0.5703125" style="237" customWidth="1"/>
    <col min="3092" max="3328" width="9.140625" style="237"/>
    <col min="3329" max="3329" width="2.42578125" style="237" customWidth="1"/>
    <col min="3330" max="3330" width="1.85546875" style="237" customWidth="1"/>
    <col min="3331" max="3331" width="2.7109375" style="237" customWidth="1"/>
    <col min="3332" max="3332" width="6.85546875" style="237" customWidth="1"/>
    <col min="3333" max="3333" width="13.5703125" style="237" customWidth="1"/>
    <col min="3334" max="3334" width="0.5703125" style="237" customWidth="1"/>
    <col min="3335" max="3335" width="2.5703125" style="237" customWidth="1"/>
    <col min="3336" max="3336" width="2.7109375" style="237" customWidth="1"/>
    <col min="3337" max="3337" width="9.7109375" style="237" customWidth="1"/>
    <col min="3338" max="3338" width="13.5703125" style="237" customWidth="1"/>
    <col min="3339" max="3339" width="0.7109375" style="237" customWidth="1"/>
    <col min="3340" max="3340" width="2.42578125" style="237" customWidth="1"/>
    <col min="3341" max="3341" width="2.85546875" style="237" customWidth="1"/>
    <col min="3342" max="3342" width="2" style="237" customWidth="1"/>
    <col min="3343" max="3343" width="12.7109375" style="237" customWidth="1"/>
    <col min="3344" max="3344" width="2.85546875" style="237" customWidth="1"/>
    <col min="3345" max="3345" width="2" style="237" customWidth="1"/>
    <col min="3346" max="3346" width="13.5703125" style="237" customWidth="1"/>
    <col min="3347" max="3347" width="0.5703125" style="237" customWidth="1"/>
    <col min="3348" max="3584" width="9.140625" style="237"/>
    <col min="3585" max="3585" width="2.42578125" style="237" customWidth="1"/>
    <col min="3586" max="3586" width="1.85546875" style="237" customWidth="1"/>
    <col min="3587" max="3587" width="2.7109375" style="237" customWidth="1"/>
    <col min="3588" max="3588" width="6.85546875" style="237" customWidth="1"/>
    <col min="3589" max="3589" width="13.5703125" style="237" customWidth="1"/>
    <col min="3590" max="3590" width="0.5703125" style="237" customWidth="1"/>
    <col min="3591" max="3591" width="2.5703125" style="237" customWidth="1"/>
    <col min="3592" max="3592" width="2.7109375" style="237" customWidth="1"/>
    <col min="3593" max="3593" width="9.7109375" style="237" customWidth="1"/>
    <col min="3594" max="3594" width="13.5703125" style="237" customWidth="1"/>
    <col min="3595" max="3595" width="0.7109375" style="237" customWidth="1"/>
    <col min="3596" max="3596" width="2.42578125" style="237" customWidth="1"/>
    <col min="3597" max="3597" width="2.85546875" style="237" customWidth="1"/>
    <col min="3598" max="3598" width="2" style="237" customWidth="1"/>
    <col min="3599" max="3599" width="12.7109375" style="237" customWidth="1"/>
    <col min="3600" max="3600" width="2.85546875" style="237" customWidth="1"/>
    <col min="3601" max="3601" width="2" style="237" customWidth="1"/>
    <col min="3602" max="3602" width="13.5703125" style="237" customWidth="1"/>
    <col min="3603" max="3603" width="0.5703125" style="237" customWidth="1"/>
    <col min="3604" max="3840" width="9.140625" style="237"/>
    <col min="3841" max="3841" width="2.42578125" style="237" customWidth="1"/>
    <col min="3842" max="3842" width="1.85546875" style="237" customWidth="1"/>
    <col min="3843" max="3843" width="2.7109375" style="237" customWidth="1"/>
    <col min="3844" max="3844" width="6.85546875" style="237" customWidth="1"/>
    <col min="3845" max="3845" width="13.5703125" style="237" customWidth="1"/>
    <col min="3846" max="3846" width="0.5703125" style="237" customWidth="1"/>
    <col min="3847" max="3847" width="2.5703125" style="237" customWidth="1"/>
    <col min="3848" max="3848" width="2.7109375" style="237" customWidth="1"/>
    <col min="3849" max="3849" width="9.7109375" style="237" customWidth="1"/>
    <col min="3850" max="3850" width="13.5703125" style="237" customWidth="1"/>
    <col min="3851" max="3851" width="0.7109375" style="237" customWidth="1"/>
    <col min="3852" max="3852" width="2.42578125" style="237" customWidth="1"/>
    <col min="3853" max="3853" width="2.85546875" style="237" customWidth="1"/>
    <col min="3854" max="3854" width="2" style="237" customWidth="1"/>
    <col min="3855" max="3855" width="12.7109375" style="237" customWidth="1"/>
    <col min="3856" max="3856" width="2.85546875" style="237" customWidth="1"/>
    <col min="3857" max="3857" width="2" style="237" customWidth="1"/>
    <col min="3858" max="3858" width="13.5703125" style="237" customWidth="1"/>
    <col min="3859" max="3859" width="0.5703125" style="237" customWidth="1"/>
    <col min="3860" max="4096" width="9.140625" style="237"/>
    <col min="4097" max="4097" width="2.42578125" style="237" customWidth="1"/>
    <col min="4098" max="4098" width="1.85546875" style="237" customWidth="1"/>
    <col min="4099" max="4099" width="2.7109375" style="237" customWidth="1"/>
    <col min="4100" max="4100" width="6.85546875" style="237" customWidth="1"/>
    <col min="4101" max="4101" width="13.5703125" style="237" customWidth="1"/>
    <col min="4102" max="4102" width="0.5703125" style="237" customWidth="1"/>
    <col min="4103" max="4103" width="2.5703125" style="237" customWidth="1"/>
    <col min="4104" max="4104" width="2.7109375" style="237" customWidth="1"/>
    <col min="4105" max="4105" width="9.7109375" style="237" customWidth="1"/>
    <col min="4106" max="4106" width="13.5703125" style="237" customWidth="1"/>
    <col min="4107" max="4107" width="0.7109375" style="237" customWidth="1"/>
    <col min="4108" max="4108" width="2.42578125" style="237" customWidth="1"/>
    <col min="4109" max="4109" width="2.85546875" style="237" customWidth="1"/>
    <col min="4110" max="4110" width="2" style="237" customWidth="1"/>
    <col min="4111" max="4111" width="12.7109375" style="237" customWidth="1"/>
    <col min="4112" max="4112" width="2.85546875" style="237" customWidth="1"/>
    <col min="4113" max="4113" width="2" style="237" customWidth="1"/>
    <col min="4114" max="4114" width="13.5703125" style="237" customWidth="1"/>
    <col min="4115" max="4115" width="0.5703125" style="237" customWidth="1"/>
    <col min="4116" max="4352" width="9.140625" style="237"/>
    <col min="4353" max="4353" width="2.42578125" style="237" customWidth="1"/>
    <col min="4354" max="4354" width="1.85546875" style="237" customWidth="1"/>
    <col min="4355" max="4355" width="2.7109375" style="237" customWidth="1"/>
    <col min="4356" max="4356" width="6.85546875" style="237" customWidth="1"/>
    <col min="4357" max="4357" width="13.5703125" style="237" customWidth="1"/>
    <col min="4358" max="4358" width="0.5703125" style="237" customWidth="1"/>
    <col min="4359" max="4359" width="2.5703125" style="237" customWidth="1"/>
    <col min="4360" max="4360" width="2.7109375" style="237" customWidth="1"/>
    <col min="4361" max="4361" width="9.7109375" style="237" customWidth="1"/>
    <col min="4362" max="4362" width="13.5703125" style="237" customWidth="1"/>
    <col min="4363" max="4363" width="0.7109375" style="237" customWidth="1"/>
    <col min="4364" max="4364" width="2.42578125" style="237" customWidth="1"/>
    <col min="4365" max="4365" width="2.85546875" style="237" customWidth="1"/>
    <col min="4366" max="4366" width="2" style="237" customWidth="1"/>
    <col min="4367" max="4367" width="12.7109375" style="237" customWidth="1"/>
    <col min="4368" max="4368" width="2.85546875" style="237" customWidth="1"/>
    <col min="4369" max="4369" width="2" style="237" customWidth="1"/>
    <col min="4370" max="4370" width="13.5703125" style="237" customWidth="1"/>
    <col min="4371" max="4371" width="0.5703125" style="237" customWidth="1"/>
    <col min="4372" max="4608" width="9.140625" style="237"/>
    <col min="4609" max="4609" width="2.42578125" style="237" customWidth="1"/>
    <col min="4610" max="4610" width="1.85546875" style="237" customWidth="1"/>
    <col min="4611" max="4611" width="2.7109375" style="237" customWidth="1"/>
    <col min="4612" max="4612" width="6.85546875" style="237" customWidth="1"/>
    <col min="4613" max="4613" width="13.5703125" style="237" customWidth="1"/>
    <col min="4614" max="4614" width="0.5703125" style="237" customWidth="1"/>
    <col min="4615" max="4615" width="2.5703125" style="237" customWidth="1"/>
    <col min="4616" max="4616" width="2.7109375" style="237" customWidth="1"/>
    <col min="4617" max="4617" width="9.7109375" style="237" customWidth="1"/>
    <col min="4618" max="4618" width="13.5703125" style="237" customWidth="1"/>
    <col min="4619" max="4619" width="0.7109375" style="237" customWidth="1"/>
    <col min="4620" max="4620" width="2.42578125" style="237" customWidth="1"/>
    <col min="4621" max="4621" width="2.85546875" style="237" customWidth="1"/>
    <col min="4622" max="4622" width="2" style="237" customWidth="1"/>
    <col min="4623" max="4623" width="12.7109375" style="237" customWidth="1"/>
    <col min="4624" max="4624" width="2.85546875" style="237" customWidth="1"/>
    <col min="4625" max="4625" width="2" style="237" customWidth="1"/>
    <col min="4626" max="4626" width="13.5703125" style="237" customWidth="1"/>
    <col min="4627" max="4627" width="0.5703125" style="237" customWidth="1"/>
    <col min="4628" max="4864" width="9.140625" style="237"/>
    <col min="4865" max="4865" width="2.42578125" style="237" customWidth="1"/>
    <col min="4866" max="4866" width="1.85546875" style="237" customWidth="1"/>
    <col min="4867" max="4867" width="2.7109375" style="237" customWidth="1"/>
    <col min="4868" max="4868" width="6.85546875" style="237" customWidth="1"/>
    <col min="4869" max="4869" width="13.5703125" style="237" customWidth="1"/>
    <col min="4870" max="4870" width="0.5703125" style="237" customWidth="1"/>
    <col min="4871" max="4871" width="2.5703125" style="237" customWidth="1"/>
    <col min="4872" max="4872" width="2.7109375" style="237" customWidth="1"/>
    <col min="4873" max="4873" width="9.7109375" style="237" customWidth="1"/>
    <col min="4874" max="4874" width="13.5703125" style="237" customWidth="1"/>
    <col min="4875" max="4875" width="0.7109375" style="237" customWidth="1"/>
    <col min="4876" max="4876" width="2.42578125" style="237" customWidth="1"/>
    <col min="4877" max="4877" width="2.85546875" style="237" customWidth="1"/>
    <col min="4878" max="4878" width="2" style="237" customWidth="1"/>
    <col min="4879" max="4879" width="12.7109375" style="237" customWidth="1"/>
    <col min="4880" max="4880" width="2.85546875" style="237" customWidth="1"/>
    <col min="4881" max="4881" width="2" style="237" customWidth="1"/>
    <col min="4882" max="4882" width="13.5703125" style="237" customWidth="1"/>
    <col min="4883" max="4883" width="0.5703125" style="237" customWidth="1"/>
    <col min="4884" max="5120" width="9.140625" style="237"/>
    <col min="5121" max="5121" width="2.42578125" style="237" customWidth="1"/>
    <col min="5122" max="5122" width="1.85546875" style="237" customWidth="1"/>
    <col min="5123" max="5123" width="2.7109375" style="237" customWidth="1"/>
    <col min="5124" max="5124" width="6.85546875" style="237" customWidth="1"/>
    <col min="5125" max="5125" width="13.5703125" style="237" customWidth="1"/>
    <col min="5126" max="5126" width="0.5703125" style="237" customWidth="1"/>
    <col min="5127" max="5127" width="2.5703125" style="237" customWidth="1"/>
    <col min="5128" max="5128" width="2.7109375" style="237" customWidth="1"/>
    <col min="5129" max="5129" width="9.7109375" style="237" customWidth="1"/>
    <col min="5130" max="5130" width="13.5703125" style="237" customWidth="1"/>
    <col min="5131" max="5131" width="0.7109375" style="237" customWidth="1"/>
    <col min="5132" max="5132" width="2.42578125" style="237" customWidth="1"/>
    <col min="5133" max="5133" width="2.85546875" style="237" customWidth="1"/>
    <col min="5134" max="5134" width="2" style="237" customWidth="1"/>
    <col min="5135" max="5135" width="12.7109375" style="237" customWidth="1"/>
    <col min="5136" max="5136" width="2.85546875" style="237" customWidth="1"/>
    <col min="5137" max="5137" width="2" style="237" customWidth="1"/>
    <col min="5138" max="5138" width="13.5703125" style="237" customWidth="1"/>
    <col min="5139" max="5139" width="0.5703125" style="237" customWidth="1"/>
    <col min="5140" max="5376" width="9.140625" style="237"/>
    <col min="5377" max="5377" width="2.42578125" style="237" customWidth="1"/>
    <col min="5378" max="5378" width="1.85546875" style="237" customWidth="1"/>
    <col min="5379" max="5379" width="2.7109375" style="237" customWidth="1"/>
    <col min="5380" max="5380" width="6.85546875" style="237" customWidth="1"/>
    <col min="5381" max="5381" width="13.5703125" style="237" customWidth="1"/>
    <col min="5382" max="5382" width="0.5703125" style="237" customWidth="1"/>
    <col min="5383" max="5383" width="2.5703125" style="237" customWidth="1"/>
    <col min="5384" max="5384" width="2.7109375" style="237" customWidth="1"/>
    <col min="5385" max="5385" width="9.7109375" style="237" customWidth="1"/>
    <col min="5386" max="5386" width="13.5703125" style="237" customWidth="1"/>
    <col min="5387" max="5387" width="0.7109375" style="237" customWidth="1"/>
    <col min="5388" max="5388" width="2.42578125" style="237" customWidth="1"/>
    <col min="5389" max="5389" width="2.85546875" style="237" customWidth="1"/>
    <col min="5390" max="5390" width="2" style="237" customWidth="1"/>
    <col min="5391" max="5391" width="12.7109375" style="237" customWidth="1"/>
    <col min="5392" max="5392" width="2.85546875" style="237" customWidth="1"/>
    <col min="5393" max="5393" width="2" style="237" customWidth="1"/>
    <col min="5394" max="5394" width="13.5703125" style="237" customWidth="1"/>
    <col min="5395" max="5395" width="0.5703125" style="237" customWidth="1"/>
    <col min="5396" max="5632" width="9.140625" style="237"/>
    <col min="5633" max="5633" width="2.42578125" style="237" customWidth="1"/>
    <col min="5634" max="5634" width="1.85546875" style="237" customWidth="1"/>
    <col min="5635" max="5635" width="2.7109375" style="237" customWidth="1"/>
    <col min="5636" max="5636" width="6.85546875" style="237" customWidth="1"/>
    <col min="5637" max="5637" width="13.5703125" style="237" customWidth="1"/>
    <col min="5638" max="5638" width="0.5703125" style="237" customWidth="1"/>
    <col min="5639" max="5639" width="2.5703125" style="237" customWidth="1"/>
    <col min="5640" max="5640" width="2.7109375" style="237" customWidth="1"/>
    <col min="5641" max="5641" width="9.7109375" style="237" customWidth="1"/>
    <col min="5642" max="5642" width="13.5703125" style="237" customWidth="1"/>
    <col min="5643" max="5643" width="0.7109375" style="237" customWidth="1"/>
    <col min="5644" max="5644" width="2.42578125" style="237" customWidth="1"/>
    <col min="5645" max="5645" width="2.85546875" style="237" customWidth="1"/>
    <col min="5646" max="5646" width="2" style="237" customWidth="1"/>
    <col min="5647" max="5647" width="12.7109375" style="237" customWidth="1"/>
    <col min="5648" max="5648" width="2.85546875" style="237" customWidth="1"/>
    <col min="5649" max="5649" width="2" style="237" customWidth="1"/>
    <col min="5650" max="5650" width="13.5703125" style="237" customWidth="1"/>
    <col min="5651" max="5651" width="0.5703125" style="237" customWidth="1"/>
    <col min="5652" max="5888" width="9.140625" style="237"/>
    <col min="5889" max="5889" width="2.42578125" style="237" customWidth="1"/>
    <col min="5890" max="5890" width="1.85546875" style="237" customWidth="1"/>
    <col min="5891" max="5891" width="2.7109375" style="237" customWidth="1"/>
    <col min="5892" max="5892" width="6.85546875" style="237" customWidth="1"/>
    <col min="5893" max="5893" width="13.5703125" style="237" customWidth="1"/>
    <col min="5894" max="5894" width="0.5703125" style="237" customWidth="1"/>
    <col min="5895" max="5895" width="2.5703125" style="237" customWidth="1"/>
    <col min="5896" max="5896" width="2.7109375" style="237" customWidth="1"/>
    <col min="5897" max="5897" width="9.7109375" style="237" customWidth="1"/>
    <col min="5898" max="5898" width="13.5703125" style="237" customWidth="1"/>
    <col min="5899" max="5899" width="0.7109375" style="237" customWidth="1"/>
    <col min="5900" max="5900" width="2.42578125" style="237" customWidth="1"/>
    <col min="5901" max="5901" width="2.85546875" style="237" customWidth="1"/>
    <col min="5902" max="5902" width="2" style="237" customWidth="1"/>
    <col min="5903" max="5903" width="12.7109375" style="237" customWidth="1"/>
    <col min="5904" max="5904" width="2.85546875" style="237" customWidth="1"/>
    <col min="5905" max="5905" width="2" style="237" customWidth="1"/>
    <col min="5906" max="5906" width="13.5703125" style="237" customWidth="1"/>
    <col min="5907" max="5907" width="0.5703125" style="237" customWidth="1"/>
    <col min="5908" max="6144" width="9.140625" style="237"/>
    <col min="6145" max="6145" width="2.42578125" style="237" customWidth="1"/>
    <col min="6146" max="6146" width="1.85546875" style="237" customWidth="1"/>
    <col min="6147" max="6147" width="2.7109375" style="237" customWidth="1"/>
    <col min="6148" max="6148" width="6.85546875" style="237" customWidth="1"/>
    <col min="6149" max="6149" width="13.5703125" style="237" customWidth="1"/>
    <col min="6150" max="6150" width="0.5703125" style="237" customWidth="1"/>
    <col min="6151" max="6151" width="2.5703125" style="237" customWidth="1"/>
    <col min="6152" max="6152" width="2.7109375" style="237" customWidth="1"/>
    <col min="6153" max="6153" width="9.7109375" style="237" customWidth="1"/>
    <col min="6154" max="6154" width="13.5703125" style="237" customWidth="1"/>
    <col min="6155" max="6155" width="0.7109375" style="237" customWidth="1"/>
    <col min="6156" max="6156" width="2.42578125" style="237" customWidth="1"/>
    <col min="6157" max="6157" width="2.85546875" style="237" customWidth="1"/>
    <col min="6158" max="6158" width="2" style="237" customWidth="1"/>
    <col min="6159" max="6159" width="12.7109375" style="237" customWidth="1"/>
    <col min="6160" max="6160" width="2.85546875" style="237" customWidth="1"/>
    <col min="6161" max="6161" width="2" style="237" customWidth="1"/>
    <col min="6162" max="6162" width="13.5703125" style="237" customWidth="1"/>
    <col min="6163" max="6163" width="0.5703125" style="237" customWidth="1"/>
    <col min="6164" max="6400" width="9.140625" style="237"/>
    <col min="6401" max="6401" width="2.42578125" style="237" customWidth="1"/>
    <col min="6402" max="6402" width="1.85546875" style="237" customWidth="1"/>
    <col min="6403" max="6403" width="2.7109375" style="237" customWidth="1"/>
    <col min="6404" max="6404" width="6.85546875" style="237" customWidth="1"/>
    <col min="6405" max="6405" width="13.5703125" style="237" customWidth="1"/>
    <col min="6406" max="6406" width="0.5703125" style="237" customWidth="1"/>
    <col min="6407" max="6407" width="2.5703125" style="237" customWidth="1"/>
    <col min="6408" max="6408" width="2.7109375" style="237" customWidth="1"/>
    <col min="6409" max="6409" width="9.7109375" style="237" customWidth="1"/>
    <col min="6410" max="6410" width="13.5703125" style="237" customWidth="1"/>
    <col min="6411" max="6411" width="0.7109375" style="237" customWidth="1"/>
    <col min="6412" max="6412" width="2.42578125" style="237" customWidth="1"/>
    <col min="6413" max="6413" width="2.85546875" style="237" customWidth="1"/>
    <col min="6414" max="6414" width="2" style="237" customWidth="1"/>
    <col min="6415" max="6415" width="12.7109375" style="237" customWidth="1"/>
    <col min="6416" max="6416" width="2.85546875" style="237" customWidth="1"/>
    <col min="6417" max="6417" width="2" style="237" customWidth="1"/>
    <col min="6418" max="6418" width="13.5703125" style="237" customWidth="1"/>
    <col min="6419" max="6419" width="0.5703125" style="237" customWidth="1"/>
    <col min="6420" max="6656" width="9.140625" style="237"/>
    <col min="6657" max="6657" width="2.42578125" style="237" customWidth="1"/>
    <col min="6658" max="6658" width="1.85546875" style="237" customWidth="1"/>
    <col min="6659" max="6659" width="2.7109375" style="237" customWidth="1"/>
    <col min="6660" max="6660" width="6.85546875" style="237" customWidth="1"/>
    <col min="6661" max="6661" width="13.5703125" style="237" customWidth="1"/>
    <col min="6662" max="6662" width="0.5703125" style="237" customWidth="1"/>
    <col min="6663" max="6663" width="2.5703125" style="237" customWidth="1"/>
    <col min="6664" max="6664" width="2.7109375" style="237" customWidth="1"/>
    <col min="6665" max="6665" width="9.7109375" style="237" customWidth="1"/>
    <col min="6666" max="6666" width="13.5703125" style="237" customWidth="1"/>
    <col min="6667" max="6667" width="0.7109375" style="237" customWidth="1"/>
    <col min="6668" max="6668" width="2.42578125" style="237" customWidth="1"/>
    <col min="6669" max="6669" width="2.85546875" style="237" customWidth="1"/>
    <col min="6670" max="6670" width="2" style="237" customWidth="1"/>
    <col min="6671" max="6671" width="12.7109375" style="237" customWidth="1"/>
    <col min="6672" max="6672" width="2.85546875" style="237" customWidth="1"/>
    <col min="6673" max="6673" width="2" style="237" customWidth="1"/>
    <col min="6674" max="6674" width="13.5703125" style="237" customWidth="1"/>
    <col min="6675" max="6675" width="0.5703125" style="237" customWidth="1"/>
    <col min="6676" max="6912" width="9.140625" style="237"/>
    <col min="6913" max="6913" width="2.42578125" style="237" customWidth="1"/>
    <col min="6914" max="6914" width="1.85546875" style="237" customWidth="1"/>
    <col min="6915" max="6915" width="2.7109375" style="237" customWidth="1"/>
    <col min="6916" max="6916" width="6.85546875" style="237" customWidth="1"/>
    <col min="6917" max="6917" width="13.5703125" style="237" customWidth="1"/>
    <col min="6918" max="6918" width="0.5703125" style="237" customWidth="1"/>
    <col min="6919" max="6919" width="2.5703125" style="237" customWidth="1"/>
    <col min="6920" max="6920" width="2.7109375" style="237" customWidth="1"/>
    <col min="6921" max="6921" width="9.7109375" style="237" customWidth="1"/>
    <col min="6922" max="6922" width="13.5703125" style="237" customWidth="1"/>
    <col min="6923" max="6923" width="0.7109375" style="237" customWidth="1"/>
    <col min="6924" max="6924" width="2.42578125" style="237" customWidth="1"/>
    <col min="6925" max="6925" width="2.85546875" style="237" customWidth="1"/>
    <col min="6926" max="6926" width="2" style="237" customWidth="1"/>
    <col min="6927" max="6927" width="12.7109375" style="237" customWidth="1"/>
    <col min="6928" max="6928" width="2.85546875" style="237" customWidth="1"/>
    <col min="6929" max="6929" width="2" style="237" customWidth="1"/>
    <col min="6930" max="6930" width="13.5703125" style="237" customWidth="1"/>
    <col min="6931" max="6931" width="0.5703125" style="237" customWidth="1"/>
    <col min="6932" max="7168" width="9.140625" style="237"/>
    <col min="7169" max="7169" width="2.42578125" style="237" customWidth="1"/>
    <col min="7170" max="7170" width="1.85546875" style="237" customWidth="1"/>
    <col min="7171" max="7171" width="2.7109375" style="237" customWidth="1"/>
    <col min="7172" max="7172" width="6.85546875" style="237" customWidth="1"/>
    <col min="7173" max="7173" width="13.5703125" style="237" customWidth="1"/>
    <col min="7174" max="7174" width="0.5703125" style="237" customWidth="1"/>
    <col min="7175" max="7175" width="2.5703125" style="237" customWidth="1"/>
    <col min="7176" max="7176" width="2.7109375" style="237" customWidth="1"/>
    <col min="7177" max="7177" width="9.7109375" style="237" customWidth="1"/>
    <col min="7178" max="7178" width="13.5703125" style="237" customWidth="1"/>
    <col min="7179" max="7179" width="0.7109375" style="237" customWidth="1"/>
    <col min="7180" max="7180" width="2.42578125" style="237" customWidth="1"/>
    <col min="7181" max="7181" width="2.85546875" style="237" customWidth="1"/>
    <col min="7182" max="7182" width="2" style="237" customWidth="1"/>
    <col min="7183" max="7183" width="12.7109375" style="237" customWidth="1"/>
    <col min="7184" max="7184" width="2.85546875" style="237" customWidth="1"/>
    <col min="7185" max="7185" width="2" style="237" customWidth="1"/>
    <col min="7186" max="7186" width="13.5703125" style="237" customWidth="1"/>
    <col min="7187" max="7187" width="0.5703125" style="237" customWidth="1"/>
    <col min="7188" max="7424" width="9.140625" style="237"/>
    <col min="7425" max="7425" width="2.42578125" style="237" customWidth="1"/>
    <col min="7426" max="7426" width="1.85546875" style="237" customWidth="1"/>
    <col min="7427" max="7427" width="2.7109375" style="237" customWidth="1"/>
    <col min="7428" max="7428" width="6.85546875" style="237" customWidth="1"/>
    <col min="7429" max="7429" width="13.5703125" style="237" customWidth="1"/>
    <col min="7430" max="7430" width="0.5703125" style="237" customWidth="1"/>
    <col min="7431" max="7431" width="2.5703125" style="237" customWidth="1"/>
    <col min="7432" max="7432" width="2.7109375" style="237" customWidth="1"/>
    <col min="7433" max="7433" width="9.7109375" style="237" customWidth="1"/>
    <col min="7434" max="7434" width="13.5703125" style="237" customWidth="1"/>
    <col min="7435" max="7435" width="0.7109375" style="237" customWidth="1"/>
    <col min="7436" max="7436" width="2.42578125" style="237" customWidth="1"/>
    <col min="7437" max="7437" width="2.85546875" style="237" customWidth="1"/>
    <col min="7438" max="7438" width="2" style="237" customWidth="1"/>
    <col min="7439" max="7439" width="12.7109375" style="237" customWidth="1"/>
    <col min="7440" max="7440" width="2.85546875" style="237" customWidth="1"/>
    <col min="7441" max="7441" width="2" style="237" customWidth="1"/>
    <col min="7442" max="7442" width="13.5703125" style="237" customWidth="1"/>
    <col min="7443" max="7443" width="0.5703125" style="237" customWidth="1"/>
    <col min="7444" max="7680" width="9.140625" style="237"/>
    <col min="7681" max="7681" width="2.42578125" style="237" customWidth="1"/>
    <col min="7682" max="7682" width="1.85546875" style="237" customWidth="1"/>
    <col min="7683" max="7683" width="2.7109375" style="237" customWidth="1"/>
    <col min="7684" max="7684" width="6.85546875" style="237" customWidth="1"/>
    <col min="7685" max="7685" width="13.5703125" style="237" customWidth="1"/>
    <col min="7686" max="7686" width="0.5703125" style="237" customWidth="1"/>
    <col min="7687" max="7687" width="2.5703125" style="237" customWidth="1"/>
    <col min="7688" max="7688" width="2.7109375" style="237" customWidth="1"/>
    <col min="7689" max="7689" width="9.7109375" style="237" customWidth="1"/>
    <col min="7690" max="7690" width="13.5703125" style="237" customWidth="1"/>
    <col min="7691" max="7691" width="0.7109375" style="237" customWidth="1"/>
    <col min="7692" max="7692" width="2.42578125" style="237" customWidth="1"/>
    <col min="7693" max="7693" width="2.85546875" style="237" customWidth="1"/>
    <col min="7694" max="7694" width="2" style="237" customWidth="1"/>
    <col min="7695" max="7695" width="12.7109375" style="237" customWidth="1"/>
    <col min="7696" max="7696" width="2.85546875" style="237" customWidth="1"/>
    <col min="7697" max="7697" width="2" style="237" customWidth="1"/>
    <col min="7698" max="7698" width="13.5703125" style="237" customWidth="1"/>
    <col min="7699" max="7699" width="0.5703125" style="237" customWidth="1"/>
    <col min="7700" max="7936" width="9.140625" style="237"/>
    <col min="7937" max="7937" width="2.42578125" style="237" customWidth="1"/>
    <col min="7938" max="7938" width="1.85546875" style="237" customWidth="1"/>
    <col min="7939" max="7939" width="2.7109375" style="237" customWidth="1"/>
    <col min="7940" max="7940" width="6.85546875" style="237" customWidth="1"/>
    <col min="7941" max="7941" width="13.5703125" style="237" customWidth="1"/>
    <col min="7942" max="7942" width="0.5703125" style="237" customWidth="1"/>
    <col min="7943" max="7943" width="2.5703125" style="237" customWidth="1"/>
    <col min="7944" max="7944" width="2.7109375" style="237" customWidth="1"/>
    <col min="7945" max="7945" width="9.7109375" style="237" customWidth="1"/>
    <col min="7946" max="7946" width="13.5703125" style="237" customWidth="1"/>
    <col min="7947" max="7947" width="0.7109375" style="237" customWidth="1"/>
    <col min="7948" max="7948" width="2.42578125" style="237" customWidth="1"/>
    <col min="7949" max="7949" width="2.85546875" style="237" customWidth="1"/>
    <col min="7950" max="7950" width="2" style="237" customWidth="1"/>
    <col min="7951" max="7951" width="12.7109375" style="237" customWidth="1"/>
    <col min="7952" max="7952" width="2.85546875" style="237" customWidth="1"/>
    <col min="7953" max="7953" width="2" style="237" customWidth="1"/>
    <col min="7954" max="7954" width="13.5703125" style="237" customWidth="1"/>
    <col min="7955" max="7955" width="0.5703125" style="237" customWidth="1"/>
    <col min="7956" max="8192" width="9.140625" style="237"/>
    <col min="8193" max="8193" width="2.42578125" style="237" customWidth="1"/>
    <col min="8194" max="8194" width="1.85546875" style="237" customWidth="1"/>
    <col min="8195" max="8195" width="2.7109375" style="237" customWidth="1"/>
    <col min="8196" max="8196" width="6.85546875" style="237" customWidth="1"/>
    <col min="8197" max="8197" width="13.5703125" style="237" customWidth="1"/>
    <col min="8198" max="8198" width="0.5703125" style="237" customWidth="1"/>
    <col min="8199" max="8199" width="2.5703125" style="237" customWidth="1"/>
    <col min="8200" max="8200" width="2.7109375" style="237" customWidth="1"/>
    <col min="8201" max="8201" width="9.7109375" style="237" customWidth="1"/>
    <col min="8202" max="8202" width="13.5703125" style="237" customWidth="1"/>
    <col min="8203" max="8203" width="0.7109375" style="237" customWidth="1"/>
    <col min="8204" max="8204" width="2.42578125" style="237" customWidth="1"/>
    <col min="8205" max="8205" width="2.85546875" style="237" customWidth="1"/>
    <col min="8206" max="8206" width="2" style="237" customWidth="1"/>
    <col min="8207" max="8207" width="12.7109375" style="237" customWidth="1"/>
    <col min="8208" max="8208" width="2.85546875" style="237" customWidth="1"/>
    <col min="8209" max="8209" width="2" style="237" customWidth="1"/>
    <col min="8210" max="8210" width="13.5703125" style="237" customWidth="1"/>
    <col min="8211" max="8211" width="0.5703125" style="237" customWidth="1"/>
    <col min="8212" max="8448" width="9.140625" style="237"/>
    <col min="8449" max="8449" width="2.42578125" style="237" customWidth="1"/>
    <col min="8450" max="8450" width="1.85546875" style="237" customWidth="1"/>
    <col min="8451" max="8451" width="2.7109375" style="237" customWidth="1"/>
    <col min="8452" max="8452" width="6.85546875" style="237" customWidth="1"/>
    <col min="8453" max="8453" width="13.5703125" style="237" customWidth="1"/>
    <col min="8454" max="8454" width="0.5703125" style="237" customWidth="1"/>
    <col min="8455" max="8455" width="2.5703125" style="237" customWidth="1"/>
    <col min="8456" max="8456" width="2.7109375" style="237" customWidth="1"/>
    <col min="8457" max="8457" width="9.7109375" style="237" customWidth="1"/>
    <col min="8458" max="8458" width="13.5703125" style="237" customWidth="1"/>
    <col min="8459" max="8459" width="0.7109375" style="237" customWidth="1"/>
    <col min="8460" max="8460" width="2.42578125" style="237" customWidth="1"/>
    <col min="8461" max="8461" width="2.85546875" style="237" customWidth="1"/>
    <col min="8462" max="8462" width="2" style="237" customWidth="1"/>
    <col min="8463" max="8463" width="12.7109375" style="237" customWidth="1"/>
    <col min="8464" max="8464" width="2.85546875" style="237" customWidth="1"/>
    <col min="8465" max="8465" width="2" style="237" customWidth="1"/>
    <col min="8466" max="8466" width="13.5703125" style="237" customWidth="1"/>
    <col min="8467" max="8467" width="0.5703125" style="237" customWidth="1"/>
    <col min="8468" max="8704" width="9.140625" style="237"/>
    <col min="8705" max="8705" width="2.42578125" style="237" customWidth="1"/>
    <col min="8706" max="8706" width="1.85546875" style="237" customWidth="1"/>
    <col min="8707" max="8707" width="2.7109375" style="237" customWidth="1"/>
    <col min="8708" max="8708" width="6.85546875" style="237" customWidth="1"/>
    <col min="8709" max="8709" width="13.5703125" style="237" customWidth="1"/>
    <col min="8710" max="8710" width="0.5703125" style="237" customWidth="1"/>
    <col min="8711" max="8711" width="2.5703125" style="237" customWidth="1"/>
    <col min="8712" max="8712" width="2.7109375" style="237" customWidth="1"/>
    <col min="8713" max="8713" width="9.7109375" style="237" customWidth="1"/>
    <col min="8714" max="8714" width="13.5703125" style="237" customWidth="1"/>
    <col min="8715" max="8715" width="0.7109375" style="237" customWidth="1"/>
    <col min="8716" max="8716" width="2.42578125" style="237" customWidth="1"/>
    <col min="8717" max="8717" width="2.85546875" style="237" customWidth="1"/>
    <col min="8718" max="8718" width="2" style="237" customWidth="1"/>
    <col min="8719" max="8719" width="12.7109375" style="237" customWidth="1"/>
    <col min="8720" max="8720" width="2.85546875" style="237" customWidth="1"/>
    <col min="8721" max="8721" width="2" style="237" customWidth="1"/>
    <col min="8722" max="8722" width="13.5703125" style="237" customWidth="1"/>
    <col min="8723" max="8723" width="0.5703125" style="237" customWidth="1"/>
    <col min="8724" max="8960" width="9.140625" style="237"/>
    <col min="8961" max="8961" width="2.42578125" style="237" customWidth="1"/>
    <col min="8962" max="8962" width="1.85546875" style="237" customWidth="1"/>
    <col min="8963" max="8963" width="2.7109375" style="237" customWidth="1"/>
    <col min="8964" max="8964" width="6.85546875" style="237" customWidth="1"/>
    <col min="8965" max="8965" width="13.5703125" style="237" customWidth="1"/>
    <col min="8966" max="8966" width="0.5703125" style="237" customWidth="1"/>
    <col min="8967" max="8967" width="2.5703125" style="237" customWidth="1"/>
    <col min="8968" max="8968" width="2.7109375" style="237" customWidth="1"/>
    <col min="8969" max="8969" width="9.7109375" style="237" customWidth="1"/>
    <col min="8970" max="8970" width="13.5703125" style="237" customWidth="1"/>
    <col min="8971" max="8971" width="0.7109375" style="237" customWidth="1"/>
    <col min="8972" max="8972" width="2.42578125" style="237" customWidth="1"/>
    <col min="8973" max="8973" width="2.85546875" style="237" customWidth="1"/>
    <col min="8974" max="8974" width="2" style="237" customWidth="1"/>
    <col min="8975" max="8975" width="12.7109375" style="237" customWidth="1"/>
    <col min="8976" max="8976" width="2.85546875" style="237" customWidth="1"/>
    <col min="8977" max="8977" width="2" style="237" customWidth="1"/>
    <col min="8978" max="8978" width="13.5703125" style="237" customWidth="1"/>
    <col min="8979" max="8979" width="0.5703125" style="237" customWidth="1"/>
    <col min="8980" max="9216" width="9.140625" style="237"/>
    <col min="9217" max="9217" width="2.42578125" style="237" customWidth="1"/>
    <col min="9218" max="9218" width="1.85546875" style="237" customWidth="1"/>
    <col min="9219" max="9219" width="2.7109375" style="237" customWidth="1"/>
    <col min="9220" max="9220" width="6.85546875" style="237" customWidth="1"/>
    <col min="9221" max="9221" width="13.5703125" style="237" customWidth="1"/>
    <col min="9222" max="9222" width="0.5703125" style="237" customWidth="1"/>
    <col min="9223" max="9223" width="2.5703125" style="237" customWidth="1"/>
    <col min="9224" max="9224" width="2.7109375" style="237" customWidth="1"/>
    <col min="9225" max="9225" width="9.7109375" style="237" customWidth="1"/>
    <col min="9226" max="9226" width="13.5703125" style="237" customWidth="1"/>
    <col min="9227" max="9227" width="0.7109375" style="237" customWidth="1"/>
    <col min="9228" max="9228" width="2.42578125" style="237" customWidth="1"/>
    <col min="9229" max="9229" width="2.85546875" style="237" customWidth="1"/>
    <col min="9230" max="9230" width="2" style="237" customWidth="1"/>
    <col min="9231" max="9231" width="12.7109375" style="237" customWidth="1"/>
    <col min="9232" max="9232" width="2.85546875" style="237" customWidth="1"/>
    <col min="9233" max="9233" width="2" style="237" customWidth="1"/>
    <col min="9234" max="9234" width="13.5703125" style="237" customWidth="1"/>
    <col min="9235" max="9235" width="0.5703125" style="237" customWidth="1"/>
    <col min="9236" max="9472" width="9.140625" style="237"/>
    <col min="9473" max="9473" width="2.42578125" style="237" customWidth="1"/>
    <col min="9474" max="9474" width="1.85546875" style="237" customWidth="1"/>
    <col min="9475" max="9475" width="2.7109375" style="237" customWidth="1"/>
    <col min="9476" max="9476" width="6.85546875" style="237" customWidth="1"/>
    <col min="9477" max="9477" width="13.5703125" style="237" customWidth="1"/>
    <col min="9478" max="9478" width="0.5703125" style="237" customWidth="1"/>
    <col min="9479" max="9479" width="2.5703125" style="237" customWidth="1"/>
    <col min="9480" max="9480" width="2.7109375" style="237" customWidth="1"/>
    <col min="9481" max="9481" width="9.7109375" style="237" customWidth="1"/>
    <col min="9482" max="9482" width="13.5703125" style="237" customWidth="1"/>
    <col min="9483" max="9483" width="0.7109375" style="237" customWidth="1"/>
    <col min="9484" max="9484" width="2.42578125" style="237" customWidth="1"/>
    <col min="9485" max="9485" width="2.85546875" style="237" customWidth="1"/>
    <col min="9486" max="9486" width="2" style="237" customWidth="1"/>
    <col min="9487" max="9487" width="12.7109375" style="237" customWidth="1"/>
    <col min="9488" max="9488" width="2.85546875" style="237" customWidth="1"/>
    <col min="9489" max="9489" width="2" style="237" customWidth="1"/>
    <col min="9490" max="9490" width="13.5703125" style="237" customWidth="1"/>
    <col min="9491" max="9491" width="0.5703125" style="237" customWidth="1"/>
    <col min="9492" max="9728" width="9.140625" style="237"/>
    <col min="9729" max="9729" width="2.42578125" style="237" customWidth="1"/>
    <col min="9730" max="9730" width="1.85546875" style="237" customWidth="1"/>
    <col min="9731" max="9731" width="2.7109375" style="237" customWidth="1"/>
    <col min="9732" max="9732" width="6.85546875" style="237" customWidth="1"/>
    <col min="9733" max="9733" width="13.5703125" style="237" customWidth="1"/>
    <col min="9734" max="9734" width="0.5703125" style="237" customWidth="1"/>
    <col min="9735" max="9735" width="2.5703125" style="237" customWidth="1"/>
    <col min="9736" max="9736" width="2.7109375" style="237" customWidth="1"/>
    <col min="9737" max="9737" width="9.7109375" style="237" customWidth="1"/>
    <col min="9738" max="9738" width="13.5703125" style="237" customWidth="1"/>
    <col min="9739" max="9739" width="0.7109375" style="237" customWidth="1"/>
    <col min="9740" max="9740" width="2.42578125" style="237" customWidth="1"/>
    <col min="9741" max="9741" width="2.85546875" style="237" customWidth="1"/>
    <col min="9742" max="9742" width="2" style="237" customWidth="1"/>
    <col min="9743" max="9743" width="12.7109375" style="237" customWidth="1"/>
    <col min="9744" max="9744" width="2.85546875" style="237" customWidth="1"/>
    <col min="9745" max="9745" width="2" style="237" customWidth="1"/>
    <col min="9746" max="9746" width="13.5703125" style="237" customWidth="1"/>
    <col min="9747" max="9747" width="0.5703125" style="237" customWidth="1"/>
    <col min="9748" max="9984" width="9.140625" style="237"/>
    <col min="9985" max="9985" width="2.42578125" style="237" customWidth="1"/>
    <col min="9986" max="9986" width="1.85546875" style="237" customWidth="1"/>
    <col min="9987" max="9987" width="2.7109375" style="237" customWidth="1"/>
    <col min="9988" max="9988" width="6.85546875" style="237" customWidth="1"/>
    <col min="9989" max="9989" width="13.5703125" style="237" customWidth="1"/>
    <col min="9990" max="9990" width="0.5703125" style="237" customWidth="1"/>
    <col min="9991" max="9991" width="2.5703125" style="237" customWidth="1"/>
    <col min="9992" max="9992" width="2.7109375" style="237" customWidth="1"/>
    <col min="9993" max="9993" width="9.7109375" style="237" customWidth="1"/>
    <col min="9994" max="9994" width="13.5703125" style="237" customWidth="1"/>
    <col min="9995" max="9995" width="0.7109375" style="237" customWidth="1"/>
    <col min="9996" max="9996" width="2.42578125" style="237" customWidth="1"/>
    <col min="9997" max="9997" width="2.85546875" style="237" customWidth="1"/>
    <col min="9998" max="9998" width="2" style="237" customWidth="1"/>
    <col min="9999" max="9999" width="12.7109375" style="237" customWidth="1"/>
    <col min="10000" max="10000" width="2.85546875" style="237" customWidth="1"/>
    <col min="10001" max="10001" width="2" style="237" customWidth="1"/>
    <col min="10002" max="10002" width="13.5703125" style="237" customWidth="1"/>
    <col min="10003" max="10003" width="0.5703125" style="237" customWidth="1"/>
    <col min="10004" max="10240" width="9.140625" style="237"/>
    <col min="10241" max="10241" width="2.42578125" style="237" customWidth="1"/>
    <col min="10242" max="10242" width="1.85546875" style="237" customWidth="1"/>
    <col min="10243" max="10243" width="2.7109375" style="237" customWidth="1"/>
    <col min="10244" max="10244" width="6.85546875" style="237" customWidth="1"/>
    <col min="10245" max="10245" width="13.5703125" style="237" customWidth="1"/>
    <col min="10246" max="10246" width="0.5703125" style="237" customWidth="1"/>
    <col min="10247" max="10247" width="2.5703125" style="237" customWidth="1"/>
    <col min="10248" max="10248" width="2.7109375" style="237" customWidth="1"/>
    <col min="10249" max="10249" width="9.7109375" style="237" customWidth="1"/>
    <col min="10250" max="10250" width="13.5703125" style="237" customWidth="1"/>
    <col min="10251" max="10251" width="0.7109375" style="237" customWidth="1"/>
    <col min="10252" max="10252" width="2.42578125" style="237" customWidth="1"/>
    <col min="10253" max="10253" width="2.85546875" style="237" customWidth="1"/>
    <col min="10254" max="10254" width="2" style="237" customWidth="1"/>
    <col min="10255" max="10255" width="12.7109375" style="237" customWidth="1"/>
    <col min="10256" max="10256" width="2.85546875" style="237" customWidth="1"/>
    <col min="10257" max="10257" width="2" style="237" customWidth="1"/>
    <col min="10258" max="10258" width="13.5703125" style="237" customWidth="1"/>
    <col min="10259" max="10259" width="0.5703125" style="237" customWidth="1"/>
    <col min="10260" max="10496" width="9.140625" style="237"/>
    <col min="10497" max="10497" width="2.42578125" style="237" customWidth="1"/>
    <col min="10498" max="10498" width="1.85546875" style="237" customWidth="1"/>
    <col min="10499" max="10499" width="2.7109375" style="237" customWidth="1"/>
    <col min="10500" max="10500" width="6.85546875" style="237" customWidth="1"/>
    <col min="10501" max="10501" width="13.5703125" style="237" customWidth="1"/>
    <col min="10502" max="10502" width="0.5703125" style="237" customWidth="1"/>
    <col min="10503" max="10503" width="2.5703125" style="237" customWidth="1"/>
    <col min="10504" max="10504" width="2.7109375" style="237" customWidth="1"/>
    <col min="10505" max="10505" width="9.7109375" style="237" customWidth="1"/>
    <col min="10506" max="10506" width="13.5703125" style="237" customWidth="1"/>
    <col min="10507" max="10507" width="0.7109375" style="237" customWidth="1"/>
    <col min="10508" max="10508" width="2.42578125" style="237" customWidth="1"/>
    <col min="10509" max="10509" width="2.85546875" style="237" customWidth="1"/>
    <col min="10510" max="10510" width="2" style="237" customWidth="1"/>
    <col min="10511" max="10511" width="12.7109375" style="237" customWidth="1"/>
    <col min="10512" max="10512" width="2.85546875" style="237" customWidth="1"/>
    <col min="10513" max="10513" width="2" style="237" customWidth="1"/>
    <col min="10514" max="10514" width="13.5703125" style="237" customWidth="1"/>
    <col min="10515" max="10515" width="0.5703125" style="237" customWidth="1"/>
    <col min="10516" max="10752" width="9.140625" style="237"/>
    <col min="10753" max="10753" width="2.42578125" style="237" customWidth="1"/>
    <col min="10754" max="10754" width="1.85546875" style="237" customWidth="1"/>
    <col min="10755" max="10755" width="2.7109375" style="237" customWidth="1"/>
    <col min="10756" max="10756" width="6.85546875" style="237" customWidth="1"/>
    <col min="10757" max="10757" width="13.5703125" style="237" customWidth="1"/>
    <col min="10758" max="10758" width="0.5703125" style="237" customWidth="1"/>
    <col min="10759" max="10759" width="2.5703125" style="237" customWidth="1"/>
    <col min="10760" max="10760" width="2.7109375" style="237" customWidth="1"/>
    <col min="10761" max="10761" width="9.7109375" style="237" customWidth="1"/>
    <col min="10762" max="10762" width="13.5703125" style="237" customWidth="1"/>
    <col min="10763" max="10763" width="0.7109375" style="237" customWidth="1"/>
    <col min="10764" max="10764" width="2.42578125" style="237" customWidth="1"/>
    <col min="10765" max="10765" width="2.85546875" style="237" customWidth="1"/>
    <col min="10766" max="10766" width="2" style="237" customWidth="1"/>
    <col min="10767" max="10767" width="12.7109375" style="237" customWidth="1"/>
    <col min="10768" max="10768" width="2.85546875" style="237" customWidth="1"/>
    <col min="10769" max="10769" width="2" style="237" customWidth="1"/>
    <col min="10770" max="10770" width="13.5703125" style="237" customWidth="1"/>
    <col min="10771" max="10771" width="0.5703125" style="237" customWidth="1"/>
    <col min="10772" max="11008" width="9.140625" style="237"/>
    <col min="11009" max="11009" width="2.42578125" style="237" customWidth="1"/>
    <col min="11010" max="11010" width="1.85546875" style="237" customWidth="1"/>
    <col min="11011" max="11011" width="2.7109375" style="237" customWidth="1"/>
    <col min="11012" max="11012" width="6.85546875" style="237" customWidth="1"/>
    <col min="11013" max="11013" width="13.5703125" style="237" customWidth="1"/>
    <col min="11014" max="11014" width="0.5703125" style="237" customWidth="1"/>
    <col min="11015" max="11015" width="2.5703125" style="237" customWidth="1"/>
    <col min="11016" max="11016" width="2.7109375" style="237" customWidth="1"/>
    <col min="11017" max="11017" width="9.7109375" style="237" customWidth="1"/>
    <col min="11018" max="11018" width="13.5703125" style="237" customWidth="1"/>
    <col min="11019" max="11019" width="0.7109375" style="237" customWidth="1"/>
    <col min="11020" max="11020" width="2.42578125" style="237" customWidth="1"/>
    <col min="11021" max="11021" width="2.85546875" style="237" customWidth="1"/>
    <col min="11022" max="11022" width="2" style="237" customWidth="1"/>
    <col min="11023" max="11023" width="12.7109375" style="237" customWidth="1"/>
    <col min="11024" max="11024" width="2.85546875" style="237" customWidth="1"/>
    <col min="11025" max="11025" width="2" style="237" customWidth="1"/>
    <col min="11026" max="11026" width="13.5703125" style="237" customWidth="1"/>
    <col min="11027" max="11027" width="0.5703125" style="237" customWidth="1"/>
    <col min="11028" max="11264" width="9.140625" style="237"/>
    <col min="11265" max="11265" width="2.42578125" style="237" customWidth="1"/>
    <col min="11266" max="11266" width="1.85546875" style="237" customWidth="1"/>
    <col min="11267" max="11267" width="2.7109375" style="237" customWidth="1"/>
    <col min="11268" max="11268" width="6.85546875" style="237" customWidth="1"/>
    <col min="11269" max="11269" width="13.5703125" style="237" customWidth="1"/>
    <col min="11270" max="11270" width="0.5703125" style="237" customWidth="1"/>
    <col min="11271" max="11271" width="2.5703125" style="237" customWidth="1"/>
    <col min="11272" max="11272" width="2.7109375" style="237" customWidth="1"/>
    <col min="11273" max="11273" width="9.7109375" style="237" customWidth="1"/>
    <col min="11274" max="11274" width="13.5703125" style="237" customWidth="1"/>
    <col min="11275" max="11275" width="0.7109375" style="237" customWidth="1"/>
    <col min="11276" max="11276" width="2.42578125" style="237" customWidth="1"/>
    <col min="11277" max="11277" width="2.85546875" style="237" customWidth="1"/>
    <col min="11278" max="11278" width="2" style="237" customWidth="1"/>
    <col min="11279" max="11279" width="12.7109375" style="237" customWidth="1"/>
    <col min="11280" max="11280" width="2.85546875" style="237" customWidth="1"/>
    <col min="11281" max="11281" width="2" style="237" customWidth="1"/>
    <col min="11282" max="11282" width="13.5703125" style="237" customWidth="1"/>
    <col min="11283" max="11283" width="0.5703125" style="237" customWidth="1"/>
    <col min="11284" max="11520" width="9.140625" style="237"/>
    <col min="11521" max="11521" width="2.42578125" style="237" customWidth="1"/>
    <col min="11522" max="11522" width="1.85546875" style="237" customWidth="1"/>
    <col min="11523" max="11523" width="2.7109375" style="237" customWidth="1"/>
    <col min="11524" max="11524" width="6.85546875" style="237" customWidth="1"/>
    <col min="11525" max="11525" width="13.5703125" style="237" customWidth="1"/>
    <col min="11526" max="11526" width="0.5703125" style="237" customWidth="1"/>
    <col min="11527" max="11527" width="2.5703125" style="237" customWidth="1"/>
    <col min="11528" max="11528" width="2.7109375" style="237" customWidth="1"/>
    <col min="11529" max="11529" width="9.7109375" style="237" customWidth="1"/>
    <col min="11530" max="11530" width="13.5703125" style="237" customWidth="1"/>
    <col min="11531" max="11531" width="0.7109375" style="237" customWidth="1"/>
    <col min="11532" max="11532" width="2.42578125" style="237" customWidth="1"/>
    <col min="11533" max="11533" width="2.85546875" style="237" customWidth="1"/>
    <col min="11534" max="11534" width="2" style="237" customWidth="1"/>
    <col min="11535" max="11535" width="12.7109375" style="237" customWidth="1"/>
    <col min="11536" max="11536" width="2.85546875" style="237" customWidth="1"/>
    <col min="11537" max="11537" width="2" style="237" customWidth="1"/>
    <col min="11538" max="11538" width="13.5703125" style="237" customWidth="1"/>
    <col min="11539" max="11539" width="0.5703125" style="237" customWidth="1"/>
    <col min="11540" max="11776" width="9.140625" style="237"/>
    <col min="11777" max="11777" width="2.42578125" style="237" customWidth="1"/>
    <col min="11778" max="11778" width="1.85546875" style="237" customWidth="1"/>
    <col min="11779" max="11779" width="2.7109375" style="237" customWidth="1"/>
    <col min="11780" max="11780" width="6.85546875" style="237" customWidth="1"/>
    <col min="11781" max="11781" width="13.5703125" style="237" customWidth="1"/>
    <col min="11782" max="11782" width="0.5703125" style="237" customWidth="1"/>
    <col min="11783" max="11783" width="2.5703125" style="237" customWidth="1"/>
    <col min="11784" max="11784" width="2.7109375" style="237" customWidth="1"/>
    <col min="11785" max="11785" width="9.7109375" style="237" customWidth="1"/>
    <col min="11786" max="11786" width="13.5703125" style="237" customWidth="1"/>
    <col min="11787" max="11787" width="0.7109375" style="237" customWidth="1"/>
    <col min="11788" max="11788" width="2.42578125" style="237" customWidth="1"/>
    <col min="11789" max="11789" width="2.85546875" style="237" customWidth="1"/>
    <col min="11790" max="11790" width="2" style="237" customWidth="1"/>
    <col min="11791" max="11791" width="12.7109375" style="237" customWidth="1"/>
    <col min="11792" max="11792" width="2.85546875" style="237" customWidth="1"/>
    <col min="11793" max="11793" width="2" style="237" customWidth="1"/>
    <col min="11794" max="11794" width="13.5703125" style="237" customWidth="1"/>
    <col min="11795" max="11795" width="0.5703125" style="237" customWidth="1"/>
    <col min="11796" max="12032" width="9.140625" style="237"/>
    <col min="12033" max="12033" width="2.42578125" style="237" customWidth="1"/>
    <col min="12034" max="12034" width="1.85546875" style="237" customWidth="1"/>
    <col min="12035" max="12035" width="2.7109375" style="237" customWidth="1"/>
    <col min="12036" max="12036" width="6.85546875" style="237" customWidth="1"/>
    <col min="12037" max="12037" width="13.5703125" style="237" customWidth="1"/>
    <col min="12038" max="12038" width="0.5703125" style="237" customWidth="1"/>
    <col min="12039" max="12039" width="2.5703125" style="237" customWidth="1"/>
    <col min="12040" max="12040" width="2.7109375" style="237" customWidth="1"/>
    <col min="12041" max="12041" width="9.7109375" style="237" customWidth="1"/>
    <col min="12042" max="12042" width="13.5703125" style="237" customWidth="1"/>
    <col min="12043" max="12043" width="0.7109375" style="237" customWidth="1"/>
    <col min="12044" max="12044" width="2.42578125" style="237" customWidth="1"/>
    <col min="12045" max="12045" width="2.85546875" style="237" customWidth="1"/>
    <col min="12046" max="12046" width="2" style="237" customWidth="1"/>
    <col min="12047" max="12047" width="12.7109375" style="237" customWidth="1"/>
    <col min="12048" max="12048" width="2.85546875" style="237" customWidth="1"/>
    <col min="12049" max="12049" width="2" style="237" customWidth="1"/>
    <col min="12050" max="12050" width="13.5703125" style="237" customWidth="1"/>
    <col min="12051" max="12051" width="0.5703125" style="237" customWidth="1"/>
    <col min="12052" max="12288" width="9.140625" style="237"/>
    <col min="12289" max="12289" width="2.42578125" style="237" customWidth="1"/>
    <col min="12290" max="12290" width="1.85546875" style="237" customWidth="1"/>
    <col min="12291" max="12291" width="2.7109375" style="237" customWidth="1"/>
    <col min="12292" max="12292" width="6.85546875" style="237" customWidth="1"/>
    <col min="12293" max="12293" width="13.5703125" style="237" customWidth="1"/>
    <col min="12294" max="12294" width="0.5703125" style="237" customWidth="1"/>
    <col min="12295" max="12295" width="2.5703125" style="237" customWidth="1"/>
    <col min="12296" max="12296" width="2.7109375" style="237" customWidth="1"/>
    <col min="12297" max="12297" width="9.7109375" style="237" customWidth="1"/>
    <col min="12298" max="12298" width="13.5703125" style="237" customWidth="1"/>
    <col min="12299" max="12299" width="0.7109375" style="237" customWidth="1"/>
    <col min="12300" max="12300" width="2.42578125" style="237" customWidth="1"/>
    <col min="12301" max="12301" width="2.85546875" style="237" customWidth="1"/>
    <col min="12302" max="12302" width="2" style="237" customWidth="1"/>
    <col min="12303" max="12303" width="12.7109375" style="237" customWidth="1"/>
    <col min="12304" max="12304" width="2.85546875" style="237" customWidth="1"/>
    <col min="12305" max="12305" width="2" style="237" customWidth="1"/>
    <col min="12306" max="12306" width="13.5703125" style="237" customWidth="1"/>
    <col min="12307" max="12307" width="0.5703125" style="237" customWidth="1"/>
    <col min="12308" max="12544" width="9.140625" style="237"/>
    <col min="12545" max="12545" width="2.42578125" style="237" customWidth="1"/>
    <col min="12546" max="12546" width="1.85546875" style="237" customWidth="1"/>
    <col min="12547" max="12547" width="2.7109375" style="237" customWidth="1"/>
    <col min="12548" max="12548" width="6.85546875" style="237" customWidth="1"/>
    <col min="12549" max="12549" width="13.5703125" style="237" customWidth="1"/>
    <col min="12550" max="12550" width="0.5703125" style="237" customWidth="1"/>
    <col min="12551" max="12551" width="2.5703125" style="237" customWidth="1"/>
    <col min="12552" max="12552" width="2.7109375" style="237" customWidth="1"/>
    <col min="12553" max="12553" width="9.7109375" style="237" customWidth="1"/>
    <col min="12554" max="12554" width="13.5703125" style="237" customWidth="1"/>
    <col min="12555" max="12555" width="0.7109375" style="237" customWidth="1"/>
    <col min="12556" max="12556" width="2.42578125" style="237" customWidth="1"/>
    <col min="12557" max="12557" width="2.85546875" style="237" customWidth="1"/>
    <col min="12558" max="12558" width="2" style="237" customWidth="1"/>
    <col min="12559" max="12559" width="12.7109375" style="237" customWidth="1"/>
    <col min="12560" max="12560" width="2.85546875" style="237" customWidth="1"/>
    <col min="12561" max="12561" width="2" style="237" customWidth="1"/>
    <col min="12562" max="12562" width="13.5703125" style="237" customWidth="1"/>
    <col min="12563" max="12563" width="0.5703125" style="237" customWidth="1"/>
    <col min="12564" max="12800" width="9.140625" style="237"/>
    <col min="12801" max="12801" width="2.42578125" style="237" customWidth="1"/>
    <col min="12802" max="12802" width="1.85546875" style="237" customWidth="1"/>
    <col min="12803" max="12803" width="2.7109375" style="237" customWidth="1"/>
    <col min="12804" max="12804" width="6.85546875" style="237" customWidth="1"/>
    <col min="12805" max="12805" width="13.5703125" style="237" customWidth="1"/>
    <col min="12806" max="12806" width="0.5703125" style="237" customWidth="1"/>
    <col min="12807" max="12807" width="2.5703125" style="237" customWidth="1"/>
    <col min="12808" max="12808" width="2.7109375" style="237" customWidth="1"/>
    <col min="12809" max="12809" width="9.7109375" style="237" customWidth="1"/>
    <col min="12810" max="12810" width="13.5703125" style="237" customWidth="1"/>
    <col min="12811" max="12811" width="0.7109375" style="237" customWidth="1"/>
    <col min="12812" max="12812" width="2.42578125" style="237" customWidth="1"/>
    <col min="12813" max="12813" width="2.85546875" style="237" customWidth="1"/>
    <col min="12814" max="12814" width="2" style="237" customWidth="1"/>
    <col min="12815" max="12815" width="12.7109375" style="237" customWidth="1"/>
    <col min="12816" max="12816" width="2.85546875" style="237" customWidth="1"/>
    <col min="12817" max="12817" width="2" style="237" customWidth="1"/>
    <col min="12818" max="12818" width="13.5703125" style="237" customWidth="1"/>
    <col min="12819" max="12819" width="0.5703125" style="237" customWidth="1"/>
    <col min="12820" max="13056" width="9.140625" style="237"/>
    <col min="13057" max="13057" width="2.42578125" style="237" customWidth="1"/>
    <col min="13058" max="13058" width="1.85546875" style="237" customWidth="1"/>
    <col min="13059" max="13059" width="2.7109375" style="237" customWidth="1"/>
    <col min="13060" max="13060" width="6.85546875" style="237" customWidth="1"/>
    <col min="13061" max="13061" width="13.5703125" style="237" customWidth="1"/>
    <col min="13062" max="13062" width="0.5703125" style="237" customWidth="1"/>
    <col min="13063" max="13063" width="2.5703125" style="237" customWidth="1"/>
    <col min="13064" max="13064" width="2.7109375" style="237" customWidth="1"/>
    <col min="13065" max="13065" width="9.7109375" style="237" customWidth="1"/>
    <col min="13066" max="13066" width="13.5703125" style="237" customWidth="1"/>
    <col min="13067" max="13067" width="0.7109375" style="237" customWidth="1"/>
    <col min="13068" max="13068" width="2.42578125" style="237" customWidth="1"/>
    <col min="13069" max="13069" width="2.85546875" style="237" customWidth="1"/>
    <col min="13070" max="13070" width="2" style="237" customWidth="1"/>
    <col min="13071" max="13071" width="12.7109375" style="237" customWidth="1"/>
    <col min="13072" max="13072" width="2.85546875" style="237" customWidth="1"/>
    <col min="13073" max="13073" width="2" style="237" customWidth="1"/>
    <col min="13074" max="13074" width="13.5703125" style="237" customWidth="1"/>
    <col min="13075" max="13075" width="0.5703125" style="237" customWidth="1"/>
    <col min="13076" max="13312" width="9.140625" style="237"/>
    <col min="13313" max="13313" width="2.42578125" style="237" customWidth="1"/>
    <col min="13314" max="13314" width="1.85546875" style="237" customWidth="1"/>
    <col min="13315" max="13315" width="2.7109375" style="237" customWidth="1"/>
    <col min="13316" max="13316" width="6.85546875" style="237" customWidth="1"/>
    <col min="13317" max="13317" width="13.5703125" style="237" customWidth="1"/>
    <col min="13318" max="13318" width="0.5703125" style="237" customWidth="1"/>
    <col min="13319" max="13319" width="2.5703125" style="237" customWidth="1"/>
    <col min="13320" max="13320" width="2.7109375" style="237" customWidth="1"/>
    <col min="13321" max="13321" width="9.7109375" style="237" customWidth="1"/>
    <col min="13322" max="13322" width="13.5703125" style="237" customWidth="1"/>
    <col min="13323" max="13323" width="0.7109375" style="237" customWidth="1"/>
    <col min="13324" max="13324" width="2.42578125" style="237" customWidth="1"/>
    <col min="13325" max="13325" width="2.85546875" style="237" customWidth="1"/>
    <col min="13326" max="13326" width="2" style="237" customWidth="1"/>
    <col min="13327" max="13327" width="12.7109375" style="237" customWidth="1"/>
    <col min="13328" max="13328" width="2.85546875" style="237" customWidth="1"/>
    <col min="13329" max="13329" width="2" style="237" customWidth="1"/>
    <col min="13330" max="13330" width="13.5703125" style="237" customWidth="1"/>
    <col min="13331" max="13331" width="0.5703125" style="237" customWidth="1"/>
    <col min="13332" max="13568" width="9.140625" style="237"/>
    <col min="13569" max="13569" width="2.42578125" style="237" customWidth="1"/>
    <col min="13570" max="13570" width="1.85546875" style="237" customWidth="1"/>
    <col min="13571" max="13571" width="2.7109375" style="237" customWidth="1"/>
    <col min="13572" max="13572" width="6.85546875" style="237" customWidth="1"/>
    <col min="13573" max="13573" width="13.5703125" style="237" customWidth="1"/>
    <col min="13574" max="13574" width="0.5703125" style="237" customWidth="1"/>
    <col min="13575" max="13575" width="2.5703125" style="237" customWidth="1"/>
    <col min="13576" max="13576" width="2.7109375" style="237" customWidth="1"/>
    <col min="13577" max="13577" width="9.7109375" style="237" customWidth="1"/>
    <col min="13578" max="13578" width="13.5703125" style="237" customWidth="1"/>
    <col min="13579" max="13579" width="0.7109375" style="237" customWidth="1"/>
    <col min="13580" max="13580" width="2.42578125" style="237" customWidth="1"/>
    <col min="13581" max="13581" width="2.85546875" style="237" customWidth="1"/>
    <col min="13582" max="13582" width="2" style="237" customWidth="1"/>
    <col min="13583" max="13583" width="12.7109375" style="237" customWidth="1"/>
    <col min="13584" max="13584" width="2.85546875" style="237" customWidth="1"/>
    <col min="13585" max="13585" width="2" style="237" customWidth="1"/>
    <col min="13586" max="13586" width="13.5703125" style="237" customWidth="1"/>
    <col min="13587" max="13587" width="0.5703125" style="237" customWidth="1"/>
    <col min="13588" max="13824" width="9.140625" style="237"/>
    <col min="13825" max="13825" width="2.42578125" style="237" customWidth="1"/>
    <col min="13826" max="13826" width="1.85546875" style="237" customWidth="1"/>
    <col min="13827" max="13827" width="2.7109375" style="237" customWidth="1"/>
    <col min="13828" max="13828" width="6.85546875" style="237" customWidth="1"/>
    <col min="13829" max="13829" width="13.5703125" style="237" customWidth="1"/>
    <col min="13830" max="13830" width="0.5703125" style="237" customWidth="1"/>
    <col min="13831" max="13831" width="2.5703125" style="237" customWidth="1"/>
    <col min="13832" max="13832" width="2.7109375" style="237" customWidth="1"/>
    <col min="13833" max="13833" width="9.7109375" style="237" customWidth="1"/>
    <col min="13834" max="13834" width="13.5703125" style="237" customWidth="1"/>
    <col min="13835" max="13835" width="0.7109375" style="237" customWidth="1"/>
    <col min="13836" max="13836" width="2.42578125" style="237" customWidth="1"/>
    <col min="13837" max="13837" width="2.85546875" style="237" customWidth="1"/>
    <col min="13838" max="13838" width="2" style="237" customWidth="1"/>
    <col min="13839" max="13839" width="12.7109375" style="237" customWidth="1"/>
    <col min="13840" max="13840" width="2.85546875" style="237" customWidth="1"/>
    <col min="13841" max="13841" width="2" style="237" customWidth="1"/>
    <col min="13842" max="13842" width="13.5703125" style="237" customWidth="1"/>
    <col min="13843" max="13843" width="0.5703125" style="237" customWidth="1"/>
    <col min="13844" max="14080" width="9.140625" style="237"/>
    <col min="14081" max="14081" width="2.42578125" style="237" customWidth="1"/>
    <col min="14082" max="14082" width="1.85546875" style="237" customWidth="1"/>
    <col min="14083" max="14083" width="2.7109375" style="237" customWidth="1"/>
    <col min="14084" max="14084" width="6.85546875" style="237" customWidth="1"/>
    <col min="14085" max="14085" width="13.5703125" style="237" customWidth="1"/>
    <col min="14086" max="14086" width="0.5703125" style="237" customWidth="1"/>
    <col min="14087" max="14087" width="2.5703125" style="237" customWidth="1"/>
    <col min="14088" max="14088" width="2.7109375" style="237" customWidth="1"/>
    <col min="14089" max="14089" width="9.7109375" style="237" customWidth="1"/>
    <col min="14090" max="14090" width="13.5703125" style="237" customWidth="1"/>
    <col min="14091" max="14091" width="0.7109375" style="237" customWidth="1"/>
    <col min="14092" max="14092" width="2.42578125" style="237" customWidth="1"/>
    <col min="14093" max="14093" width="2.85546875" style="237" customWidth="1"/>
    <col min="14094" max="14094" width="2" style="237" customWidth="1"/>
    <col min="14095" max="14095" width="12.7109375" style="237" customWidth="1"/>
    <col min="14096" max="14096" width="2.85546875" style="237" customWidth="1"/>
    <col min="14097" max="14097" width="2" style="237" customWidth="1"/>
    <col min="14098" max="14098" width="13.5703125" style="237" customWidth="1"/>
    <col min="14099" max="14099" width="0.5703125" style="237" customWidth="1"/>
    <col min="14100" max="14336" width="9.140625" style="237"/>
    <col min="14337" max="14337" width="2.42578125" style="237" customWidth="1"/>
    <col min="14338" max="14338" width="1.85546875" style="237" customWidth="1"/>
    <col min="14339" max="14339" width="2.7109375" style="237" customWidth="1"/>
    <col min="14340" max="14340" width="6.85546875" style="237" customWidth="1"/>
    <col min="14341" max="14341" width="13.5703125" style="237" customWidth="1"/>
    <col min="14342" max="14342" width="0.5703125" style="237" customWidth="1"/>
    <col min="14343" max="14343" width="2.5703125" style="237" customWidth="1"/>
    <col min="14344" max="14344" width="2.7109375" style="237" customWidth="1"/>
    <col min="14345" max="14345" width="9.7109375" style="237" customWidth="1"/>
    <col min="14346" max="14346" width="13.5703125" style="237" customWidth="1"/>
    <col min="14347" max="14347" width="0.7109375" style="237" customWidth="1"/>
    <col min="14348" max="14348" width="2.42578125" style="237" customWidth="1"/>
    <col min="14349" max="14349" width="2.85546875" style="237" customWidth="1"/>
    <col min="14350" max="14350" width="2" style="237" customWidth="1"/>
    <col min="14351" max="14351" width="12.7109375" style="237" customWidth="1"/>
    <col min="14352" max="14352" width="2.85546875" style="237" customWidth="1"/>
    <col min="14353" max="14353" width="2" style="237" customWidth="1"/>
    <col min="14354" max="14354" width="13.5703125" style="237" customWidth="1"/>
    <col min="14355" max="14355" width="0.5703125" style="237" customWidth="1"/>
    <col min="14356" max="14592" width="9.140625" style="237"/>
    <col min="14593" max="14593" width="2.42578125" style="237" customWidth="1"/>
    <col min="14594" max="14594" width="1.85546875" style="237" customWidth="1"/>
    <col min="14595" max="14595" width="2.7109375" style="237" customWidth="1"/>
    <col min="14596" max="14596" width="6.85546875" style="237" customWidth="1"/>
    <col min="14597" max="14597" width="13.5703125" style="237" customWidth="1"/>
    <col min="14598" max="14598" width="0.5703125" style="237" customWidth="1"/>
    <col min="14599" max="14599" width="2.5703125" style="237" customWidth="1"/>
    <col min="14600" max="14600" width="2.7109375" style="237" customWidth="1"/>
    <col min="14601" max="14601" width="9.7109375" style="237" customWidth="1"/>
    <col min="14602" max="14602" width="13.5703125" style="237" customWidth="1"/>
    <col min="14603" max="14603" width="0.7109375" style="237" customWidth="1"/>
    <col min="14604" max="14604" width="2.42578125" style="237" customWidth="1"/>
    <col min="14605" max="14605" width="2.85546875" style="237" customWidth="1"/>
    <col min="14606" max="14606" width="2" style="237" customWidth="1"/>
    <col min="14607" max="14607" width="12.7109375" style="237" customWidth="1"/>
    <col min="14608" max="14608" width="2.85546875" style="237" customWidth="1"/>
    <col min="14609" max="14609" width="2" style="237" customWidth="1"/>
    <col min="14610" max="14610" width="13.5703125" style="237" customWidth="1"/>
    <col min="14611" max="14611" width="0.5703125" style="237" customWidth="1"/>
    <col min="14612" max="14848" width="9.140625" style="237"/>
    <col min="14849" max="14849" width="2.42578125" style="237" customWidth="1"/>
    <col min="14850" max="14850" width="1.85546875" style="237" customWidth="1"/>
    <col min="14851" max="14851" width="2.7109375" style="237" customWidth="1"/>
    <col min="14852" max="14852" width="6.85546875" style="237" customWidth="1"/>
    <col min="14853" max="14853" width="13.5703125" style="237" customWidth="1"/>
    <col min="14854" max="14854" width="0.5703125" style="237" customWidth="1"/>
    <col min="14855" max="14855" width="2.5703125" style="237" customWidth="1"/>
    <col min="14856" max="14856" width="2.7109375" style="237" customWidth="1"/>
    <col min="14857" max="14857" width="9.7109375" style="237" customWidth="1"/>
    <col min="14858" max="14858" width="13.5703125" style="237" customWidth="1"/>
    <col min="14859" max="14859" width="0.7109375" style="237" customWidth="1"/>
    <col min="14860" max="14860" width="2.42578125" style="237" customWidth="1"/>
    <col min="14861" max="14861" width="2.85546875" style="237" customWidth="1"/>
    <col min="14862" max="14862" width="2" style="237" customWidth="1"/>
    <col min="14863" max="14863" width="12.7109375" style="237" customWidth="1"/>
    <col min="14864" max="14864" width="2.85546875" style="237" customWidth="1"/>
    <col min="14865" max="14865" width="2" style="237" customWidth="1"/>
    <col min="14866" max="14866" width="13.5703125" style="237" customWidth="1"/>
    <col min="14867" max="14867" width="0.5703125" style="237" customWidth="1"/>
    <col min="14868" max="15104" width="9.140625" style="237"/>
    <col min="15105" max="15105" width="2.42578125" style="237" customWidth="1"/>
    <col min="15106" max="15106" width="1.85546875" style="237" customWidth="1"/>
    <col min="15107" max="15107" width="2.7109375" style="237" customWidth="1"/>
    <col min="15108" max="15108" width="6.85546875" style="237" customWidth="1"/>
    <col min="15109" max="15109" width="13.5703125" style="237" customWidth="1"/>
    <col min="15110" max="15110" width="0.5703125" style="237" customWidth="1"/>
    <col min="15111" max="15111" width="2.5703125" style="237" customWidth="1"/>
    <col min="15112" max="15112" width="2.7109375" style="237" customWidth="1"/>
    <col min="15113" max="15113" width="9.7109375" style="237" customWidth="1"/>
    <col min="15114" max="15114" width="13.5703125" style="237" customWidth="1"/>
    <col min="15115" max="15115" width="0.7109375" style="237" customWidth="1"/>
    <col min="15116" max="15116" width="2.42578125" style="237" customWidth="1"/>
    <col min="15117" max="15117" width="2.85546875" style="237" customWidth="1"/>
    <col min="15118" max="15118" width="2" style="237" customWidth="1"/>
    <col min="15119" max="15119" width="12.7109375" style="237" customWidth="1"/>
    <col min="15120" max="15120" width="2.85546875" style="237" customWidth="1"/>
    <col min="15121" max="15121" width="2" style="237" customWidth="1"/>
    <col min="15122" max="15122" width="13.5703125" style="237" customWidth="1"/>
    <col min="15123" max="15123" width="0.5703125" style="237" customWidth="1"/>
    <col min="15124" max="15360" width="9.140625" style="237"/>
    <col min="15361" max="15361" width="2.42578125" style="237" customWidth="1"/>
    <col min="15362" max="15362" width="1.85546875" style="237" customWidth="1"/>
    <col min="15363" max="15363" width="2.7109375" style="237" customWidth="1"/>
    <col min="15364" max="15364" width="6.85546875" style="237" customWidth="1"/>
    <col min="15365" max="15365" width="13.5703125" style="237" customWidth="1"/>
    <col min="15366" max="15366" width="0.5703125" style="237" customWidth="1"/>
    <col min="15367" max="15367" width="2.5703125" style="237" customWidth="1"/>
    <col min="15368" max="15368" width="2.7109375" style="237" customWidth="1"/>
    <col min="15369" max="15369" width="9.7109375" style="237" customWidth="1"/>
    <col min="15370" max="15370" width="13.5703125" style="237" customWidth="1"/>
    <col min="15371" max="15371" width="0.7109375" style="237" customWidth="1"/>
    <col min="15372" max="15372" width="2.42578125" style="237" customWidth="1"/>
    <col min="15373" max="15373" width="2.85546875" style="237" customWidth="1"/>
    <col min="15374" max="15374" width="2" style="237" customWidth="1"/>
    <col min="15375" max="15375" width="12.7109375" style="237" customWidth="1"/>
    <col min="15376" max="15376" width="2.85546875" style="237" customWidth="1"/>
    <col min="15377" max="15377" width="2" style="237" customWidth="1"/>
    <col min="15378" max="15378" width="13.5703125" style="237" customWidth="1"/>
    <col min="15379" max="15379" width="0.5703125" style="237" customWidth="1"/>
    <col min="15380" max="15616" width="9.140625" style="237"/>
    <col min="15617" max="15617" width="2.42578125" style="237" customWidth="1"/>
    <col min="15618" max="15618" width="1.85546875" style="237" customWidth="1"/>
    <col min="15619" max="15619" width="2.7109375" style="237" customWidth="1"/>
    <col min="15620" max="15620" width="6.85546875" style="237" customWidth="1"/>
    <col min="15621" max="15621" width="13.5703125" style="237" customWidth="1"/>
    <col min="15622" max="15622" width="0.5703125" style="237" customWidth="1"/>
    <col min="15623" max="15623" width="2.5703125" style="237" customWidth="1"/>
    <col min="15624" max="15624" width="2.7109375" style="237" customWidth="1"/>
    <col min="15625" max="15625" width="9.7109375" style="237" customWidth="1"/>
    <col min="15626" max="15626" width="13.5703125" style="237" customWidth="1"/>
    <col min="15627" max="15627" width="0.7109375" style="237" customWidth="1"/>
    <col min="15628" max="15628" width="2.42578125" style="237" customWidth="1"/>
    <col min="15629" max="15629" width="2.85546875" style="237" customWidth="1"/>
    <col min="15630" max="15630" width="2" style="237" customWidth="1"/>
    <col min="15631" max="15631" width="12.7109375" style="237" customWidth="1"/>
    <col min="15632" max="15632" width="2.85546875" style="237" customWidth="1"/>
    <col min="15633" max="15633" width="2" style="237" customWidth="1"/>
    <col min="15634" max="15634" width="13.5703125" style="237" customWidth="1"/>
    <col min="15635" max="15635" width="0.5703125" style="237" customWidth="1"/>
    <col min="15636" max="15872" width="9.140625" style="237"/>
    <col min="15873" max="15873" width="2.42578125" style="237" customWidth="1"/>
    <col min="15874" max="15874" width="1.85546875" style="237" customWidth="1"/>
    <col min="15875" max="15875" width="2.7109375" style="237" customWidth="1"/>
    <col min="15876" max="15876" width="6.85546875" style="237" customWidth="1"/>
    <col min="15877" max="15877" width="13.5703125" style="237" customWidth="1"/>
    <col min="15878" max="15878" width="0.5703125" style="237" customWidth="1"/>
    <col min="15879" max="15879" width="2.5703125" style="237" customWidth="1"/>
    <col min="15880" max="15880" width="2.7109375" style="237" customWidth="1"/>
    <col min="15881" max="15881" width="9.7109375" style="237" customWidth="1"/>
    <col min="15882" max="15882" width="13.5703125" style="237" customWidth="1"/>
    <col min="15883" max="15883" width="0.7109375" style="237" customWidth="1"/>
    <col min="15884" max="15884" width="2.42578125" style="237" customWidth="1"/>
    <col min="15885" max="15885" width="2.85546875" style="237" customWidth="1"/>
    <col min="15886" max="15886" width="2" style="237" customWidth="1"/>
    <col min="15887" max="15887" width="12.7109375" style="237" customWidth="1"/>
    <col min="15888" max="15888" width="2.85546875" style="237" customWidth="1"/>
    <col min="15889" max="15889" width="2" style="237" customWidth="1"/>
    <col min="15890" max="15890" width="13.5703125" style="237" customWidth="1"/>
    <col min="15891" max="15891" width="0.5703125" style="237" customWidth="1"/>
    <col min="15892" max="16128" width="9.140625" style="237"/>
    <col min="16129" max="16129" width="2.42578125" style="237" customWidth="1"/>
    <col min="16130" max="16130" width="1.85546875" style="237" customWidth="1"/>
    <col min="16131" max="16131" width="2.7109375" style="237" customWidth="1"/>
    <col min="16132" max="16132" width="6.85546875" style="237" customWidth="1"/>
    <col min="16133" max="16133" width="13.5703125" style="237" customWidth="1"/>
    <col min="16134" max="16134" width="0.5703125" style="237" customWidth="1"/>
    <col min="16135" max="16135" width="2.5703125" style="237" customWidth="1"/>
    <col min="16136" max="16136" width="2.7109375" style="237" customWidth="1"/>
    <col min="16137" max="16137" width="9.7109375" style="237" customWidth="1"/>
    <col min="16138" max="16138" width="13.5703125" style="237" customWidth="1"/>
    <col min="16139" max="16139" width="0.7109375" style="237" customWidth="1"/>
    <col min="16140" max="16140" width="2.42578125" style="237" customWidth="1"/>
    <col min="16141" max="16141" width="2.85546875" style="237" customWidth="1"/>
    <col min="16142" max="16142" width="2" style="237" customWidth="1"/>
    <col min="16143" max="16143" width="12.7109375" style="237" customWidth="1"/>
    <col min="16144" max="16144" width="2.85546875" style="237" customWidth="1"/>
    <col min="16145" max="16145" width="2" style="237" customWidth="1"/>
    <col min="16146" max="16146" width="13.5703125" style="237" customWidth="1"/>
    <col min="16147" max="16147" width="0.5703125" style="237" customWidth="1"/>
    <col min="16148" max="16384" width="9.140625" style="237"/>
  </cols>
  <sheetData>
    <row r="1" spans="1:19" ht="12" hidden="1" customHeight="1">
      <c r="A1" s="234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</row>
    <row r="2" spans="1:19" ht="23.25" customHeight="1">
      <c r="A2" s="234"/>
      <c r="B2" s="235"/>
      <c r="C2" s="235"/>
      <c r="D2" s="235"/>
      <c r="E2" s="235"/>
      <c r="F2" s="235"/>
      <c r="G2" s="529" t="s">
        <v>829</v>
      </c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</row>
    <row r="3" spans="1:19" ht="12" hidden="1" customHeigh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1"/>
    </row>
    <row r="4" spans="1:19" ht="8.25" customHeight="1">
      <c r="A4" s="530"/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2"/>
    </row>
    <row r="5" spans="1:19" ht="24" customHeight="1">
      <c r="A5" s="533"/>
      <c r="B5" s="478" t="s">
        <v>830</v>
      </c>
      <c r="C5" s="478"/>
      <c r="D5" s="478"/>
      <c r="E5" s="718" t="s">
        <v>1511</v>
      </c>
      <c r="F5" s="718"/>
      <c r="G5" s="718"/>
      <c r="H5" s="718"/>
      <c r="I5" s="718"/>
      <c r="J5" s="718"/>
      <c r="K5" s="478"/>
      <c r="L5" s="478"/>
      <c r="M5" s="478"/>
      <c r="N5" s="478"/>
      <c r="O5" s="478" t="s">
        <v>832</v>
      </c>
      <c r="P5" s="534" t="s">
        <v>833</v>
      </c>
      <c r="Q5" s="535"/>
      <c r="R5" s="536"/>
      <c r="S5" s="537"/>
    </row>
    <row r="6" spans="1:19" ht="17.25" hidden="1" customHeight="1">
      <c r="A6" s="533"/>
      <c r="B6" s="478" t="s">
        <v>834</v>
      </c>
      <c r="C6" s="478"/>
      <c r="D6" s="478"/>
      <c r="E6" s="538" t="s">
        <v>1512</v>
      </c>
      <c r="F6" s="478"/>
      <c r="G6" s="478"/>
      <c r="H6" s="478"/>
      <c r="I6" s="478"/>
      <c r="J6" s="539"/>
      <c r="K6" s="478"/>
      <c r="L6" s="478"/>
      <c r="M6" s="478"/>
      <c r="N6" s="478"/>
      <c r="O6" s="478"/>
      <c r="P6" s="540"/>
      <c r="Q6" s="541"/>
      <c r="R6" s="539"/>
      <c r="S6" s="537"/>
    </row>
    <row r="7" spans="1:19" ht="24" customHeight="1">
      <c r="A7" s="533"/>
      <c r="B7" s="478" t="s">
        <v>836</v>
      </c>
      <c r="C7" s="478"/>
      <c r="D7" s="478"/>
      <c r="E7" s="719" t="s">
        <v>1513</v>
      </c>
      <c r="F7" s="719"/>
      <c r="G7" s="719"/>
      <c r="H7" s="719"/>
      <c r="I7" s="719"/>
      <c r="J7" s="719"/>
      <c r="K7" s="478"/>
      <c r="L7" s="478"/>
      <c r="M7" s="478"/>
      <c r="N7" s="478"/>
      <c r="O7" s="478" t="s">
        <v>837</v>
      </c>
      <c r="P7" s="542"/>
      <c r="Q7" s="541"/>
      <c r="R7" s="539"/>
      <c r="S7" s="537"/>
    </row>
    <row r="8" spans="1:19" ht="17.25" hidden="1" customHeight="1">
      <c r="A8" s="533"/>
      <c r="B8" s="478" t="s">
        <v>838</v>
      </c>
      <c r="C8" s="478"/>
      <c r="D8" s="478"/>
      <c r="E8" s="538" t="s">
        <v>1514</v>
      </c>
      <c r="F8" s="478"/>
      <c r="G8" s="478"/>
      <c r="H8" s="478"/>
      <c r="I8" s="478"/>
      <c r="J8" s="539"/>
      <c r="K8" s="478"/>
      <c r="L8" s="478"/>
      <c r="M8" s="478"/>
      <c r="N8" s="478"/>
      <c r="O8" s="478"/>
      <c r="P8" s="540"/>
      <c r="Q8" s="541"/>
      <c r="R8" s="539"/>
      <c r="S8" s="537"/>
    </row>
    <row r="9" spans="1:19" ht="24" customHeight="1">
      <c r="A9" s="533"/>
      <c r="B9" s="478" t="s">
        <v>840</v>
      </c>
      <c r="C9" s="478"/>
      <c r="D9" s="478"/>
      <c r="E9" s="720" t="s">
        <v>833</v>
      </c>
      <c r="F9" s="720"/>
      <c r="G9" s="720"/>
      <c r="H9" s="720"/>
      <c r="I9" s="720"/>
      <c r="J9" s="720"/>
      <c r="K9" s="478"/>
      <c r="L9" s="478"/>
      <c r="M9" s="478"/>
      <c r="N9" s="478"/>
      <c r="O9" s="478" t="s">
        <v>841</v>
      </c>
      <c r="P9" s="721"/>
      <c r="Q9" s="721"/>
      <c r="R9" s="721"/>
      <c r="S9" s="537"/>
    </row>
    <row r="10" spans="1:19" ht="17.25" hidden="1" customHeight="1">
      <c r="A10" s="533"/>
      <c r="B10" s="478" t="s">
        <v>842</v>
      </c>
      <c r="C10" s="478"/>
      <c r="D10" s="478"/>
      <c r="E10" s="543" t="s">
        <v>833</v>
      </c>
      <c r="F10" s="478"/>
      <c r="G10" s="478"/>
      <c r="H10" s="478"/>
      <c r="I10" s="478"/>
      <c r="J10" s="478"/>
      <c r="K10" s="478"/>
      <c r="L10" s="478"/>
      <c r="M10" s="478"/>
      <c r="N10" s="478"/>
      <c r="O10" s="478"/>
      <c r="P10" s="541"/>
      <c r="Q10" s="541"/>
      <c r="R10" s="478"/>
      <c r="S10" s="537"/>
    </row>
    <row r="11" spans="1:19" ht="17.25" hidden="1" customHeight="1">
      <c r="A11" s="533"/>
      <c r="B11" s="478" t="s">
        <v>843</v>
      </c>
      <c r="C11" s="478"/>
      <c r="D11" s="478"/>
      <c r="E11" s="543" t="s">
        <v>833</v>
      </c>
      <c r="F11" s="478"/>
      <c r="G11" s="478"/>
      <c r="H11" s="478"/>
      <c r="I11" s="478"/>
      <c r="J11" s="478"/>
      <c r="K11" s="478"/>
      <c r="L11" s="478"/>
      <c r="M11" s="478"/>
      <c r="N11" s="478"/>
      <c r="O11" s="478"/>
      <c r="P11" s="541"/>
      <c r="Q11" s="541"/>
      <c r="R11" s="478"/>
      <c r="S11" s="537"/>
    </row>
    <row r="12" spans="1:19" ht="17.25" hidden="1" customHeight="1">
      <c r="A12" s="533"/>
      <c r="B12" s="478" t="s">
        <v>844</v>
      </c>
      <c r="C12" s="478"/>
      <c r="D12" s="478"/>
      <c r="E12" s="543" t="s">
        <v>833</v>
      </c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541"/>
      <c r="Q12" s="541"/>
      <c r="R12" s="478"/>
      <c r="S12" s="537"/>
    </row>
    <row r="13" spans="1:19" ht="17.25" hidden="1" customHeight="1">
      <c r="A13" s="533"/>
      <c r="B13" s="478"/>
      <c r="C13" s="478"/>
      <c r="D13" s="478"/>
      <c r="E13" s="543" t="s">
        <v>833</v>
      </c>
      <c r="F13" s="478"/>
      <c r="G13" s="478"/>
      <c r="H13" s="478"/>
      <c r="I13" s="478"/>
      <c r="J13" s="478"/>
      <c r="K13" s="478"/>
      <c r="L13" s="478"/>
      <c r="M13" s="478"/>
      <c r="N13" s="478"/>
      <c r="O13" s="478"/>
      <c r="P13" s="541"/>
      <c r="Q13" s="541"/>
      <c r="R13" s="478"/>
      <c r="S13" s="537"/>
    </row>
    <row r="14" spans="1:19" ht="17.25" hidden="1" customHeight="1">
      <c r="A14" s="533"/>
      <c r="B14" s="478"/>
      <c r="C14" s="478"/>
      <c r="D14" s="478"/>
      <c r="E14" s="543" t="s">
        <v>833</v>
      </c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541"/>
      <c r="Q14" s="541"/>
      <c r="R14" s="478"/>
      <c r="S14" s="537"/>
    </row>
    <row r="15" spans="1:19" ht="17.25" hidden="1" customHeight="1">
      <c r="A15" s="533"/>
      <c r="B15" s="478"/>
      <c r="C15" s="478"/>
      <c r="D15" s="478"/>
      <c r="E15" s="543" t="s">
        <v>833</v>
      </c>
      <c r="F15" s="478"/>
      <c r="G15" s="478"/>
      <c r="H15" s="478"/>
      <c r="I15" s="478"/>
      <c r="J15" s="478"/>
      <c r="K15" s="478"/>
      <c r="L15" s="478"/>
      <c r="M15" s="478"/>
      <c r="N15" s="478"/>
      <c r="O15" s="478"/>
      <c r="P15" s="541"/>
      <c r="Q15" s="541"/>
      <c r="R15" s="478"/>
      <c r="S15" s="537"/>
    </row>
    <row r="16" spans="1:19" ht="17.25" hidden="1" customHeight="1">
      <c r="A16" s="533"/>
      <c r="B16" s="478"/>
      <c r="C16" s="478"/>
      <c r="D16" s="478"/>
      <c r="E16" s="543" t="s">
        <v>833</v>
      </c>
      <c r="F16" s="478"/>
      <c r="G16" s="478"/>
      <c r="H16" s="478"/>
      <c r="I16" s="478"/>
      <c r="J16" s="478"/>
      <c r="K16" s="478"/>
      <c r="L16" s="478"/>
      <c r="M16" s="478"/>
      <c r="N16" s="478"/>
      <c r="O16" s="478"/>
      <c r="P16" s="541"/>
      <c r="Q16" s="541"/>
      <c r="R16" s="478"/>
      <c r="S16" s="537"/>
    </row>
    <row r="17" spans="1:19" ht="17.25" hidden="1" customHeight="1">
      <c r="A17" s="533"/>
      <c r="B17" s="478"/>
      <c r="C17" s="478"/>
      <c r="D17" s="478"/>
      <c r="E17" s="543" t="s">
        <v>833</v>
      </c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541"/>
      <c r="Q17" s="541"/>
      <c r="R17" s="478"/>
      <c r="S17" s="537"/>
    </row>
    <row r="18" spans="1:19" ht="17.25" hidden="1" customHeight="1">
      <c r="A18" s="533"/>
      <c r="B18" s="478"/>
      <c r="C18" s="478"/>
      <c r="D18" s="478"/>
      <c r="E18" s="543" t="s">
        <v>833</v>
      </c>
      <c r="F18" s="478"/>
      <c r="G18" s="478"/>
      <c r="H18" s="478"/>
      <c r="I18" s="478"/>
      <c r="J18" s="478"/>
      <c r="K18" s="478"/>
      <c r="L18" s="478"/>
      <c r="M18" s="478"/>
      <c r="N18" s="478"/>
      <c r="O18" s="478"/>
      <c r="P18" s="541"/>
      <c r="Q18" s="541"/>
      <c r="R18" s="478"/>
      <c r="S18" s="537"/>
    </row>
    <row r="19" spans="1:19" ht="17.25" hidden="1" customHeight="1">
      <c r="A19" s="533"/>
      <c r="B19" s="478"/>
      <c r="C19" s="478"/>
      <c r="D19" s="478"/>
      <c r="E19" s="543" t="s">
        <v>833</v>
      </c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541"/>
      <c r="Q19" s="541"/>
      <c r="R19" s="478"/>
      <c r="S19" s="537"/>
    </row>
    <row r="20" spans="1:19" ht="17.25" hidden="1" customHeight="1">
      <c r="A20" s="533"/>
      <c r="B20" s="478"/>
      <c r="C20" s="478"/>
      <c r="D20" s="478"/>
      <c r="E20" s="543" t="s">
        <v>833</v>
      </c>
      <c r="F20" s="478"/>
      <c r="G20" s="478"/>
      <c r="H20" s="478"/>
      <c r="I20" s="478"/>
      <c r="J20" s="478"/>
      <c r="K20" s="478"/>
      <c r="L20" s="478"/>
      <c r="M20" s="478"/>
      <c r="N20" s="478"/>
      <c r="O20" s="478"/>
      <c r="P20" s="541"/>
      <c r="Q20" s="541"/>
      <c r="R20" s="478"/>
      <c r="S20" s="537"/>
    </row>
    <row r="21" spans="1:19" ht="17.25" hidden="1" customHeight="1">
      <c r="A21" s="533"/>
      <c r="B21" s="478"/>
      <c r="C21" s="478"/>
      <c r="D21" s="478"/>
      <c r="E21" s="543" t="s">
        <v>833</v>
      </c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541"/>
      <c r="Q21" s="541"/>
      <c r="R21" s="478"/>
      <c r="S21" s="537"/>
    </row>
    <row r="22" spans="1:19" ht="17.25" hidden="1" customHeight="1">
      <c r="A22" s="533"/>
      <c r="B22" s="478"/>
      <c r="C22" s="478"/>
      <c r="D22" s="478"/>
      <c r="E22" s="543" t="s">
        <v>833</v>
      </c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541"/>
      <c r="Q22" s="541"/>
      <c r="R22" s="478"/>
      <c r="S22" s="537"/>
    </row>
    <row r="23" spans="1:19" ht="17.25" hidden="1" customHeight="1">
      <c r="A23" s="533"/>
      <c r="B23" s="478"/>
      <c r="C23" s="478"/>
      <c r="D23" s="478"/>
      <c r="E23" s="543" t="s">
        <v>833</v>
      </c>
      <c r="F23" s="478"/>
      <c r="G23" s="478"/>
      <c r="H23" s="478"/>
      <c r="I23" s="478"/>
      <c r="J23" s="478"/>
      <c r="K23" s="478"/>
      <c r="L23" s="478"/>
      <c r="M23" s="478"/>
      <c r="N23" s="478"/>
      <c r="O23" s="478"/>
      <c r="P23" s="541"/>
      <c r="Q23" s="541"/>
      <c r="R23" s="478"/>
      <c r="S23" s="537"/>
    </row>
    <row r="24" spans="1:19" ht="17.25" hidden="1" customHeight="1">
      <c r="A24" s="533"/>
      <c r="B24" s="478"/>
      <c r="C24" s="478"/>
      <c r="D24" s="478"/>
      <c r="E24" s="544" t="s">
        <v>833</v>
      </c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541"/>
      <c r="Q24" s="541"/>
      <c r="R24" s="478"/>
      <c r="S24" s="537"/>
    </row>
    <row r="25" spans="1:19" ht="17.25" customHeight="1">
      <c r="A25" s="533"/>
      <c r="B25" s="478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 t="s">
        <v>845</v>
      </c>
      <c r="P25" s="478" t="s">
        <v>846</v>
      </c>
      <c r="Q25" s="478"/>
      <c r="R25" s="478"/>
      <c r="S25" s="537"/>
    </row>
    <row r="26" spans="1:19" ht="17.25" customHeight="1">
      <c r="A26" s="533"/>
      <c r="B26" s="478" t="s">
        <v>847</v>
      </c>
      <c r="C26" s="478"/>
      <c r="D26" s="478"/>
      <c r="E26" s="534" t="s">
        <v>1515</v>
      </c>
      <c r="F26" s="545"/>
      <c r="G26" s="545"/>
      <c r="H26" s="545"/>
      <c r="I26" s="545"/>
      <c r="J26" s="536"/>
      <c r="K26" s="478"/>
      <c r="L26" s="478"/>
      <c r="M26" s="478"/>
      <c r="N26" s="478"/>
      <c r="O26" s="546"/>
      <c r="P26" s="547"/>
      <c r="Q26" s="548"/>
      <c r="R26" s="549"/>
      <c r="S26" s="537"/>
    </row>
    <row r="27" spans="1:19" ht="17.25" customHeight="1">
      <c r="A27" s="533"/>
      <c r="B27" s="478" t="s">
        <v>848</v>
      </c>
      <c r="C27" s="478"/>
      <c r="D27" s="478"/>
      <c r="E27" s="542"/>
      <c r="F27" s="478"/>
      <c r="G27" s="478"/>
      <c r="H27" s="478"/>
      <c r="I27" s="478"/>
      <c r="J27" s="539"/>
      <c r="K27" s="478"/>
      <c r="L27" s="478"/>
      <c r="M27" s="478"/>
      <c r="N27" s="478"/>
      <c r="O27" s="546"/>
      <c r="P27" s="547"/>
      <c r="Q27" s="548"/>
      <c r="R27" s="549"/>
      <c r="S27" s="537"/>
    </row>
    <row r="28" spans="1:19" ht="17.25" customHeight="1">
      <c r="A28" s="533"/>
      <c r="B28" s="478" t="s">
        <v>849</v>
      </c>
      <c r="C28" s="478"/>
      <c r="D28" s="478"/>
      <c r="E28" s="542" t="s">
        <v>833</v>
      </c>
      <c r="F28" s="478"/>
      <c r="G28" s="478"/>
      <c r="H28" s="478"/>
      <c r="I28" s="478"/>
      <c r="J28" s="539"/>
      <c r="K28" s="478"/>
      <c r="L28" s="478"/>
      <c r="M28" s="478"/>
      <c r="N28" s="478"/>
      <c r="O28" s="546"/>
      <c r="P28" s="547"/>
      <c r="Q28" s="548"/>
      <c r="R28" s="549"/>
      <c r="S28" s="537"/>
    </row>
    <row r="29" spans="1:19" ht="17.25" customHeight="1">
      <c r="A29" s="533"/>
      <c r="B29" s="478"/>
      <c r="C29" s="478"/>
      <c r="D29" s="478"/>
      <c r="E29" s="550"/>
      <c r="F29" s="551"/>
      <c r="G29" s="551"/>
      <c r="H29" s="551"/>
      <c r="I29" s="551"/>
      <c r="J29" s="552"/>
      <c r="K29" s="478"/>
      <c r="L29" s="478"/>
      <c r="M29" s="478"/>
      <c r="N29" s="478"/>
      <c r="O29" s="541"/>
      <c r="P29" s="541"/>
      <c r="Q29" s="541"/>
      <c r="R29" s="478"/>
      <c r="S29" s="537"/>
    </row>
    <row r="30" spans="1:19" ht="17.25" customHeight="1">
      <c r="A30" s="533"/>
      <c r="B30" s="478"/>
      <c r="C30" s="478"/>
      <c r="D30" s="478"/>
      <c r="E30" s="553" t="s">
        <v>850</v>
      </c>
      <c r="F30" s="478"/>
      <c r="G30" s="478" t="s">
        <v>851</v>
      </c>
      <c r="H30" s="478"/>
      <c r="I30" s="478"/>
      <c r="J30" s="478"/>
      <c r="K30" s="478"/>
      <c r="L30" s="478"/>
      <c r="M30" s="478"/>
      <c r="N30" s="478"/>
      <c r="O30" s="553" t="s">
        <v>852</v>
      </c>
      <c r="P30" s="541"/>
      <c r="Q30" s="541"/>
      <c r="R30" s="554"/>
      <c r="S30" s="537"/>
    </row>
    <row r="31" spans="1:19" ht="17.25" customHeight="1">
      <c r="A31" s="533"/>
      <c r="B31" s="478"/>
      <c r="C31" s="478"/>
      <c r="D31" s="478"/>
      <c r="E31" s="546"/>
      <c r="F31" s="478"/>
      <c r="G31" s="547" t="s">
        <v>1516</v>
      </c>
      <c r="H31" s="555"/>
      <c r="I31" s="556"/>
      <c r="J31" s="478"/>
      <c r="K31" s="478"/>
      <c r="L31" s="478"/>
      <c r="M31" s="478"/>
      <c r="N31" s="478"/>
      <c r="O31" s="557" t="s">
        <v>1517</v>
      </c>
      <c r="P31" s="541"/>
      <c r="Q31" s="541"/>
      <c r="R31" s="558"/>
      <c r="S31" s="537"/>
    </row>
    <row r="32" spans="1:19" ht="8.25" customHeight="1">
      <c r="A32" s="559"/>
      <c r="B32" s="560"/>
      <c r="C32" s="560"/>
      <c r="D32" s="560"/>
      <c r="E32" s="560"/>
      <c r="F32" s="560"/>
      <c r="G32" s="560"/>
      <c r="H32" s="560"/>
      <c r="I32" s="560"/>
      <c r="J32" s="560"/>
      <c r="K32" s="560"/>
      <c r="L32" s="560"/>
      <c r="M32" s="560"/>
      <c r="N32" s="560"/>
      <c r="O32" s="560"/>
      <c r="P32" s="560"/>
      <c r="Q32" s="560"/>
      <c r="R32" s="560"/>
      <c r="S32" s="561"/>
    </row>
    <row r="33" spans="1:19" ht="20.25" customHeight="1">
      <c r="A33" s="562"/>
      <c r="B33" s="563"/>
      <c r="C33" s="563"/>
      <c r="D33" s="563"/>
      <c r="E33" s="564" t="s">
        <v>855</v>
      </c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3"/>
      <c r="Q33" s="563"/>
      <c r="R33" s="563"/>
      <c r="S33" s="565"/>
    </row>
    <row r="34" spans="1:19" ht="20.25" customHeight="1">
      <c r="A34" s="566" t="s">
        <v>856</v>
      </c>
      <c r="B34" s="567"/>
      <c r="C34" s="567"/>
      <c r="D34" s="568"/>
      <c r="E34" s="569" t="s">
        <v>857</v>
      </c>
      <c r="F34" s="568"/>
      <c r="G34" s="569" t="s">
        <v>858</v>
      </c>
      <c r="H34" s="567"/>
      <c r="I34" s="568"/>
      <c r="J34" s="569" t="s">
        <v>859</v>
      </c>
      <c r="K34" s="567"/>
      <c r="L34" s="569" t="s">
        <v>860</v>
      </c>
      <c r="M34" s="567"/>
      <c r="N34" s="567"/>
      <c r="O34" s="568"/>
      <c r="P34" s="569" t="s">
        <v>861</v>
      </c>
      <c r="Q34" s="567"/>
      <c r="R34" s="567"/>
      <c r="S34" s="570"/>
    </row>
    <row r="35" spans="1:19" ht="20.25" customHeight="1">
      <c r="A35" s="284"/>
      <c r="B35" s="285"/>
      <c r="C35" s="285"/>
      <c r="D35" s="571">
        <v>0</v>
      </c>
      <c r="E35" s="572">
        <f>IF(D35=0,0,R47/D35)</f>
        <v>0</v>
      </c>
      <c r="F35" s="288"/>
      <c r="G35" s="289"/>
      <c r="H35" s="285"/>
      <c r="I35" s="571">
        <v>0</v>
      </c>
      <c r="J35" s="572">
        <f>IF(I35=0,0,R47/I35)</f>
        <v>0</v>
      </c>
      <c r="K35" s="573"/>
      <c r="L35" s="289"/>
      <c r="M35" s="285"/>
      <c r="N35" s="285"/>
      <c r="O35" s="571">
        <v>0</v>
      </c>
      <c r="P35" s="289"/>
      <c r="Q35" s="285"/>
      <c r="R35" s="574">
        <f>IF(O35=0,0,R47/O35)</f>
        <v>0</v>
      </c>
      <c r="S35" s="292"/>
    </row>
    <row r="36" spans="1:19" ht="20.25" customHeight="1">
      <c r="A36" s="562"/>
      <c r="B36" s="563"/>
      <c r="C36" s="563"/>
      <c r="D36" s="563"/>
      <c r="E36" s="564" t="s">
        <v>862</v>
      </c>
      <c r="F36" s="563"/>
      <c r="G36" s="563"/>
      <c r="H36" s="563"/>
      <c r="I36" s="563"/>
      <c r="J36" s="575" t="s">
        <v>61</v>
      </c>
      <c r="K36" s="563"/>
      <c r="L36" s="563"/>
      <c r="M36" s="563"/>
      <c r="N36" s="563"/>
      <c r="O36" s="563"/>
      <c r="P36" s="563"/>
      <c r="Q36" s="563"/>
      <c r="R36" s="563"/>
      <c r="S36" s="565"/>
    </row>
    <row r="37" spans="1:19" ht="20.25" customHeight="1">
      <c r="A37" s="576" t="s">
        <v>863</v>
      </c>
      <c r="B37" s="577"/>
      <c r="C37" s="578" t="s">
        <v>864</v>
      </c>
      <c r="D37" s="579"/>
      <c r="E37" s="579"/>
      <c r="F37" s="580"/>
      <c r="G37" s="576" t="s">
        <v>865</v>
      </c>
      <c r="H37" s="581"/>
      <c r="I37" s="578" t="s">
        <v>866</v>
      </c>
      <c r="J37" s="579"/>
      <c r="K37" s="579"/>
      <c r="L37" s="576" t="s">
        <v>867</v>
      </c>
      <c r="M37" s="581"/>
      <c r="N37" s="578" t="s">
        <v>1518</v>
      </c>
      <c r="O37" s="579"/>
      <c r="P37" s="579"/>
      <c r="Q37" s="579"/>
      <c r="R37" s="579"/>
      <c r="S37" s="580"/>
    </row>
    <row r="38" spans="1:19" ht="20.25" customHeight="1">
      <c r="A38" s="582">
        <v>1</v>
      </c>
      <c r="B38" s="583" t="s">
        <v>26</v>
      </c>
      <c r="C38" s="536"/>
      <c r="D38" s="584" t="s">
        <v>869</v>
      </c>
      <c r="E38" s="585"/>
      <c r="F38" s="586"/>
      <c r="G38" s="582">
        <v>8</v>
      </c>
      <c r="H38" s="587" t="s">
        <v>870</v>
      </c>
      <c r="I38" s="549"/>
      <c r="J38" s="306">
        <v>0</v>
      </c>
      <c r="K38" s="307"/>
      <c r="L38" s="582">
        <v>13</v>
      </c>
      <c r="M38" s="547" t="s">
        <v>118</v>
      </c>
      <c r="N38" s="555"/>
      <c r="O38" s="555"/>
      <c r="P38" s="588">
        <f>M49</f>
        <v>21</v>
      </c>
      <c r="Q38" s="589" t="s">
        <v>0</v>
      </c>
      <c r="R38" s="585">
        <v>0</v>
      </c>
      <c r="S38" s="586"/>
    </row>
    <row r="39" spans="1:19" ht="20.25" customHeight="1">
      <c r="A39" s="582">
        <v>2</v>
      </c>
      <c r="B39" s="590"/>
      <c r="C39" s="552"/>
      <c r="D39" s="584" t="s">
        <v>33</v>
      </c>
      <c r="E39" s="585"/>
      <c r="F39" s="586"/>
      <c r="G39" s="582">
        <v>9</v>
      </c>
      <c r="H39" s="478" t="s">
        <v>871</v>
      </c>
      <c r="I39" s="584"/>
      <c r="J39" s="306">
        <v>0</v>
      </c>
      <c r="K39" s="307"/>
      <c r="L39" s="582">
        <v>14</v>
      </c>
      <c r="M39" s="547" t="s">
        <v>1519</v>
      </c>
      <c r="N39" s="555"/>
      <c r="O39" s="555"/>
      <c r="P39" s="588">
        <f>M49</f>
        <v>21</v>
      </c>
      <c r="Q39" s="589" t="s">
        <v>0</v>
      </c>
      <c r="R39" s="585">
        <v>0</v>
      </c>
      <c r="S39" s="586"/>
    </row>
    <row r="40" spans="1:19" ht="20.25" customHeight="1">
      <c r="A40" s="582">
        <v>3</v>
      </c>
      <c r="B40" s="583" t="s">
        <v>27</v>
      </c>
      <c r="C40" s="536"/>
      <c r="D40" s="584" t="s">
        <v>869</v>
      </c>
      <c r="E40" s="585"/>
      <c r="F40" s="586"/>
      <c r="G40" s="582">
        <v>10</v>
      </c>
      <c r="H40" s="587" t="s">
        <v>873</v>
      </c>
      <c r="I40" s="549"/>
      <c r="J40" s="306">
        <v>0</v>
      </c>
      <c r="K40" s="307"/>
      <c r="L40" s="582">
        <v>15</v>
      </c>
      <c r="M40" s="547" t="s">
        <v>874</v>
      </c>
      <c r="N40" s="555"/>
      <c r="O40" s="555"/>
      <c r="P40" s="588">
        <f>M49</f>
        <v>21</v>
      </c>
      <c r="Q40" s="589" t="s">
        <v>0</v>
      </c>
      <c r="R40" s="585">
        <v>0</v>
      </c>
      <c r="S40" s="586"/>
    </row>
    <row r="41" spans="1:19" ht="20.25" customHeight="1">
      <c r="A41" s="582">
        <v>4</v>
      </c>
      <c r="B41" s="590"/>
      <c r="C41" s="552"/>
      <c r="D41" s="584" t="s">
        <v>33</v>
      </c>
      <c r="E41" s="585"/>
      <c r="F41" s="586"/>
      <c r="G41" s="582">
        <v>11</v>
      </c>
      <c r="H41" s="587"/>
      <c r="I41" s="549"/>
      <c r="J41" s="306">
        <v>0</v>
      </c>
      <c r="K41" s="307"/>
      <c r="L41" s="582">
        <v>16</v>
      </c>
      <c r="M41" s="547" t="s">
        <v>875</v>
      </c>
      <c r="N41" s="555"/>
      <c r="O41" s="555"/>
      <c r="P41" s="588">
        <f>M49</f>
        <v>21</v>
      </c>
      <c r="Q41" s="589" t="s">
        <v>0</v>
      </c>
      <c r="R41" s="585">
        <v>0</v>
      </c>
      <c r="S41" s="586"/>
    </row>
    <row r="42" spans="1:19" ht="20.25" customHeight="1">
      <c r="A42" s="582">
        <v>5</v>
      </c>
      <c r="B42" s="583" t="s">
        <v>876</v>
      </c>
      <c r="C42" s="536"/>
      <c r="D42" s="584" t="s">
        <v>869</v>
      </c>
      <c r="E42" s="585"/>
      <c r="F42" s="586"/>
      <c r="G42" s="591"/>
      <c r="H42" s="555"/>
      <c r="I42" s="549"/>
      <c r="J42" s="312"/>
      <c r="K42" s="307"/>
      <c r="L42" s="582">
        <v>17</v>
      </c>
      <c r="M42" s="547" t="s">
        <v>877</v>
      </c>
      <c r="N42" s="555"/>
      <c r="O42" s="555"/>
      <c r="P42" s="588">
        <f>M49</f>
        <v>21</v>
      </c>
      <c r="Q42" s="589" t="s">
        <v>0</v>
      </c>
      <c r="R42" s="585">
        <v>0</v>
      </c>
      <c r="S42" s="586"/>
    </row>
    <row r="43" spans="1:19" ht="20.25" customHeight="1">
      <c r="A43" s="582">
        <v>6</v>
      </c>
      <c r="B43" s="590"/>
      <c r="C43" s="552"/>
      <c r="D43" s="584" t="s">
        <v>33</v>
      </c>
      <c r="E43" s="585"/>
      <c r="F43" s="586"/>
      <c r="G43" s="591"/>
      <c r="H43" s="555"/>
      <c r="I43" s="549"/>
      <c r="J43" s="312"/>
      <c r="K43" s="307"/>
      <c r="L43" s="582">
        <v>18</v>
      </c>
      <c r="M43" s="587" t="s">
        <v>1520</v>
      </c>
      <c r="N43" s="555"/>
      <c r="O43" s="555"/>
      <c r="P43" s="555"/>
      <c r="Q43" s="549"/>
      <c r="R43" s="585" t="e">
        <f>SUMIF('[3]Rozpocet vsechno'!O14:O108,1024,'[3]Rozpocet vsechno'!I14:I108)</f>
        <v>#VALUE!</v>
      </c>
      <c r="S43" s="586"/>
    </row>
    <row r="44" spans="1:19" ht="20.25" customHeight="1">
      <c r="A44" s="582">
        <v>7</v>
      </c>
      <c r="B44" s="592" t="s">
        <v>879</v>
      </c>
      <c r="C44" s="555"/>
      <c r="D44" s="549"/>
      <c r="E44" s="593">
        <v>0</v>
      </c>
      <c r="F44" s="565"/>
      <c r="G44" s="582">
        <v>12</v>
      </c>
      <c r="H44" s="592" t="s">
        <v>880</v>
      </c>
      <c r="I44" s="549"/>
      <c r="J44" s="315">
        <f>SUM(J38:J41)</f>
        <v>0</v>
      </c>
      <c r="K44" s="316"/>
      <c r="L44" s="582">
        <v>19</v>
      </c>
      <c r="M44" s="583" t="s">
        <v>1521</v>
      </c>
      <c r="N44" s="545"/>
      <c r="O44" s="545"/>
      <c r="P44" s="545"/>
      <c r="Q44" s="594"/>
      <c r="R44" s="593" t="e">
        <f>SUM(R38:R43)</f>
        <v>#VALUE!</v>
      </c>
      <c r="S44" s="565"/>
    </row>
    <row r="45" spans="1:19" ht="20.25" customHeight="1">
      <c r="A45" s="595">
        <v>20</v>
      </c>
      <c r="B45" s="596" t="s">
        <v>882</v>
      </c>
      <c r="C45" s="597"/>
      <c r="D45" s="598"/>
      <c r="E45" s="599" t="e">
        <f>SUMIF('[3]Rozpocet vsechno'!O14:O108,512,'[3]Rozpocet vsechno'!I14:I108)</f>
        <v>#VALUE!</v>
      </c>
      <c r="F45" s="561"/>
      <c r="G45" s="595">
        <v>21</v>
      </c>
      <c r="H45" s="596" t="s">
        <v>883</v>
      </c>
      <c r="I45" s="598"/>
      <c r="J45" s="600">
        <v>0</v>
      </c>
      <c r="K45" s="601">
        <f>M49</f>
        <v>21</v>
      </c>
      <c r="L45" s="595">
        <v>22</v>
      </c>
      <c r="M45" s="596" t="s">
        <v>30</v>
      </c>
      <c r="N45" s="597"/>
      <c r="O45" s="597"/>
      <c r="P45" s="597"/>
      <c r="Q45" s="598"/>
      <c r="R45" s="599" t="e">
        <f>SUMIF('[3]Rozpocet vsechno'!O14:O108,"&lt;4",'[3]Rozpocet vsechno'!I14:I108)+SUMIF('[3]Rozpocet vsechno'!O14:O108,"&gt;1024",'[3]Rozpocet vsechno'!I14:I108)</f>
        <v>#VALUE!</v>
      </c>
      <c r="S45" s="561"/>
    </row>
    <row r="46" spans="1:19" ht="20.25" customHeight="1">
      <c r="A46" s="602" t="s">
        <v>848</v>
      </c>
      <c r="B46" s="531"/>
      <c r="C46" s="531"/>
      <c r="D46" s="531"/>
      <c r="E46" s="531"/>
      <c r="F46" s="603"/>
      <c r="G46" s="604"/>
      <c r="H46" s="531"/>
      <c r="I46" s="531"/>
      <c r="J46" s="531"/>
      <c r="K46" s="531"/>
      <c r="L46" s="576" t="s">
        <v>884</v>
      </c>
      <c r="M46" s="568"/>
      <c r="N46" s="578" t="s">
        <v>885</v>
      </c>
      <c r="O46" s="567"/>
      <c r="P46" s="567"/>
      <c r="Q46" s="567"/>
      <c r="R46" s="567"/>
      <c r="S46" s="570"/>
    </row>
    <row r="47" spans="1:19" ht="20.25" customHeight="1">
      <c r="A47" s="533"/>
      <c r="B47" s="478"/>
      <c r="C47" s="478"/>
      <c r="D47" s="478"/>
      <c r="E47" s="478"/>
      <c r="F47" s="539"/>
      <c r="G47" s="605"/>
      <c r="H47" s="478"/>
      <c r="I47" s="478"/>
      <c r="J47" s="478"/>
      <c r="K47" s="478"/>
      <c r="L47" s="582">
        <v>23</v>
      </c>
      <c r="M47" s="587" t="s">
        <v>886</v>
      </c>
      <c r="N47" s="555"/>
      <c r="O47" s="555"/>
      <c r="P47" s="555"/>
      <c r="Q47" s="586"/>
      <c r="R47" s="593" t="e">
        <f>ROUND(E44+J44+R44+E45+J45+R45,2)</f>
        <v>#VALUE!</v>
      </c>
      <c r="S47" s="606" t="e">
        <f>E44+J44+R44+E45+J45+R45</f>
        <v>#VALUE!</v>
      </c>
    </row>
    <row r="48" spans="1:19" ht="20.25" customHeight="1">
      <c r="A48" s="607" t="s">
        <v>887</v>
      </c>
      <c r="B48" s="551"/>
      <c r="C48" s="551"/>
      <c r="D48" s="551"/>
      <c r="E48" s="551"/>
      <c r="F48" s="552"/>
      <c r="G48" s="608" t="s">
        <v>888</v>
      </c>
      <c r="H48" s="551"/>
      <c r="I48" s="551"/>
      <c r="J48" s="551"/>
      <c r="K48" s="551"/>
      <c r="L48" s="582">
        <v>24</v>
      </c>
      <c r="M48" s="609">
        <v>15</v>
      </c>
      <c r="N48" s="552" t="s">
        <v>0</v>
      </c>
      <c r="O48" s="610"/>
      <c r="P48" s="555" t="s">
        <v>92</v>
      </c>
      <c r="Q48" s="549"/>
      <c r="R48" s="611"/>
      <c r="S48" s="612">
        <f>O48*M48/100</f>
        <v>0</v>
      </c>
    </row>
    <row r="49" spans="1:19" ht="20.25" customHeight="1" thickBot="1">
      <c r="A49" s="613" t="s">
        <v>847</v>
      </c>
      <c r="B49" s="545"/>
      <c r="C49" s="545"/>
      <c r="D49" s="545"/>
      <c r="E49" s="545"/>
      <c r="F49" s="536"/>
      <c r="G49" s="614"/>
      <c r="H49" s="545"/>
      <c r="I49" s="545"/>
      <c r="J49" s="545"/>
      <c r="K49" s="545"/>
      <c r="L49" s="582">
        <v>25</v>
      </c>
      <c r="M49" s="615">
        <v>21</v>
      </c>
      <c r="N49" s="549" t="s">
        <v>0</v>
      </c>
      <c r="O49" s="610" t="e">
        <f>ROUND(SUMIF('[3]Rozpocet vsechno'!N14:N108,M49,'[3]Rozpocet vsechno'!I14:I108)+SUMIF(P38:P42,M49,R38:R42)+IF(K45=M49,J45,0),2)</f>
        <v>#VALUE!</v>
      </c>
      <c r="P49" s="555" t="s">
        <v>92</v>
      </c>
      <c r="Q49" s="549"/>
      <c r="R49" s="585" t="e">
        <f>ROUNDUP(O49*M49/100,1)</f>
        <v>#VALUE!</v>
      </c>
      <c r="S49" s="616" t="e">
        <f>O49*M49/100</f>
        <v>#VALUE!</v>
      </c>
    </row>
    <row r="50" spans="1:19" ht="20.25" customHeight="1" thickBot="1">
      <c r="A50" s="533"/>
      <c r="B50" s="478"/>
      <c r="C50" s="478"/>
      <c r="D50" s="478"/>
      <c r="E50" s="478"/>
      <c r="F50" s="539"/>
      <c r="G50" s="605"/>
      <c r="H50" s="478"/>
      <c r="I50" s="478"/>
      <c r="J50" s="478"/>
      <c r="K50" s="478"/>
      <c r="L50" s="595">
        <v>26</v>
      </c>
      <c r="M50" s="617" t="s">
        <v>889</v>
      </c>
      <c r="N50" s="597"/>
      <c r="O50" s="597"/>
      <c r="P50" s="597"/>
      <c r="Q50" s="618"/>
      <c r="R50" s="619" t="e">
        <f>R47+R48+R49</f>
        <v>#VALUE!</v>
      </c>
      <c r="S50" s="620"/>
    </row>
    <row r="51" spans="1:19" ht="20.25" customHeight="1">
      <c r="A51" s="607" t="s">
        <v>887</v>
      </c>
      <c r="B51" s="551"/>
      <c r="C51" s="551"/>
      <c r="D51" s="551"/>
      <c r="E51" s="551"/>
      <c r="F51" s="552"/>
      <c r="G51" s="608" t="s">
        <v>888</v>
      </c>
      <c r="H51" s="551"/>
      <c r="I51" s="551"/>
      <c r="J51" s="551"/>
      <c r="K51" s="551"/>
      <c r="L51" s="576" t="s">
        <v>890</v>
      </c>
      <c r="M51" s="568"/>
      <c r="N51" s="578" t="s">
        <v>891</v>
      </c>
      <c r="O51" s="567"/>
      <c r="P51" s="567"/>
      <c r="Q51" s="567"/>
      <c r="R51" s="344"/>
      <c r="S51" s="570"/>
    </row>
    <row r="52" spans="1:19" ht="20.25" customHeight="1">
      <c r="A52" s="613" t="s">
        <v>849</v>
      </c>
      <c r="B52" s="545"/>
      <c r="C52" s="545"/>
      <c r="D52" s="545"/>
      <c r="E52" s="545"/>
      <c r="F52" s="536"/>
      <c r="G52" s="614"/>
      <c r="H52" s="545"/>
      <c r="I52" s="545"/>
      <c r="J52" s="545"/>
      <c r="K52" s="545"/>
      <c r="L52" s="582">
        <v>27</v>
      </c>
      <c r="M52" s="587" t="s">
        <v>892</v>
      </c>
      <c r="N52" s="555"/>
      <c r="O52" s="555"/>
      <c r="P52" s="555"/>
      <c r="Q52" s="549"/>
      <c r="R52" s="585">
        <v>0</v>
      </c>
      <c r="S52" s="586"/>
    </row>
    <row r="53" spans="1:19" ht="20.25" customHeight="1">
      <c r="A53" s="533"/>
      <c r="B53" s="478"/>
      <c r="C53" s="478"/>
      <c r="D53" s="478"/>
      <c r="E53" s="478"/>
      <c r="F53" s="539"/>
      <c r="G53" s="605"/>
      <c r="H53" s="478"/>
      <c r="I53" s="478"/>
      <c r="J53" s="478"/>
      <c r="K53" s="478"/>
      <c r="L53" s="582">
        <v>28</v>
      </c>
      <c r="M53" s="587" t="s">
        <v>893</v>
      </c>
      <c r="N53" s="555"/>
      <c r="O53" s="555"/>
      <c r="P53" s="555"/>
      <c r="Q53" s="549"/>
      <c r="R53" s="585">
        <v>0</v>
      </c>
      <c r="S53" s="586"/>
    </row>
    <row r="54" spans="1:19" ht="20.25" customHeight="1">
      <c r="A54" s="621" t="s">
        <v>887</v>
      </c>
      <c r="B54" s="560"/>
      <c r="C54" s="560"/>
      <c r="D54" s="560"/>
      <c r="E54" s="560"/>
      <c r="F54" s="622"/>
      <c r="G54" s="623" t="s">
        <v>888</v>
      </c>
      <c r="H54" s="560"/>
      <c r="I54" s="560"/>
      <c r="J54" s="560"/>
      <c r="K54" s="560"/>
      <c r="L54" s="595">
        <v>29</v>
      </c>
      <c r="M54" s="596" t="s">
        <v>894</v>
      </c>
      <c r="N54" s="597"/>
      <c r="O54" s="597"/>
      <c r="P54" s="597"/>
      <c r="Q54" s="598"/>
      <c r="R54" s="572">
        <v>0</v>
      </c>
      <c r="S54" s="624"/>
    </row>
  </sheetData>
  <mergeCells count="4">
    <mergeCell ref="E5:J5"/>
    <mergeCell ref="E7:J7"/>
    <mergeCell ref="E9:J9"/>
    <mergeCell ref="P9:R9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8" sqref="F8"/>
    </sheetView>
  </sheetViews>
  <sheetFormatPr defaultRowHeight="12.75"/>
  <cols>
    <col min="1" max="1" width="11.7109375" style="237" customWidth="1"/>
    <col min="2" max="2" width="55.7109375" style="237" customWidth="1"/>
    <col min="3" max="3" width="13.5703125" style="237" customWidth="1"/>
    <col min="4" max="5" width="0" style="237" hidden="1" customWidth="1"/>
    <col min="6" max="256" width="9.140625" style="237"/>
    <col min="257" max="257" width="11.7109375" style="237" customWidth="1"/>
    <col min="258" max="258" width="55.7109375" style="237" customWidth="1"/>
    <col min="259" max="259" width="13.5703125" style="237" customWidth="1"/>
    <col min="260" max="261" width="0" style="237" hidden="1" customWidth="1"/>
    <col min="262" max="512" width="9.140625" style="237"/>
    <col min="513" max="513" width="11.7109375" style="237" customWidth="1"/>
    <col min="514" max="514" width="55.7109375" style="237" customWidth="1"/>
    <col min="515" max="515" width="13.5703125" style="237" customWidth="1"/>
    <col min="516" max="517" width="0" style="237" hidden="1" customWidth="1"/>
    <col min="518" max="768" width="9.140625" style="237"/>
    <col min="769" max="769" width="11.7109375" style="237" customWidth="1"/>
    <col min="770" max="770" width="55.7109375" style="237" customWidth="1"/>
    <col min="771" max="771" width="13.5703125" style="237" customWidth="1"/>
    <col min="772" max="773" width="0" style="237" hidden="1" customWidth="1"/>
    <col min="774" max="1024" width="9.140625" style="237"/>
    <col min="1025" max="1025" width="11.7109375" style="237" customWidth="1"/>
    <col min="1026" max="1026" width="55.7109375" style="237" customWidth="1"/>
    <col min="1027" max="1027" width="13.5703125" style="237" customWidth="1"/>
    <col min="1028" max="1029" width="0" style="237" hidden="1" customWidth="1"/>
    <col min="1030" max="1280" width="9.140625" style="237"/>
    <col min="1281" max="1281" width="11.7109375" style="237" customWidth="1"/>
    <col min="1282" max="1282" width="55.7109375" style="237" customWidth="1"/>
    <col min="1283" max="1283" width="13.5703125" style="237" customWidth="1"/>
    <col min="1284" max="1285" width="0" style="237" hidden="1" customWidth="1"/>
    <col min="1286" max="1536" width="9.140625" style="237"/>
    <col min="1537" max="1537" width="11.7109375" style="237" customWidth="1"/>
    <col min="1538" max="1538" width="55.7109375" style="237" customWidth="1"/>
    <col min="1539" max="1539" width="13.5703125" style="237" customWidth="1"/>
    <col min="1540" max="1541" width="0" style="237" hidden="1" customWidth="1"/>
    <col min="1542" max="1792" width="9.140625" style="237"/>
    <col min="1793" max="1793" width="11.7109375" style="237" customWidth="1"/>
    <col min="1794" max="1794" width="55.7109375" style="237" customWidth="1"/>
    <col min="1795" max="1795" width="13.5703125" style="237" customWidth="1"/>
    <col min="1796" max="1797" width="0" style="237" hidden="1" customWidth="1"/>
    <col min="1798" max="2048" width="9.140625" style="237"/>
    <col min="2049" max="2049" width="11.7109375" style="237" customWidth="1"/>
    <col min="2050" max="2050" width="55.7109375" style="237" customWidth="1"/>
    <col min="2051" max="2051" width="13.5703125" style="237" customWidth="1"/>
    <col min="2052" max="2053" width="0" style="237" hidden="1" customWidth="1"/>
    <col min="2054" max="2304" width="9.140625" style="237"/>
    <col min="2305" max="2305" width="11.7109375" style="237" customWidth="1"/>
    <col min="2306" max="2306" width="55.7109375" style="237" customWidth="1"/>
    <col min="2307" max="2307" width="13.5703125" style="237" customWidth="1"/>
    <col min="2308" max="2309" width="0" style="237" hidden="1" customWidth="1"/>
    <col min="2310" max="2560" width="9.140625" style="237"/>
    <col min="2561" max="2561" width="11.7109375" style="237" customWidth="1"/>
    <col min="2562" max="2562" width="55.7109375" style="237" customWidth="1"/>
    <col min="2563" max="2563" width="13.5703125" style="237" customWidth="1"/>
    <col min="2564" max="2565" width="0" style="237" hidden="1" customWidth="1"/>
    <col min="2566" max="2816" width="9.140625" style="237"/>
    <col min="2817" max="2817" width="11.7109375" style="237" customWidth="1"/>
    <col min="2818" max="2818" width="55.7109375" style="237" customWidth="1"/>
    <col min="2819" max="2819" width="13.5703125" style="237" customWidth="1"/>
    <col min="2820" max="2821" width="0" style="237" hidden="1" customWidth="1"/>
    <col min="2822" max="3072" width="9.140625" style="237"/>
    <col min="3073" max="3073" width="11.7109375" style="237" customWidth="1"/>
    <col min="3074" max="3074" width="55.7109375" style="237" customWidth="1"/>
    <col min="3075" max="3075" width="13.5703125" style="237" customWidth="1"/>
    <col min="3076" max="3077" width="0" style="237" hidden="1" customWidth="1"/>
    <col min="3078" max="3328" width="9.140625" style="237"/>
    <col min="3329" max="3329" width="11.7109375" style="237" customWidth="1"/>
    <col min="3330" max="3330" width="55.7109375" style="237" customWidth="1"/>
    <col min="3331" max="3331" width="13.5703125" style="237" customWidth="1"/>
    <col min="3332" max="3333" width="0" style="237" hidden="1" customWidth="1"/>
    <col min="3334" max="3584" width="9.140625" style="237"/>
    <col min="3585" max="3585" width="11.7109375" style="237" customWidth="1"/>
    <col min="3586" max="3586" width="55.7109375" style="237" customWidth="1"/>
    <col min="3587" max="3587" width="13.5703125" style="237" customWidth="1"/>
    <col min="3588" max="3589" width="0" style="237" hidden="1" customWidth="1"/>
    <col min="3590" max="3840" width="9.140625" style="237"/>
    <col min="3841" max="3841" width="11.7109375" style="237" customWidth="1"/>
    <col min="3842" max="3842" width="55.7109375" style="237" customWidth="1"/>
    <col min="3843" max="3843" width="13.5703125" style="237" customWidth="1"/>
    <col min="3844" max="3845" width="0" style="237" hidden="1" customWidth="1"/>
    <col min="3846" max="4096" width="9.140625" style="237"/>
    <col min="4097" max="4097" width="11.7109375" style="237" customWidth="1"/>
    <col min="4098" max="4098" width="55.7109375" style="237" customWidth="1"/>
    <col min="4099" max="4099" width="13.5703125" style="237" customWidth="1"/>
    <col min="4100" max="4101" width="0" style="237" hidden="1" customWidth="1"/>
    <col min="4102" max="4352" width="9.140625" style="237"/>
    <col min="4353" max="4353" width="11.7109375" style="237" customWidth="1"/>
    <col min="4354" max="4354" width="55.7109375" style="237" customWidth="1"/>
    <col min="4355" max="4355" width="13.5703125" style="237" customWidth="1"/>
    <col min="4356" max="4357" width="0" style="237" hidden="1" customWidth="1"/>
    <col min="4358" max="4608" width="9.140625" style="237"/>
    <col min="4609" max="4609" width="11.7109375" style="237" customWidth="1"/>
    <col min="4610" max="4610" width="55.7109375" style="237" customWidth="1"/>
    <col min="4611" max="4611" width="13.5703125" style="237" customWidth="1"/>
    <col min="4612" max="4613" width="0" style="237" hidden="1" customWidth="1"/>
    <col min="4614" max="4864" width="9.140625" style="237"/>
    <col min="4865" max="4865" width="11.7109375" style="237" customWidth="1"/>
    <col min="4866" max="4866" width="55.7109375" style="237" customWidth="1"/>
    <col min="4867" max="4867" width="13.5703125" style="237" customWidth="1"/>
    <col min="4868" max="4869" width="0" style="237" hidden="1" customWidth="1"/>
    <col min="4870" max="5120" width="9.140625" style="237"/>
    <col min="5121" max="5121" width="11.7109375" style="237" customWidth="1"/>
    <col min="5122" max="5122" width="55.7109375" style="237" customWidth="1"/>
    <col min="5123" max="5123" width="13.5703125" style="237" customWidth="1"/>
    <col min="5124" max="5125" width="0" style="237" hidden="1" customWidth="1"/>
    <col min="5126" max="5376" width="9.140625" style="237"/>
    <col min="5377" max="5377" width="11.7109375" style="237" customWidth="1"/>
    <col min="5378" max="5378" width="55.7109375" style="237" customWidth="1"/>
    <col min="5379" max="5379" width="13.5703125" style="237" customWidth="1"/>
    <col min="5380" max="5381" width="0" style="237" hidden="1" customWidth="1"/>
    <col min="5382" max="5632" width="9.140625" style="237"/>
    <col min="5633" max="5633" width="11.7109375" style="237" customWidth="1"/>
    <col min="5634" max="5634" width="55.7109375" style="237" customWidth="1"/>
    <col min="5635" max="5635" width="13.5703125" style="237" customWidth="1"/>
    <col min="5636" max="5637" width="0" style="237" hidden="1" customWidth="1"/>
    <col min="5638" max="5888" width="9.140625" style="237"/>
    <col min="5889" max="5889" width="11.7109375" style="237" customWidth="1"/>
    <col min="5890" max="5890" width="55.7109375" style="237" customWidth="1"/>
    <col min="5891" max="5891" width="13.5703125" style="237" customWidth="1"/>
    <col min="5892" max="5893" width="0" style="237" hidden="1" customWidth="1"/>
    <col min="5894" max="6144" width="9.140625" style="237"/>
    <col min="6145" max="6145" width="11.7109375" style="237" customWidth="1"/>
    <col min="6146" max="6146" width="55.7109375" style="237" customWidth="1"/>
    <col min="6147" max="6147" width="13.5703125" style="237" customWidth="1"/>
    <col min="6148" max="6149" width="0" style="237" hidden="1" customWidth="1"/>
    <col min="6150" max="6400" width="9.140625" style="237"/>
    <col min="6401" max="6401" width="11.7109375" style="237" customWidth="1"/>
    <col min="6402" max="6402" width="55.7109375" style="237" customWidth="1"/>
    <col min="6403" max="6403" width="13.5703125" style="237" customWidth="1"/>
    <col min="6404" max="6405" width="0" style="237" hidden="1" customWidth="1"/>
    <col min="6406" max="6656" width="9.140625" style="237"/>
    <col min="6657" max="6657" width="11.7109375" style="237" customWidth="1"/>
    <col min="6658" max="6658" width="55.7109375" style="237" customWidth="1"/>
    <col min="6659" max="6659" width="13.5703125" style="237" customWidth="1"/>
    <col min="6660" max="6661" width="0" style="237" hidden="1" customWidth="1"/>
    <col min="6662" max="6912" width="9.140625" style="237"/>
    <col min="6913" max="6913" width="11.7109375" style="237" customWidth="1"/>
    <col min="6914" max="6914" width="55.7109375" style="237" customWidth="1"/>
    <col min="6915" max="6915" width="13.5703125" style="237" customWidth="1"/>
    <col min="6916" max="6917" width="0" style="237" hidden="1" customWidth="1"/>
    <col min="6918" max="7168" width="9.140625" style="237"/>
    <col min="7169" max="7169" width="11.7109375" style="237" customWidth="1"/>
    <col min="7170" max="7170" width="55.7109375" style="237" customWidth="1"/>
    <col min="7171" max="7171" width="13.5703125" style="237" customWidth="1"/>
    <col min="7172" max="7173" width="0" style="237" hidden="1" customWidth="1"/>
    <col min="7174" max="7424" width="9.140625" style="237"/>
    <col min="7425" max="7425" width="11.7109375" style="237" customWidth="1"/>
    <col min="7426" max="7426" width="55.7109375" style="237" customWidth="1"/>
    <col min="7427" max="7427" width="13.5703125" style="237" customWidth="1"/>
    <col min="7428" max="7429" width="0" style="237" hidden="1" customWidth="1"/>
    <col min="7430" max="7680" width="9.140625" style="237"/>
    <col min="7681" max="7681" width="11.7109375" style="237" customWidth="1"/>
    <col min="7682" max="7682" width="55.7109375" style="237" customWidth="1"/>
    <col min="7683" max="7683" width="13.5703125" style="237" customWidth="1"/>
    <col min="7684" max="7685" width="0" style="237" hidden="1" customWidth="1"/>
    <col min="7686" max="7936" width="9.140625" style="237"/>
    <col min="7937" max="7937" width="11.7109375" style="237" customWidth="1"/>
    <col min="7938" max="7938" width="55.7109375" style="237" customWidth="1"/>
    <col min="7939" max="7939" width="13.5703125" style="237" customWidth="1"/>
    <col min="7940" max="7941" width="0" style="237" hidden="1" customWidth="1"/>
    <col min="7942" max="8192" width="9.140625" style="237"/>
    <col min="8193" max="8193" width="11.7109375" style="237" customWidth="1"/>
    <col min="8194" max="8194" width="55.7109375" style="237" customWidth="1"/>
    <col min="8195" max="8195" width="13.5703125" style="237" customWidth="1"/>
    <col min="8196" max="8197" width="0" style="237" hidden="1" customWidth="1"/>
    <col min="8198" max="8448" width="9.140625" style="237"/>
    <col min="8449" max="8449" width="11.7109375" style="237" customWidth="1"/>
    <col min="8450" max="8450" width="55.7109375" style="237" customWidth="1"/>
    <col min="8451" max="8451" width="13.5703125" style="237" customWidth="1"/>
    <col min="8452" max="8453" width="0" style="237" hidden="1" customWidth="1"/>
    <col min="8454" max="8704" width="9.140625" style="237"/>
    <col min="8705" max="8705" width="11.7109375" style="237" customWidth="1"/>
    <col min="8706" max="8706" width="55.7109375" style="237" customWidth="1"/>
    <col min="8707" max="8707" width="13.5703125" style="237" customWidth="1"/>
    <col min="8708" max="8709" width="0" style="237" hidden="1" customWidth="1"/>
    <col min="8710" max="8960" width="9.140625" style="237"/>
    <col min="8961" max="8961" width="11.7109375" style="237" customWidth="1"/>
    <col min="8962" max="8962" width="55.7109375" style="237" customWidth="1"/>
    <col min="8963" max="8963" width="13.5703125" style="237" customWidth="1"/>
    <col min="8964" max="8965" width="0" style="237" hidden="1" customWidth="1"/>
    <col min="8966" max="9216" width="9.140625" style="237"/>
    <col min="9217" max="9217" width="11.7109375" style="237" customWidth="1"/>
    <col min="9218" max="9218" width="55.7109375" style="237" customWidth="1"/>
    <col min="9219" max="9219" width="13.5703125" style="237" customWidth="1"/>
    <col min="9220" max="9221" width="0" style="237" hidden="1" customWidth="1"/>
    <col min="9222" max="9472" width="9.140625" style="237"/>
    <col min="9473" max="9473" width="11.7109375" style="237" customWidth="1"/>
    <col min="9474" max="9474" width="55.7109375" style="237" customWidth="1"/>
    <col min="9475" max="9475" width="13.5703125" style="237" customWidth="1"/>
    <col min="9476" max="9477" width="0" style="237" hidden="1" customWidth="1"/>
    <col min="9478" max="9728" width="9.140625" style="237"/>
    <col min="9729" max="9729" width="11.7109375" style="237" customWidth="1"/>
    <col min="9730" max="9730" width="55.7109375" style="237" customWidth="1"/>
    <col min="9731" max="9731" width="13.5703125" style="237" customWidth="1"/>
    <col min="9732" max="9733" width="0" style="237" hidden="1" customWidth="1"/>
    <col min="9734" max="9984" width="9.140625" style="237"/>
    <col min="9985" max="9985" width="11.7109375" style="237" customWidth="1"/>
    <col min="9986" max="9986" width="55.7109375" style="237" customWidth="1"/>
    <col min="9987" max="9987" width="13.5703125" style="237" customWidth="1"/>
    <col min="9988" max="9989" width="0" style="237" hidden="1" customWidth="1"/>
    <col min="9990" max="10240" width="9.140625" style="237"/>
    <col min="10241" max="10241" width="11.7109375" style="237" customWidth="1"/>
    <col min="10242" max="10242" width="55.7109375" style="237" customWidth="1"/>
    <col min="10243" max="10243" width="13.5703125" style="237" customWidth="1"/>
    <col min="10244" max="10245" width="0" style="237" hidden="1" customWidth="1"/>
    <col min="10246" max="10496" width="9.140625" style="237"/>
    <col min="10497" max="10497" width="11.7109375" style="237" customWidth="1"/>
    <col min="10498" max="10498" width="55.7109375" style="237" customWidth="1"/>
    <col min="10499" max="10499" width="13.5703125" style="237" customWidth="1"/>
    <col min="10500" max="10501" width="0" style="237" hidden="1" customWidth="1"/>
    <col min="10502" max="10752" width="9.140625" style="237"/>
    <col min="10753" max="10753" width="11.7109375" style="237" customWidth="1"/>
    <col min="10754" max="10754" width="55.7109375" style="237" customWidth="1"/>
    <col min="10755" max="10755" width="13.5703125" style="237" customWidth="1"/>
    <col min="10756" max="10757" width="0" style="237" hidden="1" customWidth="1"/>
    <col min="10758" max="11008" width="9.140625" style="237"/>
    <col min="11009" max="11009" width="11.7109375" style="237" customWidth="1"/>
    <col min="11010" max="11010" width="55.7109375" style="237" customWidth="1"/>
    <col min="11011" max="11011" width="13.5703125" style="237" customWidth="1"/>
    <col min="11012" max="11013" width="0" style="237" hidden="1" customWidth="1"/>
    <col min="11014" max="11264" width="9.140625" style="237"/>
    <col min="11265" max="11265" width="11.7109375" style="237" customWidth="1"/>
    <col min="11266" max="11266" width="55.7109375" style="237" customWidth="1"/>
    <col min="11267" max="11267" width="13.5703125" style="237" customWidth="1"/>
    <col min="11268" max="11269" width="0" style="237" hidden="1" customWidth="1"/>
    <col min="11270" max="11520" width="9.140625" style="237"/>
    <col min="11521" max="11521" width="11.7109375" style="237" customWidth="1"/>
    <col min="11522" max="11522" width="55.7109375" style="237" customWidth="1"/>
    <col min="11523" max="11523" width="13.5703125" style="237" customWidth="1"/>
    <col min="11524" max="11525" width="0" style="237" hidden="1" customWidth="1"/>
    <col min="11526" max="11776" width="9.140625" style="237"/>
    <col min="11777" max="11777" width="11.7109375" style="237" customWidth="1"/>
    <col min="11778" max="11778" width="55.7109375" style="237" customWidth="1"/>
    <col min="11779" max="11779" width="13.5703125" style="237" customWidth="1"/>
    <col min="11780" max="11781" width="0" style="237" hidden="1" customWidth="1"/>
    <col min="11782" max="12032" width="9.140625" style="237"/>
    <col min="12033" max="12033" width="11.7109375" style="237" customWidth="1"/>
    <col min="12034" max="12034" width="55.7109375" style="237" customWidth="1"/>
    <col min="12035" max="12035" width="13.5703125" style="237" customWidth="1"/>
    <col min="12036" max="12037" width="0" style="237" hidden="1" customWidth="1"/>
    <col min="12038" max="12288" width="9.140625" style="237"/>
    <col min="12289" max="12289" width="11.7109375" style="237" customWidth="1"/>
    <col min="12290" max="12290" width="55.7109375" style="237" customWidth="1"/>
    <col min="12291" max="12291" width="13.5703125" style="237" customWidth="1"/>
    <col min="12292" max="12293" width="0" style="237" hidden="1" customWidth="1"/>
    <col min="12294" max="12544" width="9.140625" style="237"/>
    <col min="12545" max="12545" width="11.7109375" style="237" customWidth="1"/>
    <col min="12546" max="12546" width="55.7109375" style="237" customWidth="1"/>
    <col min="12547" max="12547" width="13.5703125" style="237" customWidth="1"/>
    <col min="12548" max="12549" width="0" style="237" hidden="1" customWidth="1"/>
    <col min="12550" max="12800" width="9.140625" style="237"/>
    <col min="12801" max="12801" width="11.7109375" style="237" customWidth="1"/>
    <col min="12802" max="12802" width="55.7109375" style="237" customWidth="1"/>
    <col min="12803" max="12803" width="13.5703125" style="237" customWidth="1"/>
    <col min="12804" max="12805" width="0" style="237" hidden="1" customWidth="1"/>
    <col min="12806" max="13056" width="9.140625" style="237"/>
    <col min="13057" max="13057" width="11.7109375" style="237" customWidth="1"/>
    <col min="13058" max="13058" width="55.7109375" style="237" customWidth="1"/>
    <col min="13059" max="13059" width="13.5703125" style="237" customWidth="1"/>
    <col min="13060" max="13061" width="0" style="237" hidden="1" customWidth="1"/>
    <col min="13062" max="13312" width="9.140625" style="237"/>
    <col min="13313" max="13313" width="11.7109375" style="237" customWidth="1"/>
    <col min="13314" max="13314" width="55.7109375" style="237" customWidth="1"/>
    <col min="13315" max="13315" width="13.5703125" style="237" customWidth="1"/>
    <col min="13316" max="13317" width="0" style="237" hidden="1" customWidth="1"/>
    <col min="13318" max="13568" width="9.140625" style="237"/>
    <col min="13569" max="13569" width="11.7109375" style="237" customWidth="1"/>
    <col min="13570" max="13570" width="55.7109375" style="237" customWidth="1"/>
    <col min="13571" max="13571" width="13.5703125" style="237" customWidth="1"/>
    <col min="13572" max="13573" width="0" style="237" hidden="1" customWidth="1"/>
    <col min="13574" max="13824" width="9.140625" style="237"/>
    <col min="13825" max="13825" width="11.7109375" style="237" customWidth="1"/>
    <col min="13826" max="13826" width="55.7109375" style="237" customWidth="1"/>
    <col min="13827" max="13827" width="13.5703125" style="237" customWidth="1"/>
    <col min="13828" max="13829" width="0" style="237" hidden="1" customWidth="1"/>
    <col min="13830" max="14080" width="9.140625" style="237"/>
    <col min="14081" max="14081" width="11.7109375" style="237" customWidth="1"/>
    <col min="14082" max="14082" width="55.7109375" style="237" customWidth="1"/>
    <col min="14083" max="14083" width="13.5703125" style="237" customWidth="1"/>
    <col min="14084" max="14085" width="0" style="237" hidden="1" customWidth="1"/>
    <col min="14086" max="14336" width="9.140625" style="237"/>
    <col min="14337" max="14337" width="11.7109375" style="237" customWidth="1"/>
    <col min="14338" max="14338" width="55.7109375" style="237" customWidth="1"/>
    <col min="14339" max="14339" width="13.5703125" style="237" customWidth="1"/>
    <col min="14340" max="14341" width="0" style="237" hidden="1" customWidth="1"/>
    <col min="14342" max="14592" width="9.140625" style="237"/>
    <col min="14593" max="14593" width="11.7109375" style="237" customWidth="1"/>
    <col min="14594" max="14594" width="55.7109375" style="237" customWidth="1"/>
    <col min="14595" max="14595" width="13.5703125" style="237" customWidth="1"/>
    <col min="14596" max="14597" width="0" style="237" hidden="1" customWidth="1"/>
    <col min="14598" max="14848" width="9.140625" style="237"/>
    <col min="14849" max="14849" width="11.7109375" style="237" customWidth="1"/>
    <col min="14850" max="14850" width="55.7109375" style="237" customWidth="1"/>
    <col min="14851" max="14851" width="13.5703125" style="237" customWidth="1"/>
    <col min="14852" max="14853" width="0" style="237" hidden="1" customWidth="1"/>
    <col min="14854" max="15104" width="9.140625" style="237"/>
    <col min="15105" max="15105" width="11.7109375" style="237" customWidth="1"/>
    <col min="15106" max="15106" width="55.7109375" style="237" customWidth="1"/>
    <col min="15107" max="15107" width="13.5703125" style="237" customWidth="1"/>
    <col min="15108" max="15109" width="0" style="237" hidden="1" customWidth="1"/>
    <col min="15110" max="15360" width="9.140625" style="237"/>
    <col min="15361" max="15361" width="11.7109375" style="237" customWidth="1"/>
    <col min="15362" max="15362" width="55.7109375" style="237" customWidth="1"/>
    <col min="15363" max="15363" width="13.5703125" style="237" customWidth="1"/>
    <col min="15364" max="15365" width="0" style="237" hidden="1" customWidth="1"/>
    <col min="15366" max="15616" width="9.140625" style="237"/>
    <col min="15617" max="15617" width="11.7109375" style="237" customWidth="1"/>
    <col min="15618" max="15618" width="55.7109375" style="237" customWidth="1"/>
    <col min="15619" max="15619" width="13.5703125" style="237" customWidth="1"/>
    <col min="15620" max="15621" width="0" style="237" hidden="1" customWidth="1"/>
    <col min="15622" max="15872" width="9.140625" style="237"/>
    <col min="15873" max="15873" width="11.7109375" style="237" customWidth="1"/>
    <col min="15874" max="15874" width="55.7109375" style="237" customWidth="1"/>
    <col min="15875" max="15875" width="13.5703125" style="237" customWidth="1"/>
    <col min="15876" max="15877" width="0" style="237" hidden="1" customWidth="1"/>
    <col min="15878" max="16128" width="9.140625" style="237"/>
    <col min="16129" max="16129" width="11.7109375" style="237" customWidth="1"/>
    <col min="16130" max="16130" width="55.7109375" style="237" customWidth="1"/>
    <col min="16131" max="16131" width="13.5703125" style="237" customWidth="1"/>
    <col min="16132" max="16133" width="0" style="237" hidden="1" customWidth="1"/>
    <col min="16134" max="16384" width="9.140625" style="237"/>
  </cols>
  <sheetData>
    <row r="1" spans="1:5" ht="18" customHeight="1">
      <c r="A1" s="504" t="s">
        <v>895</v>
      </c>
      <c r="B1" s="505"/>
      <c r="C1" s="505"/>
      <c r="D1" s="506"/>
      <c r="E1" s="506"/>
    </row>
    <row r="2" spans="1:5">
      <c r="A2" s="507" t="s">
        <v>24</v>
      </c>
      <c r="B2" s="508" t="str">
        <f>'[3]Krycí list'!E5</f>
        <v xml:space="preserve">Pelhřimov-rekonstrukce inženýrských sítí v ul. Sdružená, Lesní </v>
      </c>
      <c r="C2" s="509"/>
      <c r="D2" s="510"/>
      <c r="E2" s="510"/>
    </row>
    <row r="3" spans="1:5">
      <c r="A3" s="507" t="s">
        <v>896</v>
      </c>
      <c r="B3" s="508" t="str">
        <f>'[3]Krycí list'!E7</f>
        <v>SO 04 Veřejné osvětlení</v>
      </c>
      <c r="C3" s="511"/>
      <c r="D3" s="447"/>
      <c r="E3" s="512"/>
    </row>
    <row r="4" spans="1:5">
      <c r="A4" s="507" t="s">
        <v>897</v>
      </c>
      <c r="B4" s="508" t="str">
        <f>'[3]Krycí list'!E9</f>
        <v xml:space="preserve"> </v>
      </c>
      <c r="C4" s="511"/>
      <c r="D4" s="447"/>
      <c r="E4" s="512"/>
    </row>
    <row r="5" spans="1:5">
      <c r="A5" s="508" t="s">
        <v>898</v>
      </c>
      <c r="B5" s="508" t="str">
        <f>'[3]Krycí list'!P5</f>
        <v xml:space="preserve"> </v>
      </c>
      <c r="C5" s="511"/>
      <c r="D5" s="447"/>
      <c r="E5" s="512"/>
    </row>
    <row r="6" spans="1:5">
      <c r="A6" s="508"/>
      <c r="B6" s="508"/>
      <c r="C6" s="511"/>
      <c r="D6" s="447"/>
      <c r="E6" s="512"/>
    </row>
    <row r="7" spans="1:5">
      <c r="A7" s="508" t="s">
        <v>23</v>
      </c>
      <c r="B7" s="508" t="str">
        <f>'[3]Krycí list'!E26</f>
        <v>Město Pelhřimov</v>
      </c>
      <c r="C7" s="511"/>
      <c r="D7" s="447"/>
      <c r="E7" s="512"/>
    </row>
    <row r="8" spans="1:5">
      <c r="A8" s="508" t="s">
        <v>20</v>
      </c>
      <c r="B8" s="508" t="str">
        <f>'[3]Krycí list'!E28</f>
        <v xml:space="preserve"> </v>
      </c>
      <c r="C8" s="511"/>
      <c r="D8" s="447"/>
      <c r="E8" s="512"/>
    </row>
    <row r="9" spans="1:5">
      <c r="A9" s="508" t="s">
        <v>899</v>
      </c>
      <c r="B9" s="625">
        <v>42324</v>
      </c>
      <c r="C9" s="511"/>
      <c r="D9" s="447"/>
      <c r="E9" s="512"/>
    </row>
    <row r="10" spans="1:5">
      <c r="A10" s="505"/>
      <c r="B10" s="505"/>
      <c r="C10" s="505"/>
      <c r="D10" s="506"/>
      <c r="E10" s="506"/>
    </row>
    <row r="11" spans="1:5" ht="22.5">
      <c r="A11" s="513" t="s">
        <v>900</v>
      </c>
      <c r="B11" s="513" t="s">
        <v>901</v>
      </c>
      <c r="C11" s="513" t="s">
        <v>1</v>
      </c>
      <c r="D11" s="514" t="s">
        <v>902</v>
      </c>
      <c r="E11" s="515" t="s">
        <v>903</v>
      </c>
    </row>
    <row r="12" spans="1:5">
      <c r="A12" s="516">
        <v>1</v>
      </c>
      <c r="B12" s="516">
        <v>2</v>
      </c>
      <c r="C12" s="516">
        <v>3</v>
      </c>
      <c r="D12" s="517">
        <v>4</v>
      </c>
      <c r="E12" s="518">
        <v>5</v>
      </c>
    </row>
    <row r="13" spans="1:5">
      <c r="A13" s="519"/>
      <c r="B13" s="519"/>
      <c r="C13" s="519"/>
      <c r="D13" s="520"/>
      <c r="E13" s="521"/>
    </row>
    <row r="14" spans="1:5" s="464" customFormat="1" ht="11.25">
      <c r="A14" s="461" t="str">
        <f>'[3]Rozpocet vsechno'!D14</f>
        <v>HSV</v>
      </c>
      <c r="B14" s="460" t="str">
        <f>'[3]Rozpocet vsechno'!E14</f>
        <v>Práce a dodávky HSV</v>
      </c>
      <c r="C14" s="462">
        <f>'[3]Rozpocet vsechno'!I14</f>
        <v>0</v>
      </c>
      <c r="D14" s="522">
        <f>'[3]Rozpocet vsechno'!K14</f>
        <v>0</v>
      </c>
      <c r="E14" s="522">
        <f>'[3]Rozpocet vsechno'!M14</f>
        <v>0</v>
      </c>
    </row>
    <row r="15" spans="1:5" s="464" customFormat="1" ht="11.25">
      <c r="A15" s="523" t="str">
        <f>'[3]Rozpocet vsechno'!D15</f>
        <v>1</v>
      </c>
      <c r="B15" s="524" t="str">
        <f>'[3]Rozpocet vsechno'!E15</f>
        <v>Zemní práce</v>
      </c>
      <c r="C15" s="525">
        <f>'[3]Rozpocet vsechno'!I15</f>
        <v>0</v>
      </c>
      <c r="D15" s="526">
        <f>'[3]Rozpocet vsechno'!K15</f>
        <v>0</v>
      </c>
      <c r="E15" s="526">
        <f>'[3]Rozpocet vsechno'!M15</f>
        <v>0</v>
      </c>
    </row>
    <row r="16" spans="1:5" s="464" customFormat="1" ht="11.25">
      <c r="A16" s="461" t="str">
        <f>'[3]Rozpocet vsechno'!D21</f>
        <v>M</v>
      </c>
      <c r="B16" s="460" t="str">
        <f>'[3]Rozpocet vsechno'!E21</f>
        <v>Práce a dodávky M</v>
      </c>
      <c r="C16" s="462">
        <f>'[3]Rozpocet vsechno'!I21</f>
        <v>0</v>
      </c>
      <c r="D16" s="522">
        <f>'[3]Rozpocet vsechno'!K21</f>
        <v>0</v>
      </c>
      <c r="E16" s="522">
        <f>'[3]Rozpocet vsechno'!M21</f>
        <v>0</v>
      </c>
    </row>
    <row r="17" spans="1:5" s="464" customFormat="1" ht="11.25">
      <c r="A17" s="523" t="str">
        <f>'[3]Rozpocet vsechno'!D22</f>
        <v>21-M</v>
      </c>
      <c r="B17" s="524" t="str">
        <f>'[3]Rozpocet vsechno'!E22</f>
        <v>Elektromontáže</v>
      </c>
      <c r="C17" s="525">
        <f>'[3]Rozpocet vsechno'!I22</f>
        <v>0</v>
      </c>
      <c r="D17" s="526">
        <f>'[3]Rozpocet vsechno'!K22</f>
        <v>0</v>
      </c>
      <c r="E17" s="526">
        <f>'[3]Rozpocet vsechno'!M22</f>
        <v>0</v>
      </c>
    </row>
    <row r="18" spans="1:5" s="464" customFormat="1" ht="11.25">
      <c r="A18" s="523" t="str">
        <f>'[3]Rozpocet vsechno'!D76</f>
        <v>46-M</v>
      </c>
      <c r="B18" s="524" t="str">
        <f>'[3]Rozpocet vsechno'!E76</f>
        <v>Zemní práce při extr.mont.pracích</v>
      </c>
      <c r="C18" s="525">
        <f>'[3]Rozpocet vsechno'!I76</f>
        <v>0</v>
      </c>
      <c r="D18" s="526">
        <f>'[3]Rozpocet vsechno'!K76</f>
        <v>0</v>
      </c>
      <c r="E18" s="526">
        <f>'[3]Rozpocet vsechno'!M76</f>
        <v>0</v>
      </c>
    </row>
    <row r="19" spans="1:5" s="502" customFormat="1" ht="11.25">
      <c r="A19" s="499"/>
      <c r="B19" s="499" t="s">
        <v>31</v>
      </c>
      <c r="C19" s="500">
        <f>'[3]Rozpocet vsechno'!I108</f>
        <v>0</v>
      </c>
      <c r="D19" s="527">
        <f>'[3]Rozpocet vsechno'!K108</f>
        <v>0</v>
      </c>
      <c r="E19" s="527">
        <f>'[3]Rozpocet vsechno'!M108</f>
        <v>0</v>
      </c>
    </row>
    <row r="20" spans="1:5" ht="12.75" customHeight="1">
      <c r="A20" s="528"/>
      <c r="B20" s="528"/>
      <c r="C20" s="52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0"/>
  <sheetViews>
    <sheetView showGridLines="0" topLeftCell="B16" zoomScaleNormal="100" zoomScaleSheetLayoutView="75" workbookViewId="0">
      <selection activeCell="G43" sqref="G43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4" t="s">
        <v>39</v>
      </c>
      <c r="B1" s="642" t="s">
        <v>4</v>
      </c>
      <c r="C1" s="643"/>
      <c r="D1" s="643"/>
      <c r="E1" s="643"/>
      <c r="F1" s="643"/>
      <c r="G1" s="643"/>
      <c r="H1" s="643"/>
      <c r="I1" s="643"/>
      <c r="J1" s="644"/>
    </row>
    <row r="2" spans="1:15" ht="23.25" customHeight="1">
      <c r="A2" s="4"/>
      <c r="B2" s="81" t="s">
        <v>24</v>
      </c>
      <c r="C2" s="82"/>
      <c r="D2" s="83"/>
      <c r="E2" s="83" t="s">
        <v>43</v>
      </c>
      <c r="F2" s="84"/>
      <c r="G2" s="85"/>
      <c r="H2" s="84"/>
      <c r="I2" s="85"/>
      <c r="J2" s="86"/>
      <c r="O2" s="2"/>
    </row>
    <row r="3" spans="1:15" ht="23.25" hidden="1" customHeight="1">
      <c r="A3" s="4"/>
      <c r="B3" s="87"/>
      <c r="C3" s="82"/>
      <c r="D3" s="88"/>
      <c r="E3" s="88"/>
      <c r="F3" s="89"/>
      <c r="G3" s="89"/>
      <c r="H3" s="82"/>
      <c r="I3" s="90"/>
      <c r="J3" s="91"/>
    </row>
    <row r="4" spans="1:15" ht="23.25" customHeight="1">
      <c r="A4" s="4"/>
      <c r="B4" s="92"/>
      <c r="C4" s="93"/>
      <c r="D4" s="94"/>
      <c r="E4" s="94"/>
      <c r="F4" s="95"/>
      <c r="G4" s="96"/>
      <c r="H4" s="95"/>
      <c r="I4" s="96"/>
      <c r="J4" s="97"/>
    </row>
    <row r="5" spans="1:15" ht="24" customHeight="1">
      <c r="A5" s="4"/>
      <c r="B5" s="48" t="s">
        <v>23</v>
      </c>
      <c r="C5" s="5"/>
      <c r="D5" s="33"/>
      <c r="E5" s="26"/>
      <c r="F5" s="26"/>
      <c r="G5" s="26"/>
      <c r="H5" s="28" t="s">
        <v>36</v>
      </c>
      <c r="I5" s="33"/>
      <c r="J5" s="11"/>
    </row>
    <row r="6" spans="1:15" ht="15.75" customHeight="1">
      <c r="A6" s="4"/>
      <c r="B6" s="42"/>
      <c r="C6" s="26"/>
      <c r="D6" s="33"/>
      <c r="E6" s="26"/>
      <c r="F6" s="26"/>
      <c r="G6" s="26"/>
      <c r="H6" s="28" t="s">
        <v>37</v>
      </c>
      <c r="I6" s="33"/>
      <c r="J6" s="11"/>
    </row>
    <row r="7" spans="1:15" ht="15.75" customHeight="1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>
      <c r="A8" s="4"/>
      <c r="B8" s="48" t="s">
        <v>21</v>
      </c>
      <c r="C8" s="5"/>
      <c r="D8" s="36"/>
      <c r="E8" s="5"/>
      <c r="F8" s="5"/>
      <c r="G8" s="46"/>
      <c r="H8" s="28" t="s">
        <v>36</v>
      </c>
      <c r="I8" s="33"/>
      <c r="J8" s="11"/>
    </row>
    <row r="9" spans="1:15" ht="15.75" hidden="1" customHeight="1">
      <c r="A9" s="4"/>
      <c r="B9" s="4"/>
      <c r="C9" s="5"/>
      <c r="D9" s="36"/>
      <c r="E9" s="5"/>
      <c r="F9" s="5"/>
      <c r="G9" s="46"/>
      <c r="H9" s="28" t="s">
        <v>37</v>
      </c>
      <c r="I9" s="33"/>
      <c r="J9" s="11"/>
    </row>
    <row r="10" spans="1:15" ht="15.75" hidden="1" customHeight="1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>
      <c r="A11" s="4"/>
      <c r="B11" s="48" t="s">
        <v>20</v>
      </c>
      <c r="C11" s="5"/>
      <c r="D11" s="656"/>
      <c r="E11" s="656"/>
      <c r="F11" s="656"/>
      <c r="G11" s="656"/>
      <c r="H11" s="28" t="s">
        <v>36</v>
      </c>
      <c r="I11" s="99"/>
      <c r="J11" s="11"/>
    </row>
    <row r="12" spans="1:15" ht="15.75" customHeight="1">
      <c r="A12" s="4"/>
      <c r="B12" s="42"/>
      <c r="C12" s="26"/>
      <c r="D12" s="660"/>
      <c r="E12" s="660"/>
      <c r="F12" s="660"/>
      <c r="G12" s="660"/>
      <c r="H12" s="28" t="s">
        <v>37</v>
      </c>
      <c r="I12" s="99"/>
      <c r="J12" s="11"/>
    </row>
    <row r="13" spans="1:15" ht="15.75" customHeight="1">
      <c r="A13" s="4"/>
      <c r="B13" s="43"/>
      <c r="C13" s="98"/>
      <c r="D13" s="641"/>
      <c r="E13" s="641"/>
      <c r="F13" s="641"/>
      <c r="G13" s="641"/>
      <c r="H13" s="29"/>
      <c r="I13" s="35"/>
      <c r="J13" s="52"/>
    </row>
    <row r="14" spans="1:15" ht="24" hidden="1" customHeight="1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>
      <c r="A15" s="4"/>
      <c r="B15" s="53" t="s">
        <v>34</v>
      </c>
      <c r="C15" s="73"/>
      <c r="D15" s="54"/>
      <c r="E15" s="655"/>
      <c r="F15" s="655"/>
      <c r="G15" s="657"/>
      <c r="H15" s="657"/>
      <c r="I15" s="657" t="s">
        <v>31</v>
      </c>
      <c r="J15" s="658"/>
    </row>
    <row r="16" spans="1:15" ht="23.25" customHeight="1">
      <c r="A16" s="163" t="s">
        <v>26</v>
      </c>
      <c r="B16" s="164" t="s">
        <v>26</v>
      </c>
      <c r="C16" s="59"/>
      <c r="D16" s="60"/>
      <c r="E16" s="651"/>
      <c r="F16" s="659"/>
      <c r="G16" s="651"/>
      <c r="H16" s="659"/>
      <c r="I16" s="651">
        <f>SUMIF(F59:F66,A16,I59:I66)+SUMIF(F59:F66,"PSU",I59:I66)</f>
        <v>0</v>
      </c>
      <c r="J16" s="652"/>
    </row>
    <row r="17" spans="1:10" ht="23.25" customHeight="1">
      <c r="A17" s="163" t="s">
        <v>27</v>
      </c>
      <c r="B17" s="164" t="s">
        <v>27</v>
      </c>
      <c r="C17" s="59"/>
      <c r="D17" s="60"/>
      <c r="E17" s="651"/>
      <c r="F17" s="659"/>
      <c r="G17" s="651"/>
      <c r="H17" s="659"/>
      <c r="I17" s="651">
        <f>SUMIF(F59:F66,A17,I59:I66)</f>
        <v>0</v>
      </c>
      <c r="J17" s="652"/>
    </row>
    <row r="18" spans="1:10" ht="23.25" customHeight="1">
      <c r="A18" s="163" t="s">
        <v>28</v>
      </c>
      <c r="B18" s="164" t="s">
        <v>28</v>
      </c>
      <c r="C18" s="59"/>
      <c r="D18" s="60"/>
      <c r="E18" s="651"/>
      <c r="F18" s="659"/>
      <c r="G18" s="651"/>
      <c r="H18" s="659"/>
      <c r="I18" s="651">
        <f>SUMIF(F59:F66,A18,I59:I66)</f>
        <v>0</v>
      </c>
      <c r="J18" s="652"/>
    </row>
    <row r="19" spans="1:10" ht="23.25" customHeight="1">
      <c r="A19" s="163" t="s">
        <v>79</v>
      </c>
      <c r="B19" s="164" t="s">
        <v>29</v>
      </c>
      <c r="C19" s="59"/>
      <c r="D19" s="60"/>
      <c r="E19" s="651"/>
      <c r="F19" s="659"/>
      <c r="G19" s="651"/>
      <c r="H19" s="659"/>
      <c r="I19" s="651">
        <f>SUMIF(F59:F66,A19,I59:I66)</f>
        <v>0</v>
      </c>
      <c r="J19" s="652"/>
    </row>
    <row r="20" spans="1:10" ht="23.25" customHeight="1">
      <c r="A20" s="163" t="s">
        <v>78</v>
      </c>
      <c r="B20" s="164" t="s">
        <v>30</v>
      </c>
      <c r="C20" s="59"/>
      <c r="D20" s="60"/>
      <c r="E20" s="651"/>
      <c r="F20" s="659"/>
      <c r="G20" s="651"/>
      <c r="H20" s="659"/>
      <c r="I20" s="651">
        <f>SUMIF(F59:F66,A20,I59:I66)</f>
        <v>400000</v>
      </c>
      <c r="J20" s="652"/>
    </row>
    <row r="21" spans="1:10" ht="23.25" customHeight="1">
      <c r="A21" s="4"/>
      <c r="B21" s="75" t="s">
        <v>31</v>
      </c>
      <c r="C21" s="76"/>
      <c r="D21" s="77"/>
      <c r="E21" s="653"/>
      <c r="F21" s="654"/>
      <c r="G21" s="653"/>
      <c r="H21" s="654"/>
      <c r="I21" s="653">
        <f>SUM(I16:J20)</f>
        <v>400000</v>
      </c>
      <c r="J21" s="664"/>
    </row>
    <row r="22" spans="1:10" ht="33" customHeight="1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>
      <c r="A23" s="4"/>
      <c r="B23" s="58" t="s">
        <v>13</v>
      </c>
      <c r="C23" s="59"/>
      <c r="D23" s="60"/>
      <c r="E23" s="61">
        <v>15</v>
      </c>
      <c r="F23" s="62" t="s">
        <v>0</v>
      </c>
      <c r="G23" s="649">
        <v>0</v>
      </c>
      <c r="H23" s="650"/>
      <c r="I23" s="650"/>
      <c r="J23" s="63" t="str">
        <f t="shared" ref="J23:J28" si="0">Mena</f>
        <v>CZK</v>
      </c>
    </row>
    <row r="24" spans="1:10" ht="23.25" customHeight="1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662">
        <f>I23*E23/100</f>
        <v>0</v>
      </c>
      <c r="H24" s="663"/>
      <c r="I24" s="663"/>
      <c r="J24" s="63" t="str">
        <f t="shared" si="0"/>
        <v>CZK</v>
      </c>
    </row>
    <row r="25" spans="1:10" ht="23.25" customHeight="1">
      <c r="A25" s="4"/>
      <c r="B25" s="58" t="s">
        <v>15</v>
      </c>
      <c r="C25" s="59"/>
      <c r="D25" s="60"/>
      <c r="E25" s="61">
        <v>21</v>
      </c>
      <c r="F25" s="62" t="s">
        <v>0</v>
      </c>
      <c r="G25" s="649">
        <f>I21</f>
        <v>400000</v>
      </c>
      <c r="H25" s="650"/>
      <c r="I25" s="650"/>
      <c r="J25" s="63" t="str">
        <f t="shared" si="0"/>
        <v>CZK</v>
      </c>
    </row>
    <row r="26" spans="1:10" ht="23.25" customHeight="1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645">
        <f>ZakladDPHZakl*E26/100</f>
        <v>84000</v>
      </c>
      <c r="H26" s="646"/>
      <c r="I26" s="646"/>
      <c r="J26" s="57" t="str">
        <f t="shared" si="0"/>
        <v>CZK</v>
      </c>
    </row>
    <row r="27" spans="1:10" ht="23.25" customHeight="1" thickBot="1">
      <c r="A27" s="4"/>
      <c r="B27" s="49" t="s">
        <v>5</v>
      </c>
      <c r="C27" s="20"/>
      <c r="D27" s="23"/>
      <c r="E27" s="20"/>
      <c r="F27" s="21"/>
      <c r="G27" s="647"/>
      <c r="H27" s="647"/>
      <c r="I27" s="647"/>
      <c r="J27" s="64" t="str">
        <f t="shared" si="0"/>
        <v>CZK</v>
      </c>
    </row>
    <row r="28" spans="1:10" ht="27.75" customHeight="1" thickBot="1">
      <c r="A28" s="4"/>
      <c r="B28" s="132" t="s">
        <v>25</v>
      </c>
      <c r="C28" s="133"/>
      <c r="D28" s="133"/>
      <c r="E28" s="134"/>
      <c r="F28" s="135"/>
      <c r="G28" s="648">
        <v>6040192.8899999997</v>
      </c>
      <c r="H28" s="648"/>
      <c r="I28" s="648"/>
      <c r="J28" s="136" t="str">
        <f t="shared" si="0"/>
        <v>CZK</v>
      </c>
    </row>
    <row r="29" spans="1:10" ht="27.75" customHeight="1" thickBot="1">
      <c r="A29" s="4"/>
      <c r="B29" s="132" t="s">
        <v>38</v>
      </c>
      <c r="C29" s="137"/>
      <c r="D29" s="137"/>
      <c r="E29" s="137"/>
      <c r="F29" s="137"/>
      <c r="G29" s="648">
        <f>SUM(G25:I26)</f>
        <v>484000</v>
      </c>
      <c r="H29" s="648"/>
      <c r="I29" s="648"/>
      <c r="J29" s="138" t="s">
        <v>61</v>
      </c>
    </row>
    <row r="30" spans="1:10" ht="12.75" customHeight="1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f ca="1">TODAY()</f>
        <v>42395</v>
      </c>
      <c r="I32" s="40"/>
      <c r="J32" s="12"/>
    </row>
    <row r="33" spans="1:10" ht="47.25" customHeight="1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10" s="38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10" ht="12.75" customHeight="1">
      <c r="A35" s="4"/>
      <c r="B35" s="4"/>
      <c r="C35" s="5"/>
      <c r="D35" s="661" t="s">
        <v>2</v>
      </c>
      <c r="E35" s="661"/>
      <c r="F35" s="5"/>
      <c r="G35" s="46"/>
      <c r="H35" s="13" t="s">
        <v>3</v>
      </c>
      <c r="I35" s="46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>
      <c r="B37" s="78" t="s">
        <v>17</v>
      </c>
      <c r="C37" s="3"/>
      <c r="D37" s="3"/>
      <c r="E37" s="3"/>
      <c r="F37" s="115"/>
      <c r="G37" s="115"/>
      <c r="H37" s="115"/>
      <c r="I37" s="115"/>
      <c r="J37" s="3"/>
    </row>
    <row r="38" spans="1:10" ht="25.5" customHeight="1">
      <c r="A38" s="104" t="s">
        <v>40</v>
      </c>
      <c r="B38" s="108" t="s">
        <v>18</v>
      </c>
      <c r="C38" s="109" t="s">
        <v>6</v>
      </c>
      <c r="D38" s="110"/>
      <c r="E38" s="110"/>
      <c r="F38" s="116" t="str">
        <f>B23</f>
        <v>Základ pro sníženou DPH</v>
      </c>
      <c r="G38" s="116" t="str">
        <f>B25</f>
        <v>Základ pro základní DPH</v>
      </c>
      <c r="H38" s="117" t="s">
        <v>19</v>
      </c>
      <c r="I38" s="118" t="s">
        <v>1</v>
      </c>
      <c r="J38" s="111" t="s">
        <v>0</v>
      </c>
    </row>
    <row r="39" spans="1:10" ht="25.5" hidden="1" customHeight="1">
      <c r="A39" s="104">
        <v>1</v>
      </c>
      <c r="B39" s="112" t="s">
        <v>44</v>
      </c>
      <c r="C39" s="665"/>
      <c r="D39" s="666"/>
      <c r="E39" s="666"/>
      <c r="F39" s="119">
        <f>'05 05.1 Naklady'!AC23+'02 02.1 Pol'!AC355+'02 02.2 Pol'!AC182+'03 03.1 Pol'!AC305+'03 03.2 Pol'!AC126</f>
        <v>0</v>
      </c>
      <c r="G39" s="120">
        <f>'05 05.1 Naklady'!AD23+'02 02.1 Pol'!AD355+'02 02.2 Pol'!AD182+'03 03.1 Pol'!AD305+'03 03.2 Pol'!AD126</f>
        <v>400000</v>
      </c>
      <c r="H39" s="121"/>
      <c r="I39" s="122">
        <f t="shared" ref="I39:I51" si="1">F39+G39+H39</f>
        <v>400000</v>
      </c>
      <c r="J39" s="113">
        <f t="shared" ref="J39:J51" si="2">IF(CenaCelkemVypocet=0,"",I39/CenaCelkemVypocet*100)</f>
        <v>100</v>
      </c>
    </row>
    <row r="40" spans="1:10" ht="25.5" customHeight="1">
      <c r="A40" s="104"/>
      <c r="B40" s="429" t="s">
        <v>839</v>
      </c>
      <c r="C40" s="667" t="s">
        <v>1341</v>
      </c>
      <c r="D40" s="668"/>
      <c r="E40" s="668"/>
      <c r="F40" s="426"/>
      <c r="G40" s="626">
        <f>SUM('01 01.1 Pol'!I14)</f>
        <v>0</v>
      </c>
      <c r="H40" s="124"/>
      <c r="I40" s="231">
        <f t="shared" ref="I40" si="3">F40+G40+H40</f>
        <v>0</v>
      </c>
      <c r="J40" s="232">
        <f t="shared" ref="J40" si="4">IF(CenaCelkemVypocet=0,"",I40/CenaCelkemVypocet*100)</f>
        <v>0</v>
      </c>
    </row>
    <row r="41" spans="1:10" ht="25.5" customHeight="1">
      <c r="A41" s="104"/>
      <c r="B41" s="428" t="s">
        <v>1340</v>
      </c>
      <c r="C41" s="671" t="s">
        <v>1339</v>
      </c>
      <c r="D41" s="672"/>
      <c r="E41" s="672"/>
      <c r="F41" s="426">
        <f>SUM('01 01.1 Pol'!I195)</f>
        <v>0</v>
      </c>
      <c r="G41" s="427">
        <f>SUM('01 01.1 Pol'!I14)</f>
        <v>0</v>
      </c>
      <c r="H41" s="124"/>
      <c r="I41" s="125"/>
      <c r="J41" s="106"/>
    </row>
    <row r="42" spans="1:10" s="38" customFormat="1" ht="25.5" customHeight="1">
      <c r="A42" s="227">
        <v>2</v>
      </c>
      <c r="B42" s="228" t="s">
        <v>48</v>
      </c>
      <c r="C42" s="667" t="s">
        <v>49</v>
      </c>
      <c r="D42" s="668"/>
      <c r="E42" s="668"/>
      <c r="F42" s="229">
        <f>'02 02.1 Pol'!AC355+'02 02.2 Pol'!AC182</f>
        <v>0</v>
      </c>
      <c r="G42" s="230">
        <f>'02 02.1 Pol'!AD355+'02 02.2 Pol'!AD182</f>
        <v>0</v>
      </c>
      <c r="H42" s="230"/>
      <c r="I42" s="231">
        <f t="shared" si="1"/>
        <v>0</v>
      </c>
      <c r="J42" s="232">
        <f t="shared" si="2"/>
        <v>0</v>
      </c>
    </row>
    <row r="43" spans="1:10" ht="25.5" customHeight="1">
      <c r="A43" s="104">
        <v>3</v>
      </c>
      <c r="B43" s="105" t="s">
        <v>50</v>
      </c>
      <c r="C43" s="671" t="s">
        <v>51</v>
      </c>
      <c r="D43" s="672"/>
      <c r="E43" s="672"/>
      <c r="F43" s="123">
        <f>'02 02.1 Pol'!AC355</f>
        <v>0</v>
      </c>
      <c r="G43" s="124">
        <f>'02 02.1 Pol'!AD355</f>
        <v>0</v>
      </c>
      <c r="H43" s="124"/>
      <c r="I43" s="125">
        <f t="shared" si="1"/>
        <v>0</v>
      </c>
      <c r="J43" s="106">
        <f t="shared" si="2"/>
        <v>0</v>
      </c>
    </row>
    <row r="44" spans="1:10" ht="25.5" customHeight="1">
      <c r="A44" s="104">
        <v>3</v>
      </c>
      <c r="B44" s="105" t="s">
        <v>52</v>
      </c>
      <c r="C44" s="671" t="s">
        <v>53</v>
      </c>
      <c r="D44" s="672"/>
      <c r="E44" s="672"/>
      <c r="F44" s="123">
        <f>'02 02.2 Pol'!AC182</f>
        <v>0</v>
      </c>
      <c r="G44" s="124">
        <f>'02 02.2 Pol'!AD182</f>
        <v>0</v>
      </c>
      <c r="H44" s="124"/>
      <c r="I44" s="125">
        <f t="shared" si="1"/>
        <v>0</v>
      </c>
      <c r="J44" s="106">
        <f t="shared" si="2"/>
        <v>0</v>
      </c>
    </row>
    <row r="45" spans="1:10" s="38" customFormat="1" ht="25.5" customHeight="1">
      <c r="A45" s="227">
        <v>2</v>
      </c>
      <c r="B45" s="228" t="s">
        <v>54</v>
      </c>
      <c r="C45" s="667" t="s">
        <v>55</v>
      </c>
      <c r="D45" s="668"/>
      <c r="E45" s="668"/>
      <c r="F45" s="229">
        <f>'03 03.1 Pol'!AC305+'03 03.2 Pol'!AC126</f>
        <v>0</v>
      </c>
      <c r="G45" s="230">
        <f>'03 03.1 Pol'!AD305+'03 03.2 Pol'!AD126</f>
        <v>0</v>
      </c>
      <c r="H45" s="230"/>
      <c r="I45" s="231">
        <f t="shared" si="1"/>
        <v>0</v>
      </c>
      <c r="J45" s="232">
        <f t="shared" si="2"/>
        <v>0</v>
      </c>
    </row>
    <row r="46" spans="1:10" ht="25.5" customHeight="1">
      <c r="A46" s="104">
        <v>3</v>
      </c>
      <c r="B46" s="105" t="s">
        <v>56</v>
      </c>
      <c r="C46" s="671" t="s">
        <v>57</v>
      </c>
      <c r="D46" s="672"/>
      <c r="E46" s="672"/>
      <c r="F46" s="123">
        <f>'03 03.1 Pol'!AC305</f>
        <v>0</v>
      </c>
      <c r="G46" s="124">
        <f>'03 03.1 Pol'!AD305</f>
        <v>0</v>
      </c>
      <c r="H46" s="124"/>
      <c r="I46" s="125">
        <f t="shared" si="1"/>
        <v>0</v>
      </c>
      <c r="J46" s="106">
        <f t="shared" si="2"/>
        <v>0</v>
      </c>
    </row>
    <row r="47" spans="1:10" ht="25.5" customHeight="1">
      <c r="A47" s="104">
        <v>3</v>
      </c>
      <c r="B47" s="105" t="s">
        <v>58</v>
      </c>
      <c r="C47" s="671" t="s">
        <v>59</v>
      </c>
      <c r="D47" s="672"/>
      <c r="E47" s="672"/>
      <c r="F47" s="123">
        <f>'03 03.2 Pol'!AC126</f>
        <v>0</v>
      </c>
      <c r="G47" s="124">
        <f>'03 03.2 Pol'!AD126</f>
        <v>0</v>
      </c>
      <c r="H47" s="124"/>
      <c r="I47" s="125">
        <f t="shared" si="1"/>
        <v>0</v>
      </c>
      <c r="J47" s="106">
        <f t="shared" si="2"/>
        <v>0</v>
      </c>
    </row>
    <row r="48" spans="1:10" ht="25.5" customHeight="1">
      <c r="A48" s="104"/>
      <c r="B48" s="430" t="s">
        <v>45</v>
      </c>
      <c r="C48" s="673" t="s">
        <v>1342</v>
      </c>
      <c r="D48" s="673"/>
      <c r="E48" s="673"/>
      <c r="F48" s="123"/>
      <c r="G48" s="230">
        <f>SUM('04 04.1 Pol'!I14)</f>
        <v>0</v>
      </c>
      <c r="H48" s="124"/>
      <c r="I48" s="231">
        <f t="shared" ref="I48:I49" si="5">F48+G48+H48</f>
        <v>0</v>
      </c>
      <c r="J48" s="232">
        <f t="shared" ref="J48:J49" si="6">IF(CenaCelkemVypocet=0,"",I48/CenaCelkemVypocet*100)</f>
        <v>0</v>
      </c>
    </row>
    <row r="49" spans="1:10" ht="25.5" customHeight="1">
      <c r="A49" s="104"/>
      <c r="B49" s="428" t="s">
        <v>47</v>
      </c>
      <c r="C49" s="671" t="s">
        <v>1343</v>
      </c>
      <c r="D49" s="672"/>
      <c r="E49" s="672"/>
      <c r="F49" s="123"/>
      <c r="G49" s="124">
        <f>SUM('04 04.1 Pol'!I14)</f>
        <v>0</v>
      </c>
      <c r="H49" s="124"/>
      <c r="I49" s="125">
        <f t="shared" si="5"/>
        <v>0</v>
      </c>
      <c r="J49" s="106">
        <f t="shared" si="6"/>
        <v>0</v>
      </c>
    </row>
    <row r="50" spans="1:10" s="38" customFormat="1" ht="25.5" customHeight="1">
      <c r="A50" s="227">
        <v>2</v>
      </c>
      <c r="B50" s="228">
        <v>5</v>
      </c>
      <c r="C50" s="667" t="s">
        <v>46</v>
      </c>
      <c r="D50" s="668"/>
      <c r="E50" s="668"/>
      <c r="F50" s="229">
        <f>'05 05.1 Naklady'!AC23</f>
        <v>0</v>
      </c>
      <c r="G50" s="230">
        <f>'05 05.1 Naklady'!AD23</f>
        <v>400000</v>
      </c>
      <c r="H50" s="230"/>
      <c r="I50" s="231">
        <f t="shared" si="1"/>
        <v>400000</v>
      </c>
      <c r="J50" s="232">
        <f t="shared" si="2"/>
        <v>100</v>
      </c>
    </row>
    <row r="51" spans="1:10" ht="25.5" customHeight="1">
      <c r="A51" s="104">
        <v>3</v>
      </c>
      <c r="B51" s="431" t="s">
        <v>1344</v>
      </c>
      <c r="C51" s="669" t="s">
        <v>1352</v>
      </c>
      <c r="D51" s="670"/>
      <c r="E51" s="670"/>
      <c r="F51" s="126">
        <f>'05 05.1 Naklady'!AC23</f>
        <v>0</v>
      </c>
      <c r="G51" s="127">
        <f>'05 05.1 Naklady'!AD23</f>
        <v>400000</v>
      </c>
      <c r="H51" s="127"/>
      <c r="I51" s="128">
        <f t="shared" si="1"/>
        <v>400000</v>
      </c>
      <c r="J51" s="114">
        <f t="shared" si="2"/>
        <v>100</v>
      </c>
    </row>
    <row r="52" spans="1:10" ht="25.5" customHeight="1">
      <c r="A52" s="104"/>
      <c r="B52" s="676" t="s">
        <v>60</v>
      </c>
      <c r="C52" s="677"/>
      <c r="D52" s="677"/>
      <c r="E52" s="677"/>
      <c r="F52" s="129">
        <f>SUMIF(A39:A47,"=1",F39:F47)</f>
        <v>0</v>
      </c>
      <c r="G52" s="130">
        <f>SUMIF(A39:A47,"=1",G39:G47)</f>
        <v>400000</v>
      </c>
      <c r="H52" s="130">
        <f>SUMIF(A39:A47,"=1",H39:H47)</f>
        <v>0</v>
      </c>
      <c r="I52" s="131">
        <f>SUMIF(A39:A47,"=1",I39:I47)</f>
        <v>400000</v>
      </c>
      <c r="J52" s="107">
        <f>SUMIF(A39:A47,"=1",J39:J47)</f>
        <v>100</v>
      </c>
    </row>
    <row r="56" spans="1:10" ht="15.75">
      <c r="B56" s="139" t="s">
        <v>62</v>
      </c>
    </row>
    <row r="58" spans="1:10" ht="25.5" customHeight="1">
      <c r="A58" s="140"/>
      <c r="B58" s="144" t="s">
        <v>18</v>
      </c>
      <c r="C58" s="144" t="s">
        <v>6</v>
      </c>
      <c r="D58" s="145"/>
      <c r="E58" s="145"/>
      <c r="F58" s="148" t="s">
        <v>63</v>
      </c>
      <c r="G58" s="148"/>
      <c r="H58" s="148"/>
      <c r="I58" s="148" t="s">
        <v>31</v>
      </c>
      <c r="J58" s="148" t="s">
        <v>0</v>
      </c>
    </row>
    <row r="59" spans="1:10" ht="25.5" customHeight="1">
      <c r="A59" s="141"/>
      <c r="B59" s="151" t="s">
        <v>64</v>
      </c>
      <c r="C59" s="678" t="s">
        <v>65</v>
      </c>
      <c r="D59" s="679"/>
      <c r="E59" s="679"/>
      <c r="F59" s="159" t="s">
        <v>26</v>
      </c>
      <c r="G59" s="152"/>
      <c r="H59" s="152"/>
      <c r="I59" s="152">
        <f>'02 02.1 Pol'!G7+'02 02.2 Pol'!G7+'03 03.1 Pol'!G7+'03 03.2 Pol'!G7</f>
        <v>0</v>
      </c>
      <c r="J59" s="155">
        <f>IF(I67=0,"",I59/I67*100)</f>
        <v>0</v>
      </c>
    </row>
    <row r="60" spans="1:10" ht="25.5" customHeight="1">
      <c r="A60" s="141"/>
      <c r="B60" s="143" t="s">
        <v>66</v>
      </c>
      <c r="C60" s="680" t="s">
        <v>67</v>
      </c>
      <c r="D60" s="681"/>
      <c r="E60" s="681"/>
      <c r="F60" s="160" t="s">
        <v>26</v>
      </c>
      <c r="G60" s="149"/>
      <c r="H60" s="149"/>
      <c r="I60" s="149">
        <f>'02 02.1 Pol'!G156+'02 02.2 Pol'!G118+'03 03.1 Pol'!G158+'03 03.2 Pol'!G66</f>
        <v>0</v>
      </c>
      <c r="J60" s="156">
        <f>IF(I67=0,"",I60/I67*100)</f>
        <v>0</v>
      </c>
    </row>
    <row r="61" spans="1:10" ht="25.5" customHeight="1">
      <c r="A61" s="141"/>
      <c r="B61" s="143" t="s">
        <v>68</v>
      </c>
      <c r="C61" s="680" t="s">
        <v>69</v>
      </c>
      <c r="D61" s="681"/>
      <c r="E61" s="681"/>
      <c r="F61" s="160" t="s">
        <v>26</v>
      </c>
      <c r="G61" s="149"/>
      <c r="H61" s="149"/>
      <c r="I61" s="149">
        <f>'02 02.1 Pol'!G164+'02 02.2 Pol'!G122+'03 03.1 Pol'!G167+'03 03.2 Pol'!G70</f>
        <v>0</v>
      </c>
      <c r="J61" s="156">
        <f>IF(I67=0,"",I61/I67*100)</f>
        <v>0</v>
      </c>
    </row>
    <row r="62" spans="1:10" ht="25.5" customHeight="1">
      <c r="A62" s="141"/>
      <c r="B62" s="143" t="s">
        <v>70</v>
      </c>
      <c r="C62" s="680" t="s">
        <v>71</v>
      </c>
      <c r="D62" s="681"/>
      <c r="E62" s="681"/>
      <c r="F62" s="160" t="s">
        <v>26</v>
      </c>
      <c r="G62" s="149"/>
      <c r="H62" s="149"/>
      <c r="I62" s="149">
        <f>'02 02.1 Pol'!G181+'02 02.2 Pol'!G133+'03 03.1 Pol'!G178+'03 03.2 Pol'!G74</f>
        <v>0</v>
      </c>
      <c r="J62" s="156">
        <f>IF(I67=0,"",I62/I67*100)</f>
        <v>0</v>
      </c>
    </row>
    <row r="63" spans="1:10" ht="25.5" customHeight="1">
      <c r="A63" s="141"/>
      <c r="B63" s="143" t="s">
        <v>72</v>
      </c>
      <c r="C63" s="680" t="s">
        <v>73</v>
      </c>
      <c r="D63" s="681"/>
      <c r="E63" s="681"/>
      <c r="F63" s="160" t="s">
        <v>26</v>
      </c>
      <c r="G63" s="149"/>
      <c r="H63" s="149"/>
      <c r="I63" s="149">
        <f>'02 02.1 Pol'!G342+'02 02.2 Pol'!G171+'03 03.1 Pol'!G298+'03 03.2 Pol'!G121</f>
        <v>0</v>
      </c>
      <c r="J63" s="156">
        <f>IF(I67=0,"",I63/I67*100)</f>
        <v>0</v>
      </c>
    </row>
    <row r="64" spans="1:10" ht="25.5" customHeight="1">
      <c r="A64" s="141"/>
      <c r="B64" s="143" t="s">
        <v>74</v>
      </c>
      <c r="C64" s="680" t="s">
        <v>75</v>
      </c>
      <c r="D64" s="681"/>
      <c r="E64" s="681"/>
      <c r="F64" s="160" t="s">
        <v>26</v>
      </c>
      <c r="G64" s="149"/>
      <c r="H64" s="149"/>
      <c r="I64" s="149">
        <f>'02 02.1 Pol'!G346+'02 02.2 Pol'!G173</f>
        <v>0</v>
      </c>
      <c r="J64" s="156">
        <f>IF(I67=0,"",I64/I67*100)</f>
        <v>0</v>
      </c>
    </row>
    <row r="65" spans="1:10" ht="25.5" customHeight="1">
      <c r="A65" s="141"/>
      <c r="B65" s="143" t="s">
        <v>76</v>
      </c>
      <c r="C65" s="680" t="s">
        <v>77</v>
      </c>
      <c r="D65" s="681"/>
      <c r="E65" s="681"/>
      <c r="F65" s="160" t="s">
        <v>26</v>
      </c>
      <c r="G65" s="149"/>
      <c r="H65" s="149"/>
      <c r="I65" s="149">
        <f>'02 02.1 Pol'!G352+'02 02.2 Pol'!G179+'03 03.1 Pol'!G302+'03 03.2 Pol'!G123</f>
        <v>0</v>
      </c>
      <c r="J65" s="156">
        <f>IF(I67=0,"",I65/I67*100)</f>
        <v>0</v>
      </c>
    </row>
    <row r="66" spans="1:10" ht="25.5" customHeight="1">
      <c r="A66" s="141"/>
      <c r="B66" s="153" t="s">
        <v>78</v>
      </c>
      <c r="C66" s="674" t="s">
        <v>30</v>
      </c>
      <c r="D66" s="675"/>
      <c r="E66" s="675"/>
      <c r="F66" s="161" t="s">
        <v>78</v>
      </c>
      <c r="G66" s="154"/>
      <c r="H66" s="154"/>
      <c r="I66" s="154">
        <f>'05 05.1 Naklady'!G5</f>
        <v>400000</v>
      </c>
      <c r="J66" s="157">
        <f>IF(I67=0,"",I66/I67*100)</f>
        <v>100</v>
      </c>
    </row>
    <row r="67" spans="1:10" ht="25.5" customHeight="1">
      <c r="A67" s="142"/>
      <c r="B67" s="146" t="s">
        <v>1</v>
      </c>
      <c r="C67" s="146"/>
      <c r="D67" s="147"/>
      <c r="E67" s="147"/>
      <c r="F67" s="162"/>
      <c r="G67" s="150"/>
      <c r="H67" s="150"/>
      <c r="I67" s="150">
        <f>SUM(I59:I66)</f>
        <v>400000</v>
      </c>
      <c r="J67" s="158">
        <f>SUM(J59:J66)</f>
        <v>100</v>
      </c>
    </row>
    <row r="68" spans="1:10">
      <c r="F68" s="102"/>
      <c r="G68" s="101"/>
      <c r="H68" s="102"/>
      <c r="I68" s="101"/>
      <c r="J68" s="103"/>
    </row>
    <row r="69" spans="1:10">
      <c r="F69" s="102"/>
      <c r="G69" s="101"/>
      <c r="H69" s="102"/>
      <c r="I69" s="101"/>
      <c r="J69" s="103"/>
    </row>
    <row r="70" spans="1:10">
      <c r="F70" s="102"/>
      <c r="G70" s="101"/>
      <c r="H70" s="102"/>
      <c r="I70" s="101"/>
      <c r="J70" s="10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5">
    <mergeCell ref="C66:E66"/>
    <mergeCell ref="C45:E45"/>
    <mergeCell ref="C46:E46"/>
    <mergeCell ref="C47:E47"/>
    <mergeCell ref="B52:E52"/>
    <mergeCell ref="C59:E59"/>
    <mergeCell ref="C60:E60"/>
    <mergeCell ref="C61:E61"/>
    <mergeCell ref="C62:E62"/>
    <mergeCell ref="C63:E63"/>
    <mergeCell ref="C64:E64"/>
    <mergeCell ref="C65:E65"/>
    <mergeCell ref="E18:F18"/>
    <mergeCell ref="C39:E39"/>
    <mergeCell ref="C50:E50"/>
    <mergeCell ref="C51:E51"/>
    <mergeCell ref="C42:E42"/>
    <mergeCell ref="C43:E43"/>
    <mergeCell ref="C44:E44"/>
    <mergeCell ref="C40:E40"/>
    <mergeCell ref="C41:E41"/>
    <mergeCell ref="C48:E48"/>
    <mergeCell ref="C49:E49"/>
    <mergeCell ref="D12:G1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G16:H16"/>
    <mergeCell ref="G17:H17"/>
    <mergeCell ref="G18:H18"/>
    <mergeCell ref="I17:J17"/>
    <mergeCell ref="I18:J18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682" t="s">
        <v>7</v>
      </c>
      <c r="B1" s="682"/>
      <c r="C1" s="683"/>
      <c r="D1" s="682"/>
      <c r="E1" s="682"/>
      <c r="F1" s="682"/>
      <c r="G1" s="682"/>
    </row>
    <row r="2" spans="1:7" ht="24.95" customHeight="1">
      <c r="A2" s="80" t="s">
        <v>8</v>
      </c>
      <c r="B2" s="79"/>
      <c r="C2" s="684"/>
      <c r="D2" s="684"/>
      <c r="E2" s="684"/>
      <c r="F2" s="684"/>
      <c r="G2" s="685"/>
    </row>
    <row r="3" spans="1:7" ht="24.95" customHeight="1">
      <c r="A3" s="80" t="s">
        <v>9</v>
      </c>
      <c r="B3" s="79"/>
      <c r="C3" s="684"/>
      <c r="D3" s="684"/>
      <c r="E3" s="684"/>
      <c r="F3" s="684"/>
      <c r="G3" s="685"/>
    </row>
    <row r="4" spans="1:7" ht="24.95" customHeight="1">
      <c r="A4" s="80" t="s">
        <v>10</v>
      </c>
      <c r="B4" s="79"/>
      <c r="C4" s="684"/>
      <c r="D4" s="684"/>
      <c r="E4" s="684"/>
      <c r="F4" s="684"/>
      <c r="G4" s="685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workbookViewId="0">
      <selection activeCell="I195" sqref="I195"/>
    </sheetView>
  </sheetViews>
  <sheetFormatPr defaultRowHeight="12.75"/>
  <cols>
    <col min="1" max="1" width="5.5703125" style="237" customWidth="1"/>
    <col min="2" max="2" width="4.42578125" style="237" customWidth="1"/>
    <col min="3" max="3" width="4.7109375" style="237" customWidth="1"/>
    <col min="4" max="4" width="12.7109375" style="237" customWidth="1"/>
    <col min="5" max="5" width="55.5703125" style="237" customWidth="1"/>
    <col min="6" max="6" width="4.7109375" style="237" customWidth="1"/>
    <col min="7" max="7" width="9.85546875" style="237" customWidth="1"/>
    <col min="8" max="8" width="9.7109375" style="237" customWidth="1"/>
    <col min="9" max="9" width="13.5703125" style="237" customWidth="1"/>
    <col min="10" max="10" width="10.5703125" style="237" hidden="1" customWidth="1"/>
    <col min="11" max="11" width="10.85546875" style="237" hidden="1" customWidth="1"/>
    <col min="12" max="12" width="9.7109375" style="237" hidden="1" customWidth="1"/>
    <col min="13" max="13" width="11.5703125" style="237" hidden="1" customWidth="1"/>
    <col min="14" max="14" width="5.28515625" style="237" customWidth="1"/>
    <col min="15" max="15" width="7" style="237" hidden="1" customWidth="1"/>
    <col min="16" max="16" width="7.28515625" style="237" hidden="1" customWidth="1"/>
    <col min="17" max="19" width="9.140625" style="237" hidden="1" customWidth="1"/>
    <col min="20" max="20" width="0" style="237" hidden="1" customWidth="1"/>
    <col min="21" max="256" width="9.140625" style="237"/>
    <col min="257" max="257" width="5.5703125" style="237" customWidth="1"/>
    <col min="258" max="258" width="4.42578125" style="237" customWidth="1"/>
    <col min="259" max="259" width="4.7109375" style="237" customWidth="1"/>
    <col min="260" max="260" width="12.7109375" style="237" customWidth="1"/>
    <col min="261" max="261" width="55.5703125" style="237" customWidth="1"/>
    <col min="262" max="262" width="4.7109375" style="237" customWidth="1"/>
    <col min="263" max="263" width="9.85546875" style="237" customWidth="1"/>
    <col min="264" max="264" width="9.7109375" style="237" customWidth="1"/>
    <col min="265" max="265" width="13.5703125" style="237" customWidth="1"/>
    <col min="266" max="269" width="0" style="237" hidden="1" customWidth="1"/>
    <col min="270" max="270" width="5.28515625" style="237" customWidth="1"/>
    <col min="271" max="276" width="0" style="237" hidden="1" customWidth="1"/>
    <col min="277" max="512" width="9.140625" style="237"/>
    <col min="513" max="513" width="5.5703125" style="237" customWidth="1"/>
    <col min="514" max="514" width="4.42578125" style="237" customWidth="1"/>
    <col min="515" max="515" width="4.7109375" style="237" customWidth="1"/>
    <col min="516" max="516" width="12.7109375" style="237" customWidth="1"/>
    <col min="517" max="517" width="55.5703125" style="237" customWidth="1"/>
    <col min="518" max="518" width="4.7109375" style="237" customWidth="1"/>
    <col min="519" max="519" width="9.85546875" style="237" customWidth="1"/>
    <col min="520" max="520" width="9.7109375" style="237" customWidth="1"/>
    <col min="521" max="521" width="13.5703125" style="237" customWidth="1"/>
    <col min="522" max="525" width="0" style="237" hidden="1" customWidth="1"/>
    <col min="526" max="526" width="5.28515625" style="237" customWidth="1"/>
    <col min="527" max="532" width="0" style="237" hidden="1" customWidth="1"/>
    <col min="533" max="768" width="9.140625" style="237"/>
    <col min="769" max="769" width="5.5703125" style="237" customWidth="1"/>
    <col min="770" max="770" width="4.42578125" style="237" customWidth="1"/>
    <col min="771" max="771" width="4.7109375" style="237" customWidth="1"/>
    <col min="772" max="772" width="12.7109375" style="237" customWidth="1"/>
    <col min="773" max="773" width="55.5703125" style="237" customWidth="1"/>
    <col min="774" max="774" width="4.7109375" style="237" customWidth="1"/>
    <col min="775" max="775" width="9.85546875" style="237" customWidth="1"/>
    <col min="776" max="776" width="9.7109375" style="237" customWidth="1"/>
    <col min="777" max="777" width="13.5703125" style="237" customWidth="1"/>
    <col min="778" max="781" width="0" style="237" hidden="1" customWidth="1"/>
    <col min="782" max="782" width="5.28515625" style="237" customWidth="1"/>
    <col min="783" max="788" width="0" style="237" hidden="1" customWidth="1"/>
    <col min="789" max="1024" width="9.140625" style="237"/>
    <col min="1025" max="1025" width="5.5703125" style="237" customWidth="1"/>
    <col min="1026" max="1026" width="4.42578125" style="237" customWidth="1"/>
    <col min="1027" max="1027" width="4.7109375" style="237" customWidth="1"/>
    <col min="1028" max="1028" width="12.7109375" style="237" customWidth="1"/>
    <col min="1029" max="1029" width="55.5703125" style="237" customWidth="1"/>
    <col min="1030" max="1030" width="4.7109375" style="237" customWidth="1"/>
    <col min="1031" max="1031" width="9.85546875" style="237" customWidth="1"/>
    <col min="1032" max="1032" width="9.7109375" style="237" customWidth="1"/>
    <col min="1033" max="1033" width="13.5703125" style="237" customWidth="1"/>
    <col min="1034" max="1037" width="0" style="237" hidden="1" customWidth="1"/>
    <col min="1038" max="1038" width="5.28515625" style="237" customWidth="1"/>
    <col min="1039" max="1044" width="0" style="237" hidden="1" customWidth="1"/>
    <col min="1045" max="1280" width="9.140625" style="237"/>
    <col min="1281" max="1281" width="5.5703125" style="237" customWidth="1"/>
    <col min="1282" max="1282" width="4.42578125" style="237" customWidth="1"/>
    <col min="1283" max="1283" width="4.7109375" style="237" customWidth="1"/>
    <col min="1284" max="1284" width="12.7109375" style="237" customWidth="1"/>
    <col min="1285" max="1285" width="55.5703125" style="237" customWidth="1"/>
    <col min="1286" max="1286" width="4.7109375" style="237" customWidth="1"/>
    <col min="1287" max="1287" width="9.85546875" style="237" customWidth="1"/>
    <col min="1288" max="1288" width="9.7109375" style="237" customWidth="1"/>
    <col min="1289" max="1289" width="13.5703125" style="237" customWidth="1"/>
    <col min="1290" max="1293" width="0" style="237" hidden="1" customWidth="1"/>
    <col min="1294" max="1294" width="5.28515625" style="237" customWidth="1"/>
    <col min="1295" max="1300" width="0" style="237" hidden="1" customWidth="1"/>
    <col min="1301" max="1536" width="9.140625" style="237"/>
    <col min="1537" max="1537" width="5.5703125" style="237" customWidth="1"/>
    <col min="1538" max="1538" width="4.42578125" style="237" customWidth="1"/>
    <col min="1539" max="1539" width="4.7109375" style="237" customWidth="1"/>
    <col min="1540" max="1540" width="12.7109375" style="237" customWidth="1"/>
    <col min="1541" max="1541" width="55.5703125" style="237" customWidth="1"/>
    <col min="1542" max="1542" width="4.7109375" style="237" customWidth="1"/>
    <col min="1543" max="1543" width="9.85546875" style="237" customWidth="1"/>
    <col min="1544" max="1544" width="9.7109375" style="237" customWidth="1"/>
    <col min="1545" max="1545" width="13.5703125" style="237" customWidth="1"/>
    <col min="1546" max="1549" width="0" style="237" hidden="1" customWidth="1"/>
    <col min="1550" max="1550" width="5.28515625" style="237" customWidth="1"/>
    <col min="1551" max="1556" width="0" style="237" hidden="1" customWidth="1"/>
    <col min="1557" max="1792" width="9.140625" style="237"/>
    <col min="1793" max="1793" width="5.5703125" style="237" customWidth="1"/>
    <col min="1794" max="1794" width="4.42578125" style="237" customWidth="1"/>
    <col min="1795" max="1795" width="4.7109375" style="237" customWidth="1"/>
    <col min="1796" max="1796" width="12.7109375" style="237" customWidth="1"/>
    <col min="1797" max="1797" width="55.5703125" style="237" customWidth="1"/>
    <col min="1798" max="1798" width="4.7109375" style="237" customWidth="1"/>
    <col min="1799" max="1799" width="9.85546875" style="237" customWidth="1"/>
    <col min="1800" max="1800" width="9.7109375" style="237" customWidth="1"/>
    <col min="1801" max="1801" width="13.5703125" style="237" customWidth="1"/>
    <col min="1802" max="1805" width="0" style="237" hidden="1" customWidth="1"/>
    <col min="1806" max="1806" width="5.28515625" style="237" customWidth="1"/>
    <col min="1807" max="1812" width="0" style="237" hidden="1" customWidth="1"/>
    <col min="1813" max="2048" width="9.140625" style="237"/>
    <col min="2049" max="2049" width="5.5703125" style="237" customWidth="1"/>
    <col min="2050" max="2050" width="4.42578125" style="237" customWidth="1"/>
    <col min="2051" max="2051" width="4.7109375" style="237" customWidth="1"/>
    <col min="2052" max="2052" width="12.7109375" style="237" customWidth="1"/>
    <col min="2053" max="2053" width="55.5703125" style="237" customWidth="1"/>
    <col min="2054" max="2054" width="4.7109375" style="237" customWidth="1"/>
    <col min="2055" max="2055" width="9.85546875" style="237" customWidth="1"/>
    <col min="2056" max="2056" width="9.7109375" style="237" customWidth="1"/>
    <col min="2057" max="2057" width="13.5703125" style="237" customWidth="1"/>
    <col min="2058" max="2061" width="0" style="237" hidden="1" customWidth="1"/>
    <col min="2062" max="2062" width="5.28515625" style="237" customWidth="1"/>
    <col min="2063" max="2068" width="0" style="237" hidden="1" customWidth="1"/>
    <col min="2069" max="2304" width="9.140625" style="237"/>
    <col min="2305" max="2305" width="5.5703125" style="237" customWidth="1"/>
    <col min="2306" max="2306" width="4.42578125" style="237" customWidth="1"/>
    <col min="2307" max="2307" width="4.7109375" style="237" customWidth="1"/>
    <col min="2308" max="2308" width="12.7109375" style="237" customWidth="1"/>
    <col min="2309" max="2309" width="55.5703125" style="237" customWidth="1"/>
    <col min="2310" max="2310" width="4.7109375" style="237" customWidth="1"/>
    <col min="2311" max="2311" width="9.85546875" style="237" customWidth="1"/>
    <col min="2312" max="2312" width="9.7109375" style="237" customWidth="1"/>
    <col min="2313" max="2313" width="13.5703125" style="237" customWidth="1"/>
    <col min="2314" max="2317" width="0" style="237" hidden="1" customWidth="1"/>
    <col min="2318" max="2318" width="5.28515625" style="237" customWidth="1"/>
    <col min="2319" max="2324" width="0" style="237" hidden="1" customWidth="1"/>
    <col min="2325" max="2560" width="9.140625" style="237"/>
    <col min="2561" max="2561" width="5.5703125" style="237" customWidth="1"/>
    <col min="2562" max="2562" width="4.42578125" style="237" customWidth="1"/>
    <col min="2563" max="2563" width="4.7109375" style="237" customWidth="1"/>
    <col min="2564" max="2564" width="12.7109375" style="237" customWidth="1"/>
    <col min="2565" max="2565" width="55.5703125" style="237" customWidth="1"/>
    <col min="2566" max="2566" width="4.7109375" style="237" customWidth="1"/>
    <col min="2567" max="2567" width="9.85546875" style="237" customWidth="1"/>
    <col min="2568" max="2568" width="9.7109375" style="237" customWidth="1"/>
    <col min="2569" max="2569" width="13.5703125" style="237" customWidth="1"/>
    <col min="2570" max="2573" width="0" style="237" hidden="1" customWidth="1"/>
    <col min="2574" max="2574" width="5.28515625" style="237" customWidth="1"/>
    <col min="2575" max="2580" width="0" style="237" hidden="1" customWidth="1"/>
    <col min="2581" max="2816" width="9.140625" style="237"/>
    <col min="2817" max="2817" width="5.5703125" style="237" customWidth="1"/>
    <col min="2818" max="2818" width="4.42578125" style="237" customWidth="1"/>
    <col min="2819" max="2819" width="4.7109375" style="237" customWidth="1"/>
    <col min="2820" max="2820" width="12.7109375" style="237" customWidth="1"/>
    <col min="2821" max="2821" width="55.5703125" style="237" customWidth="1"/>
    <col min="2822" max="2822" width="4.7109375" style="237" customWidth="1"/>
    <col min="2823" max="2823" width="9.85546875" style="237" customWidth="1"/>
    <col min="2824" max="2824" width="9.7109375" style="237" customWidth="1"/>
    <col min="2825" max="2825" width="13.5703125" style="237" customWidth="1"/>
    <col min="2826" max="2829" width="0" style="237" hidden="1" customWidth="1"/>
    <col min="2830" max="2830" width="5.28515625" style="237" customWidth="1"/>
    <col min="2831" max="2836" width="0" style="237" hidden="1" customWidth="1"/>
    <col min="2837" max="3072" width="9.140625" style="237"/>
    <col min="3073" max="3073" width="5.5703125" style="237" customWidth="1"/>
    <col min="3074" max="3074" width="4.42578125" style="237" customWidth="1"/>
    <col min="3075" max="3075" width="4.7109375" style="237" customWidth="1"/>
    <col min="3076" max="3076" width="12.7109375" style="237" customWidth="1"/>
    <col min="3077" max="3077" width="55.5703125" style="237" customWidth="1"/>
    <col min="3078" max="3078" width="4.7109375" style="237" customWidth="1"/>
    <col min="3079" max="3079" width="9.85546875" style="237" customWidth="1"/>
    <col min="3080" max="3080" width="9.7109375" style="237" customWidth="1"/>
    <col min="3081" max="3081" width="13.5703125" style="237" customWidth="1"/>
    <col min="3082" max="3085" width="0" style="237" hidden="1" customWidth="1"/>
    <col min="3086" max="3086" width="5.28515625" style="237" customWidth="1"/>
    <col min="3087" max="3092" width="0" style="237" hidden="1" customWidth="1"/>
    <col min="3093" max="3328" width="9.140625" style="237"/>
    <col min="3329" max="3329" width="5.5703125" style="237" customWidth="1"/>
    <col min="3330" max="3330" width="4.42578125" style="237" customWidth="1"/>
    <col min="3331" max="3331" width="4.7109375" style="237" customWidth="1"/>
    <col min="3332" max="3332" width="12.7109375" style="237" customWidth="1"/>
    <col min="3333" max="3333" width="55.5703125" style="237" customWidth="1"/>
    <col min="3334" max="3334" width="4.7109375" style="237" customWidth="1"/>
    <col min="3335" max="3335" width="9.85546875" style="237" customWidth="1"/>
    <col min="3336" max="3336" width="9.7109375" style="237" customWidth="1"/>
    <col min="3337" max="3337" width="13.5703125" style="237" customWidth="1"/>
    <col min="3338" max="3341" width="0" style="237" hidden="1" customWidth="1"/>
    <col min="3342" max="3342" width="5.28515625" style="237" customWidth="1"/>
    <col min="3343" max="3348" width="0" style="237" hidden="1" customWidth="1"/>
    <col min="3349" max="3584" width="9.140625" style="237"/>
    <col min="3585" max="3585" width="5.5703125" style="237" customWidth="1"/>
    <col min="3586" max="3586" width="4.42578125" style="237" customWidth="1"/>
    <col min="3587" max="3587" width="4.7109375" style="237" customWidth="1"/>
    <col min="3588" max="3588" width="12.7109375" style="237" customWidth="1"/>
    <col min="3589" max="3589" width="55.5703125" style="237" customWidth="1"/>
    <col min="3590" max="3590" width="4.7109375" style="237" customWidth="1"/>
    <col min="3591" max="3591" width="9.85546875" style="237" customWidth="1"/>
    <col min="3592" max="3592" width="9.7109375" style="237" customWidth="1"/>
    <col min="3593" max="3593" width="13.5703125" style="237" customWidth="1"/>
    <col min="3594" max="3597" width="0" style="237" hidden="1" customWidth="1"/>
    <col min="3598" max="3598" width="5.28515625" style="237" customWidth="1"/>
    <col min="3599" max="3604" width="0" style="237" hidden="1" customWidth="1"/>
    <col min="3605" max="3840" width="9.140625" style="237"/>
    <col min="3841" max="3841" width="5.5703125" style="237" customWidth="1"/>
    <col min="3842" max="3842" width="4.42578125" style="237" customWidth="1"/>
    <col min="3843" max="3843" width="4.7109375" style="237" customWidth="1"/>
    <col min="3844" max="3844" width="12.7109375" style="237" customWidth="1"/>
    <col min="3845" max="3845" width="55.5703125" style="237" customWidth="1"/>
    <col min="3846" max="3846" width="4.7109375" style="237" customWidth="1"/>
    <col min="3847" max="3847" width="9.85546875" style="237" customWidth="1"/>
    <col min="3848" max="3848" width="9.7109375" style="237" customWidth="1"/>
    <col min="3849" max="3849" width="13.5703125" style="237" customWidth="1"/>
    <col min="3850" max="3853" width="0" style="237" hidden="1" customWidth="1"/>
    <col min="3854" max="3854" width="5.28515625" style="237" customWidth="1"/>
    <col min="3855" max="3860" width="0" style="237" hidden="1" customWidth="1"/>
    <col min="3861" max="4096" width="9.140625" style="237"/>
    <col min="4097" max="4097" width="5.5703125" style="237" customWidth="1"/>
    <col min="4098" max="4098" width="4.42578125" style="237" customWidth="1"/>
    <col min="4099" max="4099" width="4.7109375" style="237" customWidth="1"/>
    <col min="4100" max="4100" width="12.7109375" style="237" customWidth="1"/>
    <col min="4101" max="4101" width="55.5703125" style="237" customWidth="1"/>
    <col min="4102" max="4102" width="4.7109375" style="237" customWidth="1"/>
    <col min="4103" max="4103" width="9.85546875" style="237" customWidth="1"/>
    <col min="4104" max="4104" width="9.7109375" style="237" customWidth="1"/>
    <col min="4105" max="4105" width="13.5703125" style="237" customWidth="1"/>
    <col min="4106" max="4109" width="0" style="237" hidden="1" customWidth="1"/>
    <col min="4110" max="4110" width="5.28515625" style="237" customWidth="1"/>
    <col min="4111" max="4116" width="0" style="237" hidden="1" customWidth="1"/>
    <col min="4117" max="4352" width="9.140625" style="237"/>
    <col min="4353" max="4353" width="5.5703125" style="237" customWidth="1"/>
    <col min="4354" max="4354" width="4.42578125" style="237" customWidth="1"/>
    <col min="4355" max="4355" width="4.7109375" style="237" customWidth="1"/>
    <col min="4356" max="4356" width="12.7109375" style="237" customWidth="1"/>
    <col min="4357" max="4357" width="55.5703125" style="237" customWidth="1"/>
    <col min="4358" max="4358" width="4.7109375" style="237" customWidth="1"/>
    <col min="4359" max="4359" width="9.85546875" style="237" customWidth="1"/>
    <col min="4360" max="4360" width="9.7109375" style="237" customWidth="1"/>
    <col min="4361" max="4361" width="13.5703125" style="237" customWidth="1"/>
    <col min="4362" max="4365" width="0" style="237" hidden="1" customWidth="1"/>
    <col min="4366" max="4366" width="5.28515625" style="237" customWidth="1"/>
    <col min="4367" max="4372" width="0" style="237" hidden="1" customWidth="1"/>
    <col min="4373" max="4608" width="9.140625" style="237"/>
    <col min="4609" max="4609" width="5.5703125" style="237" customWidth="1"/>
    <col min="4610" max="4610" width="4.42578125" style="237" customWidth="1"/>
    <col min="4611" max="4611" width="4.7109375" style="237" customWidth="1"/>
    <col min="4612" max="4612" width="12.7109375" style="237" customWidth="1"/>
    <col min="4613" max="4613" width="55.5703125" style="237" customWidth="1"/>
    <col min="4614" max="4614" width="4.7109375" style="237" customWidth="1"/>
    <col min="4615" max="4615" width="9.85546875" style="237" customWidth="1"/>
    <col min="4616" max="4616" width="9.7109375" style="237" customWidth="1"/>
    <col min="4617" max="4617" width="13.5703125" style="237" customWidth="1"/>
    <col min="4618" max="4621" width="0" style="237" hidden="1" customWidth="1"/>
    <col min="4622" max="4622" width="5.28515625" style="237" customWidth="1"/>
    <col min="4623" max="4628" width="0" style="237" hidden="1" customWidth="1"/>
    <col min="4629" max="4864" width="9.140625" style="237"/>
    <col min="4865" max="4865" width="5.5703125" style="237" customWidth="1"/>
    <col min="4866" max="4866" width="4.42578125" style="237" customWidth="1"/>
    <col min="4867" max="4867" width="4.7109375" style="237" customWidth="1"/>
    <col min="4868" max="4868" width="12.7109375" style="237" customWidth="1"/>
    <col min="4869" max="4869" width="55.5703125" style="237" customWidth="1"/>
    <col min="4870" max="4870" width="4.7109375" style="237" customWidth="1"/>
    <col min="4871" max="4871" width="9.85546875" style="237" customWidth="1"/>
    <col min="4872" max="4872" width="9.7109375" style="237" customWidth="1"/>
    <col min="4873" max="4873" width="13.5703125" style="237" customWidth="1"/>
    <col min="4874" max="4877" width="0" style="237" hidden="1" customWidth="1"/>
    <col min="4878" max="4878" width="5.28515625" style="237" customWidth="1"/>
    <col min="4879" max="4884" width="0" style="237" hidden="1" customWidth="1"/>
    <col min="4885" max="5120" width="9.140625" style="237"/>
    <col min="5121" max="5121" width="5.5703125" style="237" customWidth="1"/>
    <col min="5122" max="5122" width="4.42578125" style="237" customWidth="1"/>
    <col min="5123" max="5123" width="4.7109375" style="237" customWidth="1"/>
    <col min="5124" max="5124" width="12.7109375" style="237" customWidth="1"/>
    <col min="5125" max="5125" width="55.5703125" style="237" customWidth="1"/>
    <col min="5126" max="5126" width="4.7109375" style="237" customWidth="1"/>
    <col min="5127" max="5127" width="9.85546875" style="237" customWidth="1"/>
    <col min="5128" max="5128" width="9.7109375" style="237" customWidth="1"/>
    <col min="5129" max="5129" width="13.5703125" style="237" customWidth="1"/>
    <col min="5130" max="5133" width="0" style="237" hidden="1" customWidth="1"/>
    <col min="5134" max="5134" width="5.28515625" style="237" customWidth="1"/>
    <col min="5135" max="5140" width="0" style="237" hidden="1" customWidth="1"/>
    <col min="5141" max="5376" width="9.140625" style="237"/>
    <col min="5377" max="5377" width="5.5703125" style="237" customWidth="1"/>
    <col min="5378" max="5378" width="4.42578125" style="237" customWidth="1"/>
    <col min="5379" max="5379" width="4.7109375" style="237" customWidth="1"/>
    <col min="5380" max="5380" width="12.7109375" style="237" customWidth="1"/>
    <col min="5381" max="5381" width="55.5703125" style="237" customWidth="1"/>
    <col min="5382" max="5382" width="4.7109375" style="237" customWidth="1"/>
    <col min="5383" max="5383" width="9.85546875" style="237" customWidth="1"/>
    <col min="5384" max="5384" width="9.7109375" style="237" customWidth="1"/>
    <col min="5385" max="5385" width="13.5703125" style="237" customWidth="1"/>
    <col min="5386" max="5389" width="0" style="237" hidden="1" customWidth="1"/>
    <col min="5390" max="5390" width="5.28515625" style="237" customWidth="1"/>
    <col min="5391" max="5396" width="0" style="237" hidden="1" customWidth="1"/>
    <col min="5397" max="5632" width="9.140625" style="237"/>
    <col min="5633" max="5633" width="5.5703125" style="237" customWidth="1"/>
    <col min="5634" max="5634" width="4.42578125" style="237" customWidth="1"/>
    <col min="5635" max="5635" width="4.7109375" style="237" customWidth="1"/>
    <col min="5636" max="5636" width="12.7109375" style="237" customWidth="1"/>
    <col min="5637" max="5637" width="55.5703125" style="237" customWidth="1"/>
    <col min="5638" max="5638" width="4.7109375" style="237" customWidth="1"/>
    <col min="5639" max="5639" width="9.85546875" style="237" customWidth="1"/>
    <col min="5640" max="5640" width="9.7109375" style="237" customWidth="1"/>
    <col min="5641" max="5641" width="13.5703125" style="237" customWidth="1"/>
    <col min="5642" max="5645" width="0" style="237" hidden="1" customWidth="1"/>
    <col min="5646" max="5646" width="5.28515625" style="237" customWidth="1"/>
    <col min="5647" max="5652" width="0" style="237" hidden="1" customWidth="1"/>
    <col min="5653" max="5888" width="9.140625" style="237"/>
    <col min="5889" max="5889" width="5.5703125" style="237" customWidth="1"/>
    <col min="5890" max="5890" width="4.42578125" style="237" customWidth="1"/>
    <col min="5891" max="5891" width="4.7109375" style="237" customWidth="1"/>
    <col min="5892" max="5892" width="12.7109375" style="237" customWidth="1"/>
    <col min="5893" max="5893" width="55.5703125" style="237" customWidth="1"/>
    <col min="5894" max="5894" width="4.7109375" style="237" customWidth="1"/>
    <col min="5895" max="5895" width="9.85546875" style="237" customWidth="1"/>
    <col min="5896" max="5896" width="9.7109375" style="237" customWidth="1"/>
    <col min="5897" max="5897" width="13.5703125" style="237" customWidth="1"/>
    <col min="5898" max="5901" width="0" style="237" hidden="1" customWidth="1"/>
    <col min="5902" max="5902" width="5.28515625" style="237" customWidth="1"/>
    <col min="5903" max="5908" width="0" style="237" hidden="1" customWidth="1"/>
    <col min="5909" max="6144" width="9.140625" style="237"/>
    <col min="6145" max="6145" width="5.5703125" style="237" customWidth="1"/>
    <col min="6146" max="6146" width="4.42578125" style="237" customWidth="1"/>
    <col min="6147" max="6147" width="4.7109375" style="237" customWidth="1"/>
    <col min="6148" max="6148" width="12.7109375" style="237" customWidth="1"/>
    <col min="6149" max="6149" width="55.5703125" style="237" customWidth="1"/>
    <col min="6150" max="6150" width="4.7109375" style="237" customWidth="1"/>
    <col min="6151" max="6151" width="9.85546875" style="237" customWidth="1"/>
    <col min="6152" max="6152" width="9.7109375" style="237" customWidth="1"/>
    <col min="6153" max="6153" width="13.5703125" style="237" customWidth="1"/>
    <col min="6154" max="6157" width="0" style="237" hidden="1" customWidth="1"/>
    <col min="6158" max="6158" width="5.28515625" style="237" customWidth="1"/>
    <col min="6159" max="6164" width="0" style="237" hidden="1" customWidth="1"/>
    <col min="6165" max="6400" width="9.140625" style="237"/>
    <col min="6401" max="6401" width="5.5703125" style="237" customWidth="1"/>
    <col min="6402" max="6402" width="4.42578125" style="237" customWidth="1"/>
    <col min="6403" max="6403" width="4.7109375" style="237" customWidth="1"/>
    <col min="6404" max="6404" width="12.7109375" style="237" customWidth="1"/>
    <col min="6405" max="6405" width="55.5703125" style="237" customWidth="1"/>
    <col min="6406" max="6406" width="4.7109375" style="237" customWidth="1"/>
    <col min="6407" max="6407" width="9.85546875" style="237" customWidth="1"/>
    <col min="6408" max="6408" width="9.7109375" style="237" customWidth="1"/>
    <col min="6409" max="6409" width="13.5703125" style="237" customWidth="1"/>
    <col min="6410" max="6413" width="0" style="237" hidden="1" customWidth="1"/>
    <col min="6414" max="6414" width="5.28515625" style="237" customWidth="1"/>
    <col min="6415" max="6420" width="0" style="237" hidden="1" customWidth="1"/>
    <col min="6421" max="6656" width="9.140625" style="237"/>
    <col min="6657" max="6657" width="5.5703125" style="237" customWidth="1"/>
    <col min="6658" max="6658" width="4.42578125" style="237" customWidth="1"/>
    <col min="6659" max="6659" width="4.7109375" style="237" customWidth="1"/>
    <col min="6660" max="6660" width="12.7109375" style="237" customWidth="1"/>
    <col min="6661" max="6661" width="55.5703125" style="237" customWidth="1"/>
    <col min="6662" max="6662" width="4.7109375" style="237" customWidth="1"/>
    <col min="6663" max="6663" width="9.85546875" style="237" customWidth="1"/>
    <col min="6664" max="6664" width="9.7109375" style="237" customWidth="1"/>
    <col min="6665" max="6665" width="13.5703125" style="237" customWidth="1"/>
    <col min="6666" max="6669" width="0" style="237" hidden="1" customWidth="1"/>
    <col min="6670" max="6670" width="5.28515625" style="237" customWidth="1"/>
    <col min="6671" max="6676" width="0" style="237" hidden="1" customWidth="1"/>
    <col min="6677" max="6912" width="9.140625" style="237"/>
    <col min="6913" max="6913" width="5.5703125" style="237" customWidth="1"/>
    <col min="6914" max="6914" width="4.42578125" style="237" customWidth="1"/>
    <col min="6915" max="6915" width="4.7109375" style="237" customWidth="1"/>
    <col min="6916" max="6916" width="12.7109375" style="237" customWidth="1"/>
    <col min="6917" max="6917" width="55.5703125" style="237" customWidth="1"/>
    <col min="6918" max="6918" width="4.7109375" style="237" customWidth="1"/>
    <col min="6919" max="6919" width="9.85546875" style="237" customWidth="1"/>
    <col min="6920" max="6920" width="9.7109375" style="237" customWidth="1"/>
    <col min="6921" max="6921" width="13.5703125" style="237" customWidth="1"/>
    <col min="6922" max="6925" width="0" style="237" hidden="1" customWidth="1"/>
    <col min="6926" max="6926" width="5.28515625" style="237" customWidth="1"/>
    <col min="6927" max="6932" width="0" style="237" hidden="1" customWidth="1"/>
    <col min="6933" max="7168" width="9.140625" style="237"/>
    <col min="7169" max="7169" width="5.5703125" style="237" customWidth="1"/>
    <col min="7170" max="7170" width="4.42578125" style="237" customWidth="1"/>
    <col min="7171" max="7171" width="4.7109375" style="237" customWidth="1"/>
    <col min="7172" max="7172" width="12.7109375" style="237" customWidth="1"/>
    <col min="7173" max="7173" width="55.5703125" style="237" customWidth="1"/>
    <col min="7174" max="7174" width="4.7109375" style="237" customWidth="1"/>
    <col min="7175" max="7175" width="9.85546875" style="237" customWidth="1"/>
    <col min="7176" max="7176" width="9.7109375" style="237" customWidth="1"/>
    <col min="7177" max="7177" width="13.5703125" style="237" customWidth="1"/>
    <col min="7178" max="7181" width="0" style="237" hidden="1" customWidth="1"/>
    <col min="7182" max="7182" width="5.28515625" style="237" customWidth="1"/>
    <col min="7183" max="7188" width="0" style="237" hidden="1" customWidth="1"/>
    <col min="7189" max="7424" width="9.140625" style="237"/>
    <col min="7425" max="7425" width="5.5703125" style="237" customWidth="1"/>
    <col min="7426" max="7426" width="4.42578125" style="237" customWidth="1"/>
    <col min="7427" max="7427" width="4.7109375" style="237" customWidth="1"/>
    <col min="7428" max="7428" width="12.7109375" style="237" customWidth="1"/>
    <col min="7429" max="7429" width="55.5703125" style="237" customWidth="1"/>
    <col min="7430" max="7430" width="4.7109375" style="237" customWidth="1"/>
    <col min="7431" max="7431" width="9.85546875" style="237" customWidth="1"/>
    <col min="7432" max="7432" width="9.7109375" style="237" customWidth="1"/>
    <col min="7433" max="7433" width="13.5703125" style="237" customWidth="1"/>
    <col min="7434" max="7437" width="0" style="237" hidden="1" customWidth="1"/>
    <col min="7438" max="7438" width="5.28515625" style="237" customWidth="1"/>
    <col min="7439" max="7444" width="0" style="237" hidden="1" customWidth="1"/>
    <col min="7445" max="7680" width="9.140625" style="237"/>
    <col min="7681" max="7681" width="5.5703125" style="237" customWidth="1"/>
    <col min="7682" max="7682" width="4.42578125" style="237" customWidth="1"/>
    <col min="7683" max="7683" width="4.7109375" style="237" customWidth="1"/>
    <col min="7684" max="7684" width="12.7109375" style="237" customWidth="1"/>
    <col min="7685" max="7685" width="55.5703125" style="237" customWidth="1"/>
    <col min="7686" max="7686" width="4.7109375" style="237" customWidth="1"/>
    <col min="7687" max="7687" width="9.85546875" style="237" customWidth="1"/>
    <col min="7688" max="7688" width="9.7109375" style="237" customWidth="1"/>
    <col min="7689" max="7689" width="13.5703125" style="237" customWidth="1"/>
    <col min="7690" max="7693" width="0" style="237" hidden="1" customWidth="1"/>
    <col min="7694" max="7694" width="5.28515625" style="237" customWidth="1"/>
    <col min="7695" max="7700" width="0" style="237" hidden="1" customWidth="1"/>
    <col min="7701" max="7936" width="9.140625" style="237"/>
    <col min="7937" max="7937" width="5.5703125" style="237" customWidth="1"/>
    <col min="7938" max="7938" width="4.42578125" style="237" customWidth="1"/>
    <col min="7939" max="7939" width="4.7109375" style="237" customWidth="1"/>
    <col min="7940" max="7940" width="12.7109375" style="237" customWidth="1"/>
    <col min="7941" max="7941" width="55.5703125" style="237" customWidth="1"/>
    <col min="7942" max="7942" width="4.7109375" style="237" customWidth="1"/>
    <col min="7943" max="7943" width="9.85546875" style="237" customWidth="1"/>
    <col min="7944" max="7944" width="9.7109375" style="237" customWidth="1"/>
    <col min="7945" max="7945" width="13.5703125" style="237" customWidth="1"/>
    <col min="7946" max="7949" width="0" style="237" hidden="1" customWidth="1"/>
    <col min="7950" max="7950" width="5.28515625" style="237" customWidth="1"/>
    <col min="7951" max="7956" width="0" style="237" hidden="1" customWidth="1"/>
    <col min="7957" max="8192" width="9.140625" style="237"/>
    <col min="8193" max="8193" width="5.5703125" style="237" customWidth="1"/>
    <col min="8194" max="8194" width="4.42578125" style="237" customWidth="1"/>
    <col min="8195" max="8195" width="4.7109375" style="237" customWidth="1"/>
    <col min="8196" max="8196" width="12.7109375" style="237" customWidth="1"/>
    <col min="8197" max="8197" width="55.5703125" style="237" customWidth="1"/>
    <col min="8198" max="8198" width="4.7109375" style="237" customWidth="1"/>
    <col min="8199" max="8199" width="9.85546875" style="237" customWidth="1"/>
    <col min="8200" max="8200" width="9.7109375" style="237" customWidth="1"/>
    <col min="8201" max="8201" width="13.5703125" style="237" customWidth="1"/>
    <col min="8202" max="8205" width="0" style="237" hidden="1" customWidth="1"/>
    <col min="8206" max="8206" width="5.28515625" style="237" customWidth="1"/>
    <col min="8207" max="8212" width="0" style="237" hidden="1" customWidth="1"/>
    <col min="8213" max="8448" width="9.140625" style="237"/>
    <col min="8449" max="8449" width="5.5703125" style="237" customWidth="1"/>
    <col min="8450" max="8450" width="4.42578125" style="237" customWidth="1"/>
    <col min="8451" max="8451" width="4.7109375" style="237" customWidth="1"/>
    <col min="8452" max="8452" width="12.7109375" style="237" customWidth="1"/>
    <col min="8453" max="8453" width="55.5703125" style="237" customWidth="1"/>
    <col min="8454" max="8454" width="4.7109375" style="237" customWidth="1"/>
    <col min="8455" max="8455" width="9.85546875" style="237" customWidth="1"/>
    <col min="8456" max="8456" width="9.7109375" style="237" customWidth="1"/>
    <col min="8457" max="8457" width="13.5703125" style="237" customWidth="1"/>
    <col min="8458" max="8461" width="0" style="237" hidden="1" customWidth="1"/>
    <col min="8462" max="8462" width="5.28515625" style="237" customWidth="1"/>
    <col min="8463" max="8468" width="0" style="237" hidden="1" customWidth="1"/>
    <col min="8469" max="8704" width="9.140625" style="237"/>
    <col min="8705" max="8705" width="5.5703125" style="237" customWidth="1"/>
    <col min="8706" max="8706" width="4.42578125" style="237" customWidth="1"/>
    <col min="8707" max="8707" width="4.7109375" style="237" customWidth="1"/>
    <col min="8708" max="8708" width="12.7109375" style="237" customWidth="1"/>
    <col min="8709" max="8709" width="55.5703125" style="237" customWidth="1"/>
    <col min="8710" max="8710" width="4.7109375" style="237" customWidth="1"/>
    <col min="8711" max="8711" width="9.85546875" style="237" customWidth="1"/>
    <col min="8712" max="8712" width="9.7109375" style="237" customWidth="1"/>
    <col min="8713" max="8713" width="13.5703125" style="237" customWidth="1"/>
    <col min="8714" max="8717" width="0" style="237" hidden="1" customWidth="1"/>
    <col min="8718" max="8718" width="5.28515625" style="237" customWidth="1"/>
    <col min="8719" max="8724" width="0" style="237" hidden="1" customWidth="1"/>
    <col min="8725" max="8960" width="9.140625" style="237"/>
    <col min="8961" max="8961" width="5.5703125" style="237" customWidth="1"/>
    <col min="8962" max="8962" width="4.42578125" style="237" customWidth="1"/>
    <col min="8963" max="8963" width="4.7109375" style="237" customWidth="1"/>
    <col min="8964" max="8964" width="12.7109375" style="237" customWidth="1"/>
    <col min="8965" max="8965" width="55.5703125" style="237" customWidth="1"/>
    <col min="8966" max="8966" width="4.7109375" style="237" customWidth="1"/>
    <col min="8967" max="8967" width="9.85546875" style="237" customWidth="1"/>
    <col min="8968" max="8968" width="9.7109375" style="237" customWidth="1"/>
    <col min="8969" max="8969" width="13.5703125" style="237" customWidth="1"/>
    <col min="8970" max="8973" width="0" style="237" hidden="1" customWidth="1"/>
    <col min="8974" max="8974" width="5.28515625" style="237" customWidth="1"/>
    <col min="8975" max="8980" width="0" style="237" hidden="1" customWidth="1"/>
    <col min="8981" max="9216" width="9.140625" style="237"/>
    <col min="9217" max="9217" width="5.5703125" style="237" customWidth="1"/>
    <col min="9218" max="9218" width="4.42578125" style="237" customWidth="1"/>
    <col min="9219" max="9219" width="4.7109375" style="237" customWidth="1"/>
    <col min="9220" max="9220" width="12.7109375" style="237" customWidth="1"/>
    <col min="9221" max="9221" width="55.5703125" style="237" customWidth="1"/>
    <col min="9222" max="9222" width="4.7109375" style="237" customWidth="1"/>
    <col min="9223" max="9223" width="9.85546875" style="237" customWidth="1"/>
    <col min="9224" max="9224" width="9.7109375" style="237" customWidth="1"/>
    <col min="9225" max="9225" width="13.5703125" style="237" customWidth="1"/>
    <col min="9226" max="9229" width="0" style="237" hidden="1" customWidth="1"/>
    <col min="9230" max="9230" width="5.28515625" style="237" customWidth="1"/>
    <col min="9231" max="9236" width="0" style="237" hidden="1" customWidth="1"/>
    <col min="9237" max="9472" width="9.140625" style="237"/>
    <col min="9473" max="9473" width="5.5703125" style="237" customWidth="1"/>
    <col min="9474" max="9474" width="4.42578125" style="237" customWidth="1"/>
    <col min="9475" max="9475" width="4.7109375" style="237" customWidth="1"/>
    <col min="9476" max="9476" width="12.7109375" style="237" customWidth="1"/>
    <col min="9477" max="9477" width="55.5703125" style="237" customWidth="1"/>
    <col min="9478" max="9478" width="4.7109375" style="237" customWidth="1"/>
    <col min="9479" max="9479" width="9.85546875" style="237" customWidth="1"/>
    <col min="9480" max="9480" width="9.7109375" style="237" customWidth="1"/>
    <col min="9481" max="9481" width="13.5703125" style="237" customWidth="1"/>
    <col min="9482" max="9485" width="0" style="237" hidden="1" customWidth="1"/>
    <col min="9486" max="9486" width="5.28515625" style="237" customWidth="1"/>
    <col min="9487" max="9492" width="0" style="237" hidden="1" customWidth="1"/>
    <col min="9493" max="9728" width="9.140625" style="237"/>
    <col min="9729" max="9729" width="5.5703125" style="237" customWidth="1"/>
    <col min="9730" max="9730" width="4.42578125" style="237" customWidth="1"/>
    <col min="9731" max="9731" width="4.7109375" style="237" customWidth="1"/>
    <col min="9732" max="9732" width="12.7109375" style="237" customWidth="1"/>
    <col min="9733" max="9733" width="55.5703125" style="237" customWidth="1"/>
    <col min="9734" max="9734" width="4.7109375" style="237" customWidth="1"/>
    <col min="9735" max="9735" width="9.85546875" style="237" customWidth="1"/>
    <col min="9736" max="9736" width="9.7109375" style="237" customWidth="1"/>
    <col min="9737" max="9737" width="13.5703125" style="237" customWidth="1"/>
    <col min="9738" max="9741" width="0" style="237" hidden="1" customWidth="1"/>
    <col min="9742" max="9742" width="5.28515625" style="237" customWidth="1"/>
    <col min="9743" max="9748" width="0" style="237" hidden="1" customWidth="1"/>
    <col min="9749" max="9984" width="9.140625" style="237"/>
    <col min="9985" max="9985" width="5.5703125" style="237" customWidth="1"/>
    <col min="9986" max="9986" width="4.42578125" style="237" customWidth="1"/>
    <col min="9987" max="9987" width="4.7109375" style="237" customWidth="1"/>
    <col min="9988" max="9988" width="12.7109375" style="237" customWidth="1"/>
    <col min="9989" max="9989" width="55.5703125" style="237" customWidth="1"/>
    <col min="9990" max="9990" width="4.7109375" style="237" customWidth="1"/>
    <col min="9991" max="9991" width="9.85546875" style="237" customWidth="1"/>
    <col min="9992" max="9992" width="9.7109375" style="237" customWidth="1"/>
    <col min="9993" max="9993" width="13.5703125" style="237" customWidth="1"/>
    <col min="9994" max="9997" width="0" style="237" hidden="1" customWidth="1"/>
    <col min="9998" max="9998" width="5.28515625" style="237" customWidth="1"/>
    <col min="9999" max="10004" width="0" style="237" hidden="1" customWidth="1"/>
    <col min="10005" max="10240" width="9.140625" style="237"/>
    <col min="10241" max="10241" width="5.5703125" style="237" customWidth="1"/>
    <col min="10242" max="10242" width="4.42578125" style="237" customWidth="1"/>
    <col min="10243" max="10243" width="4.7109375" style="237" customWidth="1"/>
    <col min="10244" max="10244" width="12.7109375" style="237" customWidth="1"/>
    <col min="10245" max="10245" width="55.5703125" style="237" customWidth="1"/>
    <col min="10246" max="10246" width="4.7109375" style="237" customWidth="1"/>
    <col min="10247" max="10247" width="9.85546875" style="237" customWidth="1"/>
    <col min="10248" max="10248" width="9.7109375" style="237" customWidth="1"/>
    <col min="10249" max="10249" width="13.5703125" style="237" customWidth="1"/>
    <col min="10250" max="10253" width="0" style="237" hidden="1" customWidth="1"/>
    <col min="10254" max="10254" width="5.28515625" style="237" customWidth="1"/>
    <col min="10255" max="10260" width="0" style="237" hidden="1" customWidth="1"/>
    <col min="10261" max="10496" width="9.140625" style="237"/>
    <col min="10497" max="10497" width="5.5703125" style="237" customWidth="1"/>
    <col min="10498" max="10498" width="4.42578125" style="237" customWidth="1"/>
    <col min="10499" max="10499" width="4.7109375" style="237" customWidth="1"/>
    <col min="10500" max="10500" width="12.7109375" style="237" customWidth="1"/>
    <col min="10501" max="10501" width="55.5703125" style="237" customWidth="1"/>
    <col min="10502" max="10502" width="4.7109375" style="237" customWidth="1"/>
    <col min="10503" max="10503" width="9.85546875" style="237" customWidth="1"/>
    <col min="10504" max="10504" width="9.7109375" style="237" customWidth="1"/>
    <col min="10505" max="10505" width="13.5703125" style="237" customWidth="1"/>
    <col min="10506" max="10509" width="0" style="237" hidden="1" customWidth="1"/>
    <col min="10510" max="10510" width="5.28515625" style="237" customWidth="1"/>
    <col min="10511" max="10516" width="0" style="237" hidden="1" customWidth="1"/>
    <col min="10517" max="10752" width="9.140625" style="237"/>
    <col min="10753" max="10753" width="5.5703125" style="237" customWidth="1"/>
    <col min="10754" max="10754" width="4.42578125" style="237" customWidth="1"/>
    <col min="10755" max="10755" width="4.7109375" style="237" customWidth="1"/>
    <col min="10756" max="10756" width="12.7109375" style="237" customWidth="1"/>
    <col min="10757" max="10757" width="55.5703125" style="237" customWidth="1"/>
    <col min="10758" max="10758" width="4.7109375" style="237" customWidth="1"/>
    <col min="10759" max="10759" width="9.85546875" style="237" customWidth="1"/>
    <col min="10760" max="10760" width="9.7109375" style="237" customWidth="1"/>
    <col min="10761" max="10761" width="13.5703125" style="237" customWidth="1"/>
    <col min="10762" max="10765" width="0" style="237" hidden="1" customWidth="1"/>
    <col min="10766" max="10766" width="5.28515625" style="237" customWidth="1"/>
    <col min="10767" max="10772" width="0" style="237" hidden="1" customWidth="1"/>
    <col min="10773" max="11008" width="9.140625" style="237"/>
    <col min="11009" max="11009" width="5.5703125" style="237" customWidth="1"/>
    <col min="11010" max="11010" width="4.42578125" style="237" customWidth="1"/>
    <col min="11011" max="11011" width="4.7109375" style="237" customWidth="1"/>
    <col min="11012" max="11012" width="12.7109375" style="237" customWidth="1"/>
    <col min="11013" max="11013" width="55.5703125" style="237" customWidth="1"/>
    <col min="11014" max="11014" width="4.7109375" style="237" customWidth="1"/>
    <col min="11015" max="11015" width="9.85546875" style="237" customWidth="1"/>
    <col min="11016" max="11016" width="9.7109375" style="237" customWidth="1"/>
    <col min="11017" max="11017" width="13.5703125" style="237" customWidth="1"/>
    <col min="11018" max="11021" width="0" style="237" hidden="1" customWidth="1"/>
    <col min="11022" max="11022" width="5.28515625" style="237" customWidth="1"/>
    <col min="11023" max="11028" width="0" style="237" hidden="1" customWidth="1"/>
    <col min="11029" max="11264" width="9.140625" style="237"/>
    <col min="11265" max="11265" width="5.5703125" style="237" customWidth="1"/>
    <col min="11266" max="11266" width="4.42578125" style="237" customWidth="1"/>
    <col min="11267" max="11267" width="4.7109375" style="237" customWidth="1"/>
    <col min="11268" max="11268" width="12.7109375" style="237" customWidth="1"/>
    <col min="11269" max="11269" width="55.5703125" style="237" customWidth="1"/>
    <col min="11270" max="11270" width="4.7109375" style="237" customWidth="1"/>
    <col min="11271" max="11271" width="9.85546875" style="237" customWidth="1"/>
    <col min="11272" max="11272" width="9.7109375" style="237" customWidth="1"/>
    <col min="11273" max="11273" width="13.5703125" style="237" customWidth="1"/>
    <col min="11274" max="11277" width="0" style="237" hidden="1" customWidth="1"/>
    <col min="11278" max="11278" width="5.28515625" style="237" customWidth="1"/>
    <col min="11279" max="11284" width="0" style="237" hidden="1" customWidth="1"/>
    <col min="11285" max="11520" width="9.140625" style="237"/>
    <col min="11521" max="11521" width="5.5703125" style="237" customWidth="1"/>
    <col min="11522" max="11522" width="4.42578125" style="237" customWidth="1"/>
    <col min="11523" max="11523" width="4.7109375" style="237" customWidth="1"/>
    <col min="11524" max="11524" width="12.7109375" style="237" customWidth="1"/>
    <col min="11525" max="11525" width="55.5703125" style="237" customWidth="1"/>
    <col min="11526" max="11526" width="4.7109375" style="237" customWidth="1"/>
    <col min="11527" max="11527" width="9.85546875" style="237" customWidth="1"/>
    <col min="11528" max="11528" width="9.7109375" style="237" customWidth="1"/>
    <col min="11529" max="11529" width="13.5703125" style="237" customWidth="1"/>
    <col min="11530" max="11533" width="0" style="237" hidden="1" customWidth="1"/>
    <col min="11534" max="11534" width="5.28515625" style="237" customWidth="1"/>
    <col min="11535" max="11540" width="0" style="237" hidden="1" customWidth="1"/>
    <col min="11541" max="11776" width="9.140625" style="237"/>
    <col min="11777" max="11777" width="5.5703125" style="237" customWidth="1"/>
    <col min="11778" max="11778" width="4.42578125" style="237" customWidth="1"/>
    <col min="11779" max="11779" width="4.7109375" style="237" customWidth="1"/>
    <col min="11780" max="11780" width="12.7109375" style="237" customWidth="1"/>
    <col min="11781" max="11781" width="55.5703125" style="237" customWidth="1"/>
    <col min="11782" max="11782" width="4.7109375" style="237" customWidth="1"/>
    <col min="11783" max="11783" width="9.85546875" style="237" customWidth="1"/>
    <col min="11784" max="11784" width="9.7109375" style="237" customWidth="1"/>
    <col min="11785" max="11785" width="13.5703125" style="237" customWidth="1"/>
    <col min="11786" max="11789" width="0" style="237" hidden="1" customWidth="1"/>
    <col min="11790" max="11790" width="5.28515625" style="237" customWidth="1"/>
    <col min="11791" max="11796" width="0" style="237" hidden="1" customWidth="1"/>
    <col min="11797" max="12032" width="9.140625" style="237"/>
    <col min="12033" max="12033" width="5.5703125" style="237" customWidth="1"/>
    <col min="12034" max="12034" width="4.42578125" style="237" customWidth="1"/>
    <col min="12035" max="12035" width="4.7109375" style="237" customWidth="1"/>
    <col min="12036" max="12036" width="12.7109375" style="237" customWidth="1"/>
    <col min="12037" max="12037" width="55.5703125" style="237" customWidth="1"/>
    <col min="12038" max="12038" width="4.7109375" style="237" customWidth="1"/>
    <col min="12039" max="12039" width="9.85546875" style="237" customWidth="1"/>
    <col min="12040" max="12040" width="9.7109375" style="237" customWidth="1"/>
    <col min="12041" max="12041" width="13.5703125" style="237" customWidth="1"/>
    <col min="12042" max="12045" width="0" style="237" hidden="1" customWidth="1"/>
    <col min="12046" max="12046" width="5.28515625" style="237" customWidth="1"/>
    <col min="12047" max="12052" width="0" style="237" hidden="1" customWidth="1"/>
    <col min="12053" max="12288" width="9.140625" style="237"/>
    <col min="12289" max="12289" width="5.5703125" style="237" customWidth="1"/>
    <col min="12290" max="12290" width="4.42578125" style="237" customWidth="1"/>
    <col min="12291" max="12291" width="4.7109375" style="237" customWidth="1"/>
    <col min="12292" max="12292" width="12.7109375" style="237" customWidth="1"/>
    <col min="12293" max="12293" width="55.5703125" style="237" customWidth="1"/>
    <col min="12294" max="12294" width="4.7109375" style="237" customWidth="1"/>
    <col min="12295" max="12295" width="9.85546875" style="237" customWidth="1"/>
    <col min="12296" max="12296" width="9.7109375" style="237" customWidth="1"/>
    <col min="12297" max="12297" width="13.5703125" style="237" customWidth="1"/>
    <col min="12298" max="12301" width="0" style="237" hidden="1" customWidth="1"/>
    <col min="12302" max="12302" width="5.28515625" style="237" customWidth="1"/>
    <col min="12303" max="12308" width="0" style="237" hidden="1" customWidth="1"/>
    <col min="12309" max="12544" width="9.140625" style="237"/>
    <col min="12545" max="12545" width="5.5703125" style="237" customWidth="1"/>
    <col min="12546" max="12546" width="4.42578125" style="237" customWidth="1"/>
    <col min="12547" max="12547" width="4.7109375" style="237" customWidth="1"/>
    <col min="12548" max="12548" width="12.7109375" style="237" customWidth="1"/>
    <col min="12549" max="12549" width="55.5703125" style="237" customWidth="1"/>
    <col min="12550" max="12550" width="4.7109375" style="237" customWidth="1"/>
    <col min="12551" max="12551" width="9.85546875" style="237" customWidth="1"/>
    <col min="12552" max="12552" width="9.7109375" style="237" customWidth="1"/>
    <col min="12553" max="12553" width="13.5703125" style="237" customWidth="1"/>
    <col min="12554" max="12557" width="0" style="237" hidden="1" customWidth="1"/>
    <col min="12558" max="12558" width="5.28515625" style="237" customWidth="1"/>
    <col min="12559" max="12564" width="0" style="237" hidden="1" customWidth="1"/>
    <col min="12565" max="12800" width="9.140625" style="237"/>
    <col min="12801" max="12801" width="5.5703125" style="237" customWidth="1"/>
    <col min="12802" max="12802" width="4.42578125" style="237" customWidth="1"/>
    <col min="12803" max="12803" width="4.7109375" style="237" customWidth="1"/>
    <col min="12804" max="12804" width="12.7109375" style="237" customWidth="1"/>
    <col min="12805" max="12805" width="55.5703125" style="237" customWidth="1"/>
    <col min="12806" max="12806" width="4.7109375" style="237" customWidth="1"/>
    <col min="12807" max="12807" width="9.85546875" style="237" customWidth="1"/>
    <col min="12808" max="12808" width="9.7109375" style="237" customWidth="1"/>
    <col min="12809" max="12809" width="13.5703125" style="237" customWidth="1"/>
    <col min="12810" max="12813" width="0" style="237" hidden="1" customWidth="1"/>
    <col min="12814" max="12814" width="5.28515625" style="237" customWidth="1"/>
    <col min="12815" max="12820" width="0" style="237" hidden="1" customWidth="1"/>
    <col min="12821" max="13056" width="9.140625" style="237"/>
    <col min="13057" max="13057" width="5.5703125" style="237" customWidth="1"/>
    <col min="13058" max="13058" width="4.42578125" style="237" customWidth="1"/>
    <col min="13059" max="13059" width="4.7109375" style="237" customWidth="1"/>
    <col min="13060" max="13060" width="12.7109375" style="237" customWidth="1"/>
    <col min="13061" max="13061" width="55.5703125" style="237" customWidth="1"/>
    <col min="13062" max="13062" width="4.7109375" style="237" customWidth="1"/>
    <col min="13063" max="13063" width="9.85546875" style="237" customWidth="1"/>
    <col min="13064" max="13064" width="9.7109375" style="237" customWidth="1"/>
    <col min="13065" max="13065" width="13.5703125" style="237" customWidth="1"/>
    <col min="13066" max="13069" width="0" style="237" hidden="1" customWidth="1"/>
    <col min="13070" max="13070" width="5.28515625" style="237" customWidth="1"/>
    <col min="13071" max="13076" width="0" style="237" hidden="1" customWidth="1"/>
    <col min="13077" max="13312" width="9.140625" style="237"/>
    <col min="13313" max="13313" width="5.5703125" style="237" customWidth="1"/>
    <col min="13314" max="13314" width="4.42578125" style="237" customWidth="1"/>
    <col min="13315" max="13315" width="4.7109375" style="237" customWidth="1"/>
    <col min="13316" max="13316" width="12.7109375" style="237" customWidth="1"/>
    <col min="13317" max="13317" width="55.5703125" style="237" customWidth="1"/>
    <col min="13318" max="13318" width="4.7109375" style="237" customWidth="1"/>
    <col min="13319" max="13319" width="9.85546875" style="237" customWidth="1"/>
    <col min="13320" max="13320" width="9.7109375" style="237" customWidth="1"/>
    <col min="13321" max="13321" width="13.5703125" style="237" customWidth="1"/>
    <col min="13322" max="13325" width="0" style="237" hidden="1" customWidth="1"/>
    <col min="13326" max="13326" width="5.28515625" style="237" customWidth="1"/>
    <col min="13327" max="13332" width="0" style="237" hidden="1" customWidth="1"/>
    <col min="13333" max="13568" width="9.140625" style="237"/>
    <col min="13569" max="13569" width="5.5703125" style="237" customWidth="1"/>
    <col min="13570" max="13570" width="4.42578125" style="237" customWidth="1"/>
    <col min="13571" max="13571" width="4.7109375" style="237" customWidth="1"/>
    <col min="13572" max="13572" width="12.7109375" style="237" customWidth="1"/>
    <col min="13573" max="13573" width="55.5703125" style="237" customWidth="1"/>
    <col min="13574" max="13574" width="4.7109375" style="237" customWidth="1"/>
    <col min="13575" max="13575" width="9.85546875" style="237" customWidth="1"/>
    <col min="13576" max="13576" width="9.7109375" style="237" customWidth="1"/>
    <col min="13577" max="13577" width="13.5703125" style="237" customWidth="1"/>
    <col min="13578" max="13581" width="0" style="237" hidden="1" customWidth="1"/>
    <col min="13582" max="13582" width="5.28515625" style="237" customWidth="1"/>
    <col min="13583" max="13588" width="0" style="237" hidden="1" customWidth="1"/>
    <col min="13589" max="13824" width="9.140625" style="237"/>
    <col min="13825" max="13825" width="5.5703125" style="237" customWidth="1"/>
    <col min="13826" max="13826" width="4.42578125" style="237" customWidth="1"/>
    <col min="13827" max="13827" width="4.7109375" style="237" customWidth="1"/>
    <col min="13828" max="13828" width="12.7109375" style="237" customWidth="1"/>
    <col min="13829" max="13829" width="55.5703125" style="237" customWidth="1"/>
    <col min="13830" max="13830" width="4.7109375" style="237" customWidth="1"/>
    <col min="13831" max="13831" width="9.85546875" style="237" customWidth="1"/>
    <col min="13832" max="13832" width="9.7109375" style="237" customWidth="1"/>
    <col min="13833" max="13833" width="13.5703125" style="237" customWidth="1"/>
    <col min="13834" max="13837" width="0" style="237" hidden="1" customWidth="1"/>
    <col min="13838" max="13838" width="5.28515625" style="237" customWidth="1"/>
    <col min="13839" max="13844" width="0" style="237" hidden="1" customWidth="1"/>
    <col min="13845" max="14080" width="9.140625" style="237"/>
    <col min="14081" max="14081" width="5.5703125" style="237" customWidth="1"/>
    <col min="14082" max="14082" width="4.42578125" style="237" customWidth="1"/>
    <col min="14083" max="14083" width="4.7109375" style="237" customWidth="1"/>
    <col min="14084" max="14084" width="12.7109375" style="237" customWidth="1"/>
    <col min="14085" max="14085" width="55.5703125" style="237" customWidth="1"/>
    <col min="14086" max="14086" width="4.7109375" style="237" customWidth="1"/>
    <col min="14087" max="14087" width="9.85546875" style="237" customWidth="1"/>
    <col min="14088" max="14088" width="9.7109375" style="237" customWidth="1"/>
    <col min="14089" max="14089" width="13.5703125" style="237" customWidth="1"/>
    <col min="14090" max="14093" width="0" style="237" hidden="1" customWidth="1"/>
    <col min="14094" max="14094" width="5.28515625" style="237" customWidth="1"/>
    <col min="14095" max="14100" width="0" style="237" hidden="1" customWidth="1"/>
    <col min="14101" max="14336" width="9.140625" style="237"/>
    <col min="14337" max="14337" width="5.5703125" style="237" customWidth="1"/>
    <col min="14338" max="14338" width="4.42578125" style="237" customWidth="1"/>
    <col min="14339" max="14339" width="4.7109375" style="237" customWidth="1"/>
    <col min="14340" max="14340" width="12.7109375" style="237" customWidth="1"/>
    <col min="14341" max="14341" width="55.5703125" style="237" customWidth="1"/>
    <col min="14342" max="14342" width="4.7109375" style="237" customWidth="1"/>
    <col min="14343" max="14343" width="9.85546875" style="237" customWidth="1"/>
    <col min="14344" max="14344" width="9.7109375" style="237" customWidth="1"/>
    <col min="14345" max="14345" width="13.5703125" style="237" customWidth="1"/>
    <col min="14346" max="14349" width="0" style="237" hidden="1" customWidth="1"/>
    <col min="14350" max="14350" width="5.28515625" style="237" customWidth="1"/>
    <col min="14351" max="14356" width="0" style="237" hidden="1" customWidth="1"/>
    <col min="14357" max="14592" width="9.140625" style="237"/>
    <col min="14593" max="14593" width="5.5703125" style="237" customWidth="1"/>
    <col min="14594" max="14594" width="4.42578125" style="237" customWidth="1"/>
    <col min="14595" max="14595" width="4.7109375" style="237" customWidth="1"/>
    <col min="14596" max="14596" width="12.7109375" style="237" customWidth="1"/>
    <col min="14597" max="14597" width="55.5703125" style="237" customWidth="1"/>
    <col min="14598" max="14598" width="4.7109375" style="237" customWidth="1"/>
    <col min="14599" max="14599" width="9.85546875" style="237" customWidth="1"/>
    <col min="14600" max="14600" width="9.7109375" style="237" customWidth="1"/>
    <col min="14601" max="14601" width="13.5703125" style="237" customWidth="1"/>
    <col min="14602" max="14605" width="0" style="237" hidden="1" customWidth="1"/>
    <col min="14606" max="14606" width="5.28515625" style="237" customWidth="1"/>
    <col min="14607" max="14612" width="0" style="237" hidden="1" customWidth="1"/>
    <col min="14613" max="14848" width="9.140625" style="237"/>
    <col min="14849" max="14849" width="5.5703125" style="237" customWidth="1"/>
    <col min="14850" max="14850" width="4.42578125" style="237" customWidth="1"/>
    <col min="14851" max="14851" width="4.7109375" style="237" customWidth="1"/>
    <col min="14852" max="14852" width="12.7109375" style="237" customWidth="1"/>
    <col min="14853" max="14853" width="55.5703125" style="237" customWidth="1"/>
    <col min="14854" max="14854" width="4.7109375" style="237" customWidth="1"/>
    <col min="14855" max="14855" width="9.85546875" style="237" customWidth="1"/>
    <col min="14856" max="14856" width="9.7109375" style="237" customWidth="1"/>
    <col min="14857" max="14857" width="13.5703125" style="237" customWidth="1"/>
    <col min="14858" max="14861" width="0" style="237" hidden="1" customWidth="1"/>
    <col min="14862" max="14862" width="5.28515625" style="237" customWidth="1"/>
    <col min="14863" max="14868" width="0" style="237" hidden="1" customWidth="1"/>
    <col min="14869" max="15104" width="9.140625" style="237"/>
    <col min="15105" max="15105" width="5.5703125" style="237" customWidth="1"/>
    <col min="15106" max="15106" width="4.42578125" style="237" customWidth="1"/>
    <col min="15107" max="15107" width="4.7109375" style="237" customWidth="1"/>
    <col min="15108" max="15108" width="12.7109375" style="237" customWidth="1"/>
    <col min="15109" max="15109" width="55.5703125" style="237" customWidth="1"/>
    <col min="15110" max="15110" width="4.7109375" style="237" customWidth="1"/>
    <col min="15111" max="15111" width="9.85546875" style="237" customWidth="1"/>
    <col min="15112" max="15112" width="9.7109375" style="237" customWidth="1"/>
    <col min="15113" max="15113" width="13.5703125" style="237" customWidth="1"/>
    <col min="15114" max="15117" width="0" style="237" hidden="1" customWidth="1"/>
    <col min="15118" max="15118" width="5.28515625" style="237" customWidth="1"/>
    <col min="15119" max="15124" width="0" style="237" hidden="1" customWidth="1"/>
    <col min="15125" max="15360" width="9.140625" style="237"/>
    <col min="15361" max="15361" width="5.5703125" style="237" customWidth="1"/>
    <col min="15362" max="15362" width="4.42578125" style="237" customWidth="1"/>
    <col min="15363" max="15363" width="4.7109375" style="237" customWidth="1"/>
    <col min="15364" max="15364" width="12.7109375" style="237" customWidth="1"/>
    <col min="15365" max="15365" width="55.5703125" style="237" customWidth="1"/>
    <col min="15366" max="15366" width="4.7109375" style="237" customWidth="1"/>
    <col min="15367" max="15367" width="9.85546875" style="237" customWidth="1"/>
    <col min="15368" max="15368" width="9.7109375" style="237" customWidth="1"/>
    <col min="15369" max="15369" width="13.5703125" style="237" customWidth="1"/>
    <col min="15370" max="15373" width="0" style="237" hidden="1" customWidth="1"/>
    <col min="15374" max="15374" width="5.28515625" style="237" customWidth="1"/>
    <col min="15375" max="15380" width="0" style="237" hidden="1" customWidth="1"/>
    <col min="15381" max="15616" width="9.140625" style="237"/>
    <col min="15617" max="15617" width="5.5703125" style="237" customWidth="1"/>
    <col min="15618" max="15618" width="4.42578125" style="237" customWidth="1"/>
    <col min="15619" max="15619" width="4.7109375" style="237" customWidth="1"/>
    <col min="15620" max="15620" width="12.7109375" style="237" customWidth="1"/>
    <col min="15621" max="15621" width="55.5703125" style="237" customWidth="1"/>
    <col min="15622" max="15622" width="4.7109375" style="237" customWidth="1"/>
    <col min="15623" max="15623" width="9.85546875" style="237" customWidth="1"/>
    <col min="15624" max="15624" width="9.7109375" style="237" customWidth="1"/>
    <col min="15625" max="15625" width="13.5703125" style="237" customWidth="1"/>
    <col min="15626" max="15629" width="0" style="237" hidden="1" customWidth="1"/>
    <col min="15630" max="15630" width="5.28515625" style="237" customWidth="1"/>
    <col min="15631" max="15636" width="0" style="237" hidden="1" customWidth="1"/>
    <col min="15637" max="15872" width="9.140625" style="237"/>
    <col min="15873" max="15873" width="5.5703125" style="237" customWidth="1"/>
    <col min="15874" max="15874" width="4.42578125" style="237" customWidth="1"/>
    <col min="15875" max="15875" width="4.7109375" style="237" customWidth="1"/>
    <col min="15876" max="15876" width="12.7109375" style="237" customWidth="1"/>
    <col min="15877" max="15877" width="55.5703125" style="237" customWidth="1"/>
    <col min="15878" max="15878" width="4.7109375" style="237" customWidth="1"/>
    <col min="15879" max="15879" width="9.85546875" style="237" customWidth="1"/>
    <col min="15880" max="15880" width="9.7109375" style="237" customWidth="1"/>
    <col min="15881" max="15881" width="13.5703125" style="237" customWidth="1"/>
    <col min="15882" max="15885" width="0" style="237" hidden="1" customWidth="1"/>
    <col min="15886" max="15886" width="5.28515625" style="237" customWidth="1"/>
    <col min="15887" max="15892" width="0" style="237" hidden="1" customWidth="1"/>
    <col min="15893" max="16128" width="9.140625" style="237"/>
    <col min="16129" max="16129" width="5.5703125" style="237" customWidth="1"/>
    <col min="16130" max="16130" width="4.42578125" style="237" customWidth="1"/>
    <col min="16131" max="16131" width="4.7109375" style="237" customWidth="1"/>
    <col min="16132" max="16132" width="12.7109375" style="237" customWidth="1"/>
    <col min="16133" max="16133" width="55.5703125" style="237" customWidth="1"/>
    <col min="16134" max="16134" width="4.7109375" style="237" customWidth="1"/>
    <col min="16135" max="16135" width="9.85546875" style="237" customWidth="1"/>
    <col min="16136" max="16136" width="9.7109375" style="237" customWidth="1"/>
    <col min="16137" max="16137" width="13.5703125" style="237" customWidth="1"/>
    <col min="16138" max="16141" width="0" style="237" hidden="1" customWidth="1"/>
    <col min="16142" max="16142" width="5.28515625" style="237" customWidth="1"/>
    <col min="16143" max="16148" width="0" style="237" hidden="1" customWidth="1"/>
    <col min="16149" max="16384" width="9.140625" style="237"/>
  </cols>
  <sheetData>
    <row r="1" spans="1:21" ht="18" customHeight="1">
      <c r="A1" s="349" t="s">
        <v>904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5"/>
      <c r="P1" s="385"/>
      <c r="Q1" s="384"/>
      <c r="R1" s="384"/>
      <c r="S1" s="384"/>
      <c r="T1" s="384"/>
    </row>
    <row r="2" spans="1:21" ht="11.25" customHeight="1">
      <c r="A2" s="351" t="s">
        <v>24</v>
      </c>
      <c r="B2" s="352"/>
      <c r="C2" s="352" t="str">
        <f>'[2]Krycí list'!E5</f>
        <v>Rekonstrukce inž. sítí v ul. Sdružená, Lesní</v>
      </c>
      <c r="D2" s="352"/>
      <c r="E2" s="352"/>
      <c r="F2" s="352"/>
      <c r="G2" s="352"/>
      <c r="H2" s="352"/>
      <c r="I2" s="352"/>
      <c r="J2" s="352"/>
      <c r="K2" s="352"/>
      <c r="L2" s="384"/>
      <c r="M2" s="384"/>
      <c r="N2" s="384"/>
      <c r="O2" s="385"/>
      <c r="P2" s="385"/>
      <c r="Q2" s="384"/>
      <c r="R2" s="384"/>
      <c r="S2" s="384"/>
      <c r="T2" s="384"/>
    </row>
    <row r="3" spans="1:21" ht="11.25" customHeight="1">
      <c r="A3" s="351" t="s">
        <v>896</v>
      </c>
      <c r="B3" s="352"/>
      <c r="C3" s="352" t="str">
        <f>'[2]Krycí list'!E7</f>
        <v>Komunikace</v>
      </c>
      <c r="D3" s="352"/>
      <c r="E3" s="352"/>
      <c r="F3" s="352"/>
      <c r="G3" s="352"/>
      <c r="H3" s="352"/>
      <c r="I3" s="352"/>
      <c r="J3" s="352"/>
      <c r="K3" s="352"/>
      <c r="L3" s="384"/>
      <c r="M3" s="384"/>
      <c r="N3" s="384"/>
      <c r="O3" s="385"/>
      <c r="P3" s="385"/>
      <c r="Q3" s="384"/>
      <c r="R3" s="384"/>
      <c r="S3" s="384"/>
      <c r="T3" s="384"/>
    </row>
    <row r="4" spans="1:21" ht="11.25" customHeight="1">
      <c r="A4" s="351" t="s">
        <v>897</v>
      </c>
      <c r="B4" s="352"/>
      <c r="C4" s="352" t="str">
        <f>'[2]Krycí list'!E9</f>
        <v xml:space="preserve"> </v>
      </c>
      <c r="D4" s="352"/>
      <c r="E4" s="352"/>
      <c r="F4" s="352"/>
      <c r="G4" s="352"/>
      <c r="H4" s="352"/>
      <c r="I4" s="352"/>
      <c r="J4" s="352"/>
      <c r="K4" s="352"/>
      <c r="L4" s="384"/>
      <c r="M4" s="384"/>
      <c r="N4" s="384"/>
      <c r="O4" s="385"/>
      <c r="P4" s="385"/>
      <c r="Q4" s="384"/>
      <c r="R4" s="384"/>
      <c r="S4" s="384"/>
      <c r="T4" s="384"/>
    </row>
    <row r="5" spans="1:21" ht="11.25" customHeight="1">
      <c r="A5" s="352" t="s">
        <v>905</v>
      </c>
      <c r="B5" s="352"/>
      <c r="C5" s="352" t="str">
        <f>'[2]Krycí list'!P5</f>
        <v xml:space="preserve"> </v>
      </c>
      <c r="D5" s="352"/>
      <c r="E5" s="352"/>
      <c r="F5" s="352"/>
      <c r="G5" s="352"/>
      <c r="H5" s="352"/>
      <c r="I5" s="352"/>
      <c r="J5" s="352"/>
      <c r="K5" s="352"/>
      <c r="L5" s="384"/>
      <c r="M5" s="384"/>
      <c r="N5" s="384"/>
      <c r="O5" s="385"/>
      <c r="P5" s="385"/>
      <c r="Q5" s="384"/>
      <c r="R5" s="384"/>
      <c r="S5" s="384"/>
      <c r="T5" s="384"/>
    </row>
    <row r="6" spans="1:21" ht="6" customHeight="1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84"/>
      <c r="M6" s="384"/>
      <c r="N6" s="384"/>
      <c r="O6" s="385"/>
      <c r="P6" s="385"/>
      <c r="Q6" s="384"/>
      <c r="R6" s="384"/>
      <c r="S6" s="384"/>
      <c r="T6" s="384"/>
    </row>
    <row r="7" spans="1:21" ht="11.25" customHeight="1">
      <c r="A7" s="352" t="s">
        <v>23</v>
      </c>
      <c r="B7" s="352"/>
      <c r="C7" s="352" t="str">
        <f>'[2]Krycí list'!E26</f>
        <v xml:space="preserve"> </v>
      </c>
      <c r="D7" s="352"/>
      <c r="E7" s="352"/>
      <c r="F7" s="352"/>
      <c r="G7" s="352"/>
      <c r="H7" s="352"/>
      <c r="I7" s="352"/>
      <c r="J7" s="352"/>
      <c r="K7" s="352"/>
      <c r="L7" s="384"/>
      <c r="M7" s="384"/>
      <c r="N7" s="384"/>
      <c r="O7" s="385"/>
      <c r="P7" s="385"/>
      <c r="Q7" s="384"/>
      <c r="R7" s="384"/>
      <c r="S7" s="384"/>
      <c r="T7" s="384"/>
    </row>
    <row r="8" spans="1:21" ht="11.25" customHeight="1">
      <c r="A8" s="352" t="s">
        <v>20</v>
      </c>
      <c r="B8" s="352"/>
      <c r="C8" s="352" t="str">
        <f>'[2]Krycí list'!E28</f>
        <v xml:space="preserve"> </v>
      </c>
      <c r="D8" s="352"/>
      <c r="E8" s="352"/>
      <c r="F8" s="352"/>
      <c r="G8" s="352"/>
      <c r="H8" s="352"/>
      <c r="I8" s="352"/>
      <c r="J8" s="352"/>
      <c r="K8" s="352"/>
      <c r="L8" s="384"/>
      <c r="M8" s="384"/>
      <c r="N8" s="384"/>
      <c r="O8" s="385"/>
      <c r="P8" s="385"/>
      <c r="Q8" s="384"/>
      <c r="R8" s="384"/>
      <c r="S8" s="384"/>
      <c r="T8" s="384"/>
    </row>
    <row r="9" spans="1:21" ht="11.25" customHeight="1">
      <c r="A9" s="352" t="s">
        <v>899</v>
      </c>
      <c r="B9" s="352"/>
      <c r="C9" s="352" t="s">
        <v>854</v>
      </c>
      <c r="D9" s="352"/>
      <c r="E9" s="352"/>
      <c r="F9" s="352"/>
      <c r="G9" s="352"/>
      <c r="H9" s="352"/>
      <c r="I9" s="352"/>
      <c r="J9" s="352"/>
      <c r="K9" s="352"/>
      <c r="L9" s="384"/>
      <c r="M9" s="384"/>
      <c r="N9" s="384"/>
      <c r="O9" s="385"/>
      <c r="P9" s="385"/>
      <c r="Q9" s="384"/>
      <c r="R9" s="384"/>
      <c r="S9" s="384"/>
      <c r="T9" s="384"/>
    </row>
    <row r="10" spans="1:21" ht="5.25" customHeight="1">
      <c r="A10" s="384"/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5"/>
      <c r="P10" s="385"/>
      <c r="Q10" s="384"/>
      <c r="R10" s="384"/>
      <c r="S10" s="384"/>
      <c r="T10" s="384"/>
    </row>
    <row r="11" spans="1:21" ht="21.75" customHeight="1">
      <c r="A11" s="356" t="s">
        <v>906</v>
      </c>
      <c r="B11" s="357" t="s">
        <v>907</v>
      </c>
      <c r="C11" s="357" t="s">
        <v>908</v>
      </c>
      <c r="D11" s="357" t="s">
        <v>909</v>
      </c>
      <c r="E11" s="357" t="s">
        <v>901</v>
      </c>
      <c r="F11" s="357" t="s">
        <v>87</v>
      </c>
      <c r="G11" s="357" t="s">
        <v>910</v>
      </c>
      <c r="H11" s="357" t="s">
        <v>911</v>
      </c>
      <c r="I11" s="357" t="s">
        <v>1</v>
      </c>
      <c r="J11" s="357" t="s">
        <v>912</v>
      </c>
      <c r="K11" s="357" t="s">
        <v>902</v>
      </c>
      <c r="L11" s="357" t="s">
        <v>913</v>
      </c>
      <c r="M11" s="357" t="s">
        <v>914</v>
      </c>
      <c r="N11" s="357" t="s">
        <v>915</v>
      </c>
      <c r="O11" s="386" t="s">
        <v>916</v>
      </c>
      <c r="P11" s="387" t="s">
        <v>917</v>
      </c>
      <c r="Q11" s="357"/>
      <c r="R11" s="357"/>
      <c r="S11" s="357"/>
      <c r="T11" s="388" t="s">
        <v>918</v>
      </c>
      <c r="U11" s="389"/>
    </row>
    <row r="12" spans="1:21" ht="11.25" customHeight="1">
      <c r="A12" s="360">
        <v>1</v>
      </c>
      <c r="B12" s="361">
        <v>2</v>
      </c>
      <c r="C12" s="361">
        <v>3</v>
      </c>
      <c r="D12" s="361">
        <v>4</v>
      </c>
      <c r="E12" s="361">
        <v>5</v>
      </c>
      <c r="F12" s="361">
        <v>6</v>
      </c>
      <c r="G12" s="361">
        <v>7</v>
      </c>
      <c r="H12" s="361">
        <v>8</v>
      </c>
      <c r="I12" s="361">
        <v>9</v>
      </c>
      <c r="J12" s="361"/>
      <c r="K12" s="361"/>
      <c r="L12" s="361"/>
      <c r="M12" s="361"/>
      <c r="N12" s="361">
        <v>10</v>
      </c>
      <c r="O12" s="390">
        <v>11</v>
      </c>
      <c r="P12" s="391">
        <v>12</v>
      </c>
      <c r="Q12" s="361"/>
      <c r="R12" s="361"/>
      <c r="S12" s="361"/>
      <c r="T12" s="392">
        <v>11</v>
      </c>
      <c r="U12" s="389"/>
    </row>
    <row r="13" spans="1:21" ht="3.75" customHeight="1">
      <c r="A13" s="384"/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5"/>
      <c r="P13" s="393"/>
      <c r="Q13" s="384"/>
      <c r="R13" s="384"/>
      <c r="S13" s="384"/>
      <c r="T13" s="384"/>
    </row>
    <row r="14" spans="1:21" s="371" customFormat="1" ht="12.75" customHeight="1">
      <c r="A14" s="394"/>
      <c r="B14" s="395" t="s">
        <v>884</v>
      </c>
      <c r="C14" s="394"/>
      <c r="D14" s="394" t="s">
        <v>26</v>
      </c>
      <c r="E14" s="394" t="s">
        <v>919</v>
      </c>
      <c r="F14" s="394"/>
      <c r="G14" s="394"/>
      <c r="H14" s="394"/>
      <c r="I14" s="396">
        <f>I15+I65+I77+I83+I86+I126+I131+I144+I175+I182</f>
        <v>0</v>
      </c>
      <c r="J14" s="394"/>
      <c r="K14" s="397">
        <f>K15+K65+K77+K83+K86+K126+K131+K144+K175+K182</f>
        <v>6173.9117799999985</v>
      </c>
      <c r="L14" s="394"/>
      <c r="M14" s="397">
        <f>M15+M65+M77+M83+M86+M126+M131+M144+M175+M182</f>
        <v>2811.6979999999994</v>
      </c>
      <c r="N14" s="394"/>
      <c r="P14" s="368" t="s">
        <v>920</v>
      </c>
    </row>
    <row r="15" spans="1:21" s="371" customFormat="1" ht="12.75" customHeight="1">
      <c r="B15" s="372" t="s">
        <v>884</v>
      </c>
      <c r="D15" s="373" t="s">
        <v>64</v>
      </c>
      <c r="E15" s="373" t="s">
        <v>65</v>
      </c>
      <c r="I15" s="374">
        <f>I16+SUM(I17:I26)+I29+I52+I58</f>
        <v>0</v>
      </c>
      <c r="K15" s="375">
        <f>K16+SUM(K17:K26)+K29+K52+K58</f>
        <v>11.430469999999998</v>
      </c>
      <c r="M15" s="375">
        <f>M16+SUM(M17:M26)+M29+M52+M58</f>
        <v>2803.4299999999994</v>
      </c>
      <c r="P15" s="373" t="s">
        <v>64</v>
      </c>
    </row>
    <row r="16" spans="1:21" s="246" customFormat="1" ht="13.5" customHeight="1">
      <c r="A16" s="398" t="s">
        <v>64</v>
      </c>
      <c r="B16" s="398" t="s">
        <v>921</v>
      </c>
      <c r="C16" s="398" t="s">
        <v>922</v>
      </c>
      <c r="D16" s="399" t="s">
        <v>923</v>
      </c>
      <c r="E16" s="400" t="s">
        <v>924</v>
      </c>
      <c r="F16" s="398" t="s">
        <v>135</v>
      </c>
      <c r="G16" s="401">
        <v>215</v>
      </c>
      <c r="H16" s="402"/>
      <c r="I16" s="402">
        <f>ROUND(G16*H16,1)</f>
        <v>0</v>
      </c>
      <c r="J16" s="403">
        <v>0</v>
      </c>
      <c r="K16" s="401">
        <f>G16*J16</f>
        <v>0</v>
      </c>
      <c r="L16" s="403">
        <v>0.255</v>
      </c>
      <c r="M16" s="401">
        <f>G16*L16</f>
        <v>54.825000000000003</v>
      </c>
      <c r="N16" s="404">
        <v>21</v>
      </c>
      <c r="O16" s="405">
        <v>4</v>
      </c>
      <c r="P16" s="246" t="s">
        <v>925</v>
      </c>
    </row>
    <row r="17" spans="1:19" s="246" customFormat="1" ht="13.5" customHeight="1">
      <c r="A17" s="398" t="s">
        <v>925</v>
      </c>
      <c r="B17" s="398" t="s">
        <v>921</v>
      </c>
      <c r="C17" s="398" t="s">
        <v>922</v>
      </c>
      <c r="D17" s="399" t="s">
        <v>926</v>
      </c>
      <c r="E17" s="400" t="s">
        <v>927</v>
      </c>
      <c r="F17" s="398" t="s">
        <v>135</v>
      </c>
      <c r="G17" s="401">
        <v>1315</v>
      </c>
      <c r="H17" s="402"/>
      <c r="I17" s="402">
        <f>ROUND(G17*H17,1)</f>
        <v>0</v>
      </c>
      <c r="J17" s="403">
        <v>0</v>
      </c>
      <c r="K17" s="401">
        <f>G17*J17</f>
        <v>0</v>
      </c>
      <c r="L17" s="403">
        <v>0.18099999999999999</v>
      </c>
      <c r="M17" s="401">
        <f>G17*L17</f>
        <v>238.01499999999999</v>
      </c>
      <c r="N17" s="404">
        <v>21</v>
      </c>
      <c r="O17" s="405">
        <v>4</v>
      </c>
      <c r="P17" s="246" t="s">
        <v>925</v>
      </c>
    </row>
    <row r="18" spans="1:19" s="246" customFormat="1" ht="13.5" customHeight="1">
      <c r="A18" s="398" t="s">
        <v>928</v>
      </c>
      <c r="B18" s="398" t="s">
        <v>921</v>
      </c>
      <c r="C18" s="398" t="s">
        <v>922</v>
      </c>
      <c r="D18" s="399" t="s">
        <v>929</v>
      </c>
      <c r="E18" s="400" t="s">
        <v>930</v>
      </c>
      <c r="F18" s="398" t="s">
        <v>135</v>
      </c>
      <c r="G18" s="401">
        <v>1530</v>
      </c>
      <c r="H18" s="402"/>
      <c r="I18" s="402">
        <f>ROUND(G18*H18,1)</f>
        <v>0</v>
      </c>
      <c r="J18" s="403">
        <v>0</v>
      </c>
      <c r="K18" s="401">
        <f>G18*J18</f>
        <v>0</v>
      </c>
      <c r="L18" s="403">
        <v>0.4</v>
      </c>
      <c r="M18" s="401">
        <f>G18*L18</f>
        <v>612</v>
      </c>
      <c r="N18" s="404">
        <v>21</v>
      </c>
      <c r="O18" s="405">
        <v>4</v>
      </c>
      <c r="P18" s="246" t="s">
        <v>925</v>
      </c>
    </row>
    <row r="19" spans="1:19" s="246" customFormat="1" ht="15.75" customHeight="1">
      <c r="D19" s="406"/>
      <c r="E19" s="407" t="s">
        <v>931</v>
      </c>
      <c r="G19" s="408">
        <v>1530</v>
      </c>
      <c r="P19" s="406" t="s">
        <v>925</v>
      </c>
      <c r="Q19" s="406" t="s">
        <v>925</v>
      </c>
      <c r="R19" s="406" t="s">
        <v>932</v>
      </c>
      <c r="S19" s="406" t="s">
        <v>64</v>
      </c>
    </row>
    <row r="20" spans="1:19" s="246" customFormat="1" ht="24" customHeight="1">
      <c r="A20" s="398" t="s">
        <v>66</v>
      </c>
      <c r="B20" s="398" t="s">
        <v>921</v>
      </c>
      <c r="C20" s="398" t="s">
        <v>922</v>
      </c>
      <c r="D20" s="399" t="s">
        <v>933</v>
      </c>
      <c r="E20" s="400" t="s">
        <v>934</v>
      </c>
      <c r="F20" s="398" t="s">
        <v>135</v>
      </c>
      <c r="G20" s="401">
        <v>3130</v>
      </c>
      <c r="H20" s="402"/>
      <c r="I20" s="402">
        <f>ROUND(G20*H20,1)</f>
        <v>0</v>
      </c>
      <c r="J20" s="403">
        <v>9.0000000000000006E-5</v>
      </c>
      <c r="K20" s="401">
        <f>G20*J20</f>
        <v>0.28170000000000001</v>
      </c>
      <c r="L20" s="403">
        <v>0.128</v>
      </c>
      <c r="M20" s="401">
        <f>G20*L20</f>
        <v>400.64</v>
      </c>
      <c r="N20" s="404">
        <v>21</v>
      </c>
      <c r="O20" s="405">
        <v>4</v>
      </c>
      <c r="P20" s="246" t="s">
        <v>925</v>
      </c>
    </row>
    <row r="21" spans="1:19" s="246" customFormat="1" ht="13.5" customHeight="1">
      <c r="A21" s="398" t="s">
        <v>68</v>
      </c>
      <c r="B21" s="398" t="s">
        <v>921</v>
      </c>
      <c r="C21" s="398" t="s">
        <v>922</v>
      </c>
      <c r="D21" s="399" t="s">
        <v>935</v>
      </c>
      <c r="E21" s="400" t="s">
        <v>936</v>
      </c>
      <c r="F21" s="398" t="s">
        <v>135</v>
      </c>
      <c r="G21" s="401">
        <v>2750</v>
      </c>
      <c r="H21" s="402"/>
      <c r="I21" s="402">
        <f>ROUND(G21*H21,1)</f>
        <v>0</v>
      </c>
      <c r="J21" s="403">
        <v>0</v>
      </c>
      <c r="K21" s="401">
        <f>G21*J21</f>
        <v>0</v>
      </c>
      <c r="L21" s="403">
        <v>0.316</v>
      </c>
      <c r="M21" s="401">
        <f>G21*L21</f>
        <v>869</v>
      </c>
      <c r="N21" s="404">
        <v>21</v>
      </c>
      <c r="O21" s="405">
        <v>4</v>
      </c>
      <c r="P21" s="246" t="s">
        <v>925</v>
      </c>
    </row>
    <row r="22" spans="1:19" s="246" customFormat="1" ht="13.5" customHeight="1">
      <c r="A22" s="398" t="s">
        <v>672</v>
      </c>
      <c r="B22" s="398" t="s">
        <v>921</v>
      </c>
      <c r="C22" s="398" t="s">
        <v>922</v>
      </c>
      <c r="D22" s="399" t="s">
        <v>937</v>
      </c>
      <c r="E22" s="400" t="s">
        <v>938</v>
      </c>
      <c r="F22" s="398" t="s">
        <v>135</v>
      </c>
      <c r="G22" s="401">
        <v>687.5</v>
      </c>
      <c r="H22" s="402"/>
      <c r="I22" s="402">
        <f>ROUND(G22*H22,1)</f>
        <v>0</v>
      </c>
      <c r="J22" s="403">
        <v>0</v>
      </c>
      <c r="K22" s="401">
        <f>G22*J22</f>
        <v>0</v>
      </c>
      <c r="L22" s="403">
        <v>0.56000000000000005</v>
      </c>
      <c r="M22" s="401">
        <f>G22*L22</f>
        <v>385.00000000000006</v>
      </c>
      <c r="N22" s="404">
        <v>21</v>
      </c>
      <c r="O22" s="405">
        <v>4</v>
      </c>
      <c r="P22" s="246" t="s">
        <v>925</v>
      </c>
    </row>
    <row r="23" spans="1:19" s="246" customFormat="1" ht="15.75" customHeight="1">
      <c r="D23" s="406"/>
      <c r="E23" s="407" t="s">
        <v>939</v>
      </c>
      <c r="G23" s="408">
        <v>687.5</v>
      </c>
      <c r="P23" s="406" t="s">
        <v>925</v>
      </c>
      <c r="Q23" s="406" t="s">
        <v>925</v>
      </c>
      <c r="R23" s="406" t="s">
        <v>932</v>
      </c>
      <c r="S23" s="406" t="s">
        <v>64</v>
      </c>
    </row>
    <row r="24" spans="1:19" s="246" customFormat="1" ht="13.5" customHeight="1">
      <c r="A24" s="398" t="s">
        <v>940</v>
      </c>
      <c r="B24" s="398" t="s">
        <v>921</v>
      </c>
      <c r="C24" s="398" t="s">
        <v>922</v>
      </c>
      <c r="D24" s="399" t="s">
        <v>941</v>
      </c>
      <c r="E24" s="400" t="s">
        <v>942</v>
      </c>
      <c r="F24" s="398" t="s">
        <v>145</v>
      </c>
      <c r="G24" s="401">
        <v>1190</v>
      </c>
      <c r="H24" s="402"/>
      <c r="I24" s="402">
        <f>ROUND(G24*H24,1)</f>
        <v>0</v>
      </c>
      <c r="J24" s="403">
        <v>0</v>
      </c>
      <c r="K24" s="401">
        <f>G24*J24</f>
        <v>0</v>
      </c>
      <c r="L24" s="403">
        <v>0.20499999999999999</v>
      </c>
      <c r="M24" s="401">
        <f>G24*L24</f>
        <v>243.95</v>
      </c>
      <c r="N24" s="404">
        <v>21</v>
      </c>
      <c r="O24" s="405">
        <v>4</v>
      </c>
      <c r="P24" s="246" t="s">
        <v>925</v>
      </c>
    </row>
    <row r="25" spans="1:19" s="246" customFormat="1" ht="13.5" customHeight="1">
      <c r="A25" s="398" t="s">
        <v>70</v>
      </c>
      <c r="B25" s="398" t="s">
        <v>921</v>
      </c>
      <c r="C25" s="398" t="s">
        <v>943</v>
      </c>
      <c r="D25" s="399" t="s">
        <v>944</v>
      </c>
      <c r="E25" s="400" t="s">
        <v>945</v>
      </c>
      <c r="F25" s="398" t="s">
        <v>135</v>
      </c>
      <c r="G25" s="401">
        <v>4530</v>
      </c>
      <c r="H25" s="402"/>
      <c r="I25" s="402">
        <f>ROUND(G25*H25,1)</f>
        <v>0</v>
      </c>
      <c r="J25" s="403">
        <v>0</v>
      </c>
      <c r="K25" s="401">
        <f>G25*J25</f>
        <v>0</v>
      </c>
      <c r="L25" s="403">
        <v>0</v>
      </c>
      <c r="M25" s="401">
        <f>G25*L25</f>
        <v>0</v>
      </c>
      <c r="N25" s="404">
        <v>21</v>
      </c>
      <c r="O25" s="405">
        <v>4</v>
      </c>
      <c r="P25" s="246" t="s">
        <v>925</v>
      </c>
    </row>
    <row r="26" spans="1:19" s="371" customFormat="1" ht="12.75" customHeight="1">
      <c r="B26" s="376" t="s">
        <v>884</v>
      </c>
      <c r="D26" s="377" t="s">
        <v>701</v>
      </c>
      <c r="E26" s="377" t="s">
        <v>946</v>
      </c>
      <c r="I26" s="378">
        <f>SUM(I27:I28)</f>
        <v>0</v>
      </c>
      <c r="K26" s="379">
        <f>SUM(K27:K28)</f>
        <v>3.6000000000000004E-2</v>
      </c>
      <c r="M26" s="379">
        <f>SUM(M27:M28)</f>
        <v>0</v>
      </c>
      <c r="P26" s="377" t="s">
        <v>925</v>
      </c>
    </row>
    <row r="27" spans="1:19" s="246" customFormat="1" ht="24" customHeight="1">
      <c r="A27" s="398" t="s">
        <v>72</v>
      </c>
      <c r="B27" s="398" t="s">
        <v>921</v>
      </c>
      <c r="C27" s="398" t="s">
        <v>943</v>
      </c>
      <c r="D27" s="399" t="s">
        <v>947</v>
      </c>
      <c r="E27" s="400" t="s">
        <v>948</v>
      </c>
      <c r="F27" s="398" t="s">
        <v>135</v>
      </c>
      <c r="G27" s="401">
        <v>200</v>
      </c>
      <c r="H27" s="402"/>
      <c r="I27" s="402">
        <f>ROUND(G27*H27,1)</f>
        <v>0</v>
      </c>
      <c r="J27" s="403">
        <v>0</v>
      </c>
      <c r="K27" s="401">
        <f>G27*J27</f>
        <v>0</v>
      </c>
      <c r="L27" s="403">
        <v>0</v>
      </c>
      <c r="M27" s="401">
        <f>G27*L27</f>
        <v>0</v>
      </c>
      <c r="N27" s="404">
        <v>21</v>
      </c>
      <c r="O27" s="405">
        <v>4</v>
      </c>
      <c r="P27" s="246" t="s">
        <v>928</v>
      </c>
    </row>
    <row r="28" spans="1:19" s="246" customFormat="1" ht="13.5" customHeight="1">
      <c r="A28" s="398" t="s">
        <v>669</v>
      </c>
      <c r="B28" s="398" t="s">
        <v>921</v>
      </c>
      <c r="C28" s="398" t="s">
        <v>943</v>
      </c>
      <c r="D28" s="399" t="s">
        <v>949</v>
      </c>
      <c r="E28" s="400" t="s">
        <v>950</v>
      </c>
      <c r="F28" s="398" t="s">
        <v>135</v>
      </c>
      <c r="G28" s="401">
        <v>200</v>
      </c>
      <c r="H28" s="402"/>
      <c r="I28" s="402">
        <f>ROUND(G28*H28,1)</f>
        <v>0</v>
      </c>
      <c r="J28" s="403">
        <v>1.8000000000000001E-4</v>
      </c>
      <c r="K28" s="401">
        <f>G28*J28</f>
        <v>3.6000000000000004E-2</v>
      </c>
      <c r="L28" s="403">
        <v>0</v>
      </c>
      <c r="M28" s="401">
        <f>G28*L28</f>
        <v>0</v>
      </c>
      <c r="N28" s="404">
        <v>21</v>
      </c>
      <c r="O28" s="405">
        <v>4</v>
      </c>
      <c r="P28" s="246" t="s">
        <v>928</v>
      </c>
    </row>
    <row r="29" spans="1:19" s="371" customFormat="1" ht="12.75" customHeight="1">
      <c r="B29" s="376" t="s">
        <v>884</v>
      </c>
      <c r="D29" s="377" t="s">
        <v>951</v>
      </c>
      <c r="E29" s="377" t="s">
        <v>952</v>
      </c>
      <c r="I29" s="378">
        <f>SUM(I30:I51)</f>
        <v>0</v>
      </c>
      <c r="K29" s="379">
        <f>SUM(K30:K51)</f>
        <v>1.4E-2</v>
      </c>
      <c r="M29" s="379">
        <f>SUM(M30:M51)</f>
        <v>0</v>
      </c>
      <c r="P29" s="377" t="s">
        <v>925</v>
      </c>
    </row>
    <row r="30" spans="1:19" s="246" customFormat="1" ht="24" customHeight="1">
      <c r="A30" s="398" t="s">
        <v>701</v>
      </c>
      <c r="B30" s="398" t="s">
        <v>921</v>
      </c>
      <c r="C30" s="398" t="s">
        <v>943</v>
      </c>
      <c r="D30" s="399" t="s">
        <v>953</v>
      </c>
      <c r="E30" s="400" t="s">
        <v>954</v>
      </c>
      <c r="F30" s="398" t="s">
        <v>170</v>
      </c>
      <c r="G30" s="401">
        <v>600</v>
      </c>
      <c r="H30" s="402"/>
      <c r="I30" s="402">
        <f>ROUND(G30*H30,1)</f>
        <v>0</v>
      </c>
      <c r="J30" s="403">
        <v>0</v>
      </c>
      <c r="K30" s="401">
        <f>G30*J30</f>
        <v>0</v>
      </c>
      <c r="L30" s="403">
        <v>0</v>
      </c>
      <c r="M30" s="401">
        <f>G30*L30</f>
        <v>0</v>
      </c>
      <c r="N30" s="404">
        <v>21</v>
      </c>
      <c r="O30" s="405">
        <v>4</v>
      </c>
      <c r="P30" s="246" t="s">
        <v>928</v>
      </c>
    </row>
    <row r="31" spans="1:19" s="246" customFormat="1" ht="15.75" customHeight="1">
      <c r="D31" s="406"/>
      <c r="E31" s="407" t="s">
        <v>955</v>
      </c>
      <c r="G31" s="408">
        <v>600</v>
      </c>
      <c r="P31" s="406" t="s">
        <v>928</v>
      </c>
      <c r="Q31" s="406" t="s">
        <v>925</v>
      </c>
      <c r="R31" s="406" t="s">
        <v>932</v>
      </c>
      <c r="S31" s="406" t="s">
        <v>64</v>
      </c>
    </row>
    <row r="32" spans="1:19" s="246" customFormat="1" ht="24" customHeight="1">
      <c r="A32" s="398" t="s">
        <v>956</v>
      </c>
      <c r="B32" s="398" t="s">
        <v>921</v>
      </c>
      <c r="C32" s="398" t="s">
        <v>943</v>
      </c>
      <c r="D32" s="399" t="s">
        <v>957</v>
      </c>
      <c r="E32" s="400" t="s">
        <v>958</v>
      </c>
      <c r="F32" s="398" t="s">
        <v>170</v>
      </c>
      <c r="G32" s="401">
        <v>600</v>
      </c>
      <c r="H32" s="402"/>
      <c r="I32" s="402">
        <f t="shared" ref="I32:I51" si="0">ROUND(G32*H32,1)</f>
        <v>0</v>
      </c>
      <c r="J32" s="403">
        <v>0</v>
      </c>
      <c r="K32" s="401">
        <f t="shared" ref="K32:K51" si="1">G32*J32</f>
        <v>0</v>
      </c>
      <c r="L32" s="403">
        <v>0</v>
      </c>
      <c r="M32" s="401">
        <f t="shared" ref="M32:M51" si="2">G32*L32</f>
        <v>0</v>
      </c>
      <c r="N32" s="404">
        <v>21</v>
      </c>
      <c r="O32" s="405">
        <v>4</v>
      </c>
      <c r="P32" s="246" t="s">
        <v>928</v>
      </c>
    </row>
    <row r="33" spans="1:16" s="246" customFormat="1" ht="13.5" customHeight="1">
      <c r="A33" s="398" t="s">
        <v>951</v>
      </c>
      <c r="B33" s="398" t="s">
        <v>921</v>
      </c>
      <c r="C33" s="398" t="s">
        <v>943</v>
      </c>
      <c r="D33" s="399" t="s">
        <v>959</v>
      </c>
      <c r="E33" s="400" t="s">
        <v>960</v>
      </c>
      <c r="F33" s="398" t="s">
        <v>170</v>
      </c>
      <c r="G33" s="401">
        <v>600</v>
      </c>
      <c r="H33" s="402"/>
      <c r="I33" s="402">
        <f t="shared" si="0"/>
        <v>0</v>
      </c>
      <c r="J33" s="403">
        <v>0</v>
      </c>
      <c r="K33" s="401">
        <f t="shared" si="1"/>
        <v>0</v>
      </c>
      <c r="L33" s="403">
        <v>0</v>
      </c>
      <c r="M33" s="401">
        <f t="shared" si="2"/>
        <v>0</v>
      </c>
      <c r="N33" s="404">
        <v>21</v>
      </c>
      <c r="O33" s="405">
        <v>4</v>
      </c>
      <c r="P33" s="246" t="s">
        <v>928</v>
      </c>
    </row>
    <row r="34" spans="1:16" s="246" customFormat="1" ht="24" customHeight="1">
      <c r="A34" s="398" t="s">
        <v>961</v>
      </c>
      <c r="B34" s="398" t="s">
        <v>921</v>
      </c>
      <c r="C34" s="398" t="s">
        <v>943</v>
      </c>
      <c r="D34" s="399" t="s">
        <v>962</v>
      </c>
      <c r="E34" s="400" t="s">
        <v>963</v>
      </c>
      <c r="F34" s="398" t="s">
        <v>170</v>
      </c>
      <c r="G34" s="401">
        <v>600</v>
      </c>
      <c r="H34" s="402"/>
      <c r="I34" s="402">
        <f t="shared" si="0"/>
        <v>0</v>
      </c>
      <c r="J34" s="403">
        <v>0</v>
      </c>
      <c r="K34" s="401">
        <f t="shared" si="1"/>
        <v>0</v>
      </c>
      <c r="L34" s="403">
        <v>0</v>
      </c>
      <c r="M34" s="401">
        <f t="shared" si="2"/>
        <v>0</v>
      </c>
      <c r="N34" s="404">
        <v>21</v>
      </c>
      <c r="O34" s="405">
        <v>4</v>
      </c>
      <c r="P34" s="246" t="s">
        <v>928</v>
      </c>
    </row>
    <row r="35" spans="1:16" s="246" customFormat="1" ht="24" customHeight="1">
      <c r="A35" s="398" t="s">
        <v>964</v>
      </c>
      <c r="B35" s="398" t="s">
        <v>921</v>
      </c>
      <c r="C35" s="398" t="s">
        <v>943</v>
      </c>
      <c r="D35" s="399" t="s">
        <v>965</v>
      </c>
      <c r="E35" s="400" t="s">
        <v>966</v>
      </c>
      <c r="F35" s="398" t="s">
        <v>170</v>
      </c>
      <c r="G35" s="401">
        <v>12000</v>
      </c>
      <c r="H35" s="402"/>
      <c r="I35" s="402">
        <f t="shared" si="0"/>
        <v>0</v>
      </c>
      <c r="J35" s="403">
        <v>0</v>
      </c>
      <c r="K35" s="401">
        <f t="shared" si="1"/>
        <v>0</v>
      </c>
      <c r="L35" s="403">
        <v>0</v>
      </c>
      <c r="M35" s="401">
        <f t="shared" si="2"/>
        <v>0</v>
      </c>
      <c r="N35" s="404">
        <v>21</v>
      </c>
      <c r="O35" s="405">
        <v>4</v>
      </c>
      <c r="P35" s="246" t="s">
        <v>928</v>
      </c>
    </row>
    <row r="36" spans="1:16" s="246" customFormat="1" ht="13.5" customHeight="1">
      <c r="A36" s="398" t="s">
        <v>967</v>
      </c>
      <c r="B36" s="398" t="s">
        <v>921</v>
      </c>
      <c r="C36" s="398" t="s">
        <v>943</v>
      </c>
      <c r="D36" s="399" t="s">
        <v>968</v>
      </c>
      <c r="E36" s="400" t="s">
        <v>969</v>
      </c>
      <c r="F36" s="398" t="s">
        <v>170</v>
      </c>
      <c r="G36" s="401">
        <v>600</v>
      </c>
      <c r="H36" s="402"/>
      <c r="I36" s="402">
        <f t="shared" si="0"/>
        <v>0</v>
      </c>
      <c r="J36" s="403">
        <v>0</v>
      </c>
      <c r="K36" s="401">
        <f t="shared" si="1"/>
        <v>0</v>
      </c>
      <c r="L36" s="403">
        <v>0</v>
      </c>
      <c r="M36" s="401">
        <f t="shared" si="2"/>
        <v>0</v>
      </c>
      <c r="N36" s="404">
        <v>21</v>
      </c>
      <c r="O36" s="405">
        <v>4</v>
      </c>
      <c r="P36" s="246" t="s">
        <v>928</v>
      </c>
    </row>
    <row r="37" spans="1:16" s="246" customFormat="1" ht="13.5" customHeight="1">
      <c r="A37" s="398" t="s">
        <v>970</v>
      </c>
      <c r="B37" s="398" t="s">
        <v>921</v>
      </c>
      <c r="C37" s="398" t="s">
        <v>943</v>
      </c>
      <c r="D37" s="399" t="s">
        <v>971</v>
      </c>
      <c r="E37" s="400" t="s">
        <v>972</v>
      </c>
      <c r="F37" s="398" t="s">
        <v>263</v>
      </c>
      <c r="G37" s="401">
        <v>1080</v>
      </c>
      <c r="H37" s="402"/>
      <c r="I37" s="402">
        <f t="shared" si="0"/>
        <v>0</v>
      </c>
      <c r="J37" s="403">
        <v>0</v>
      </c>
      <c r="K37" s="401">
        <f t="shared" si="1"/>
        <v>0</v>
      </c>
      <c r="L37" s="403">
        <v>0</v>
      </c>
      <c r="M37" s="401">
        <f t="shared" si="2"/>
        <v>0</v>
      </c>
      <c r="N37" s="404">
        <v>21</v>
      </c>
      <c r="O37" s="405">
        <v>4</v>
      </c>
      <c r="P37" s="246" t="s">
        <v>928</v>
      </c>
    </row>
    <row r="38" spans="1:16" s="246" customFormat="1" ht="24" customHeight="1">
      <c r="A38" s="398" t="s">
        <v>973</v>
      </c>
      <c r="B38" s="398" t="s">
        <v>921</v>
      </c>
      <c r="C38" s="398" t="s">
        <v>943</v>
      </c>
      <c r="D38" s="399" t="s">
        <v>974</v>
      </c>
      <c r="E38" s="400" t="s">
        <v>975</v>
      </c>
      <c r="F38" s="398" t="s">
        <v>170</v>
      </c>
      <c r="G38" s="401">
        <v>21</v>
      </c>
      <c r="H38" s="402"/>
      <c r="I38" s="402">
        <f t="shared" si="0"/>
        <v>0</v>
      </c>
      <c r="J38" s="403">
        <v>0</v>
      </c>
      <c r="K38" s="401">
        <f t="shared" si="1"/>
        <v>0</v>
      </c>
      <c r="L38" s="403">
        <v>0</v>
      </c>
      <c r="M38" s="401">
        <f t="shared" si="2"/>
        <v>0</v>
      </c>
      <c r="N38" s="404">
        <v>21</v>
      </c>
      <c r="O38" s="405">
        <v>4</v>
      </c>
      <c r="P38" s="246" t="s">
        <v>928</v>
      </c>
    </row>
    <row r="39" spans="1:16" s="246" customFormat="1" ht="13.5" customHeight="1">
      <c r="A39" s="398" t="s">
        <v>976</v>
      </c>
      <c r="B39" s="398" t="s">
        <v>921</v>
      </c>
      <c r="C39" s="398" t="s">
        <v>943</v>
      </c>
      <c r="D39" s="399" t="s">
        <v>977</v>
      </c>
      <c r="E39" s="400" t="s">
        <v>978</v>
      </c>
      <c r="F39" s="398" t="s">
        <v>170</v>
      </c>
      <c r="G39" s="401">
        <v>21</v>
      </c>
      <c r="H39" s="402"/>
      <c r="I39" s="402">
        <f t="shared" si="0"/>
        <v>0</v>
      </c>
      <c r="J39" s="403">
        <v>0</v>
      </c>
      <c r="K39" s="401">
        <f t="shared" si="1"/>
        <v>0</v>
      </c>
      <c r="L39" s="403">
        <v>0</v>
      </c>
      <c r="M39" s="401">
        <f t="shared" si="2"/>
        <v>0</v>
      </c>
      <c r="N39" s="404">
        <v>21</v>
      </c>
      <c r="O39" s="405">
        <v>4</v>
      </c>
      <c r="P39" s="246" t="s">
        <v>928</v>
      </c>
    </row>
    <row r="40" spans="1:16" s="246" customFormat="1" ht="13.5" customHeight="1">
      <c r="A40" s="398" t="s">
        <v>979</v>
      </c>
      <c r="B40" s="398" t="s">
        <v>921</v>
      </c>
      <c r="C40" s="398" t="s">
        <v>943</v>
      </c>
      <c r="D40" s="399" t="s">
        <v>980</v>
      </c>
      <c r="E40" s="400" t="s">
        <v>981</v>
      </c>
      <c r="F40" s="398" t="s">
        <v>170</v>
      </c>
      <c r="G40" s="401">
        <v>1.5</v>
      </c>
      <c r="H40" s="402"/>
      <c r="I40" s="402">
        <f t="shared" si="0"/>
        <v>0</v>
      </c>
      <c r="J40" s="403">
        <v>0</v>
      </c>
      <c r="K40" s="401">
        <f t="shared" si="1"/>
        <v>0</v>
      </c>
      <c r="L40" s="403">
        <v>0</v>
      </c>
      <c r="M40" s="401">
        <f t="shared" si="2"/>
        <v>0</v>
      </c>
      <c r="N40" s="404">
        <v>21</v>
      </c>
      <c r="O40" s="405">
        <v>4</v>
      </c>
      <c r="P40" s="246" t="s">
        <v>928</v>
      </c>
    </row>
    <row r="41" spans="1:16" s="246" customFormat="1" ht="13.5" customHeight="1">
      <c r="A41" s="398" t="s">
        <v>982</v>
      </c>
      <c r="B41" s="398" t="s">
        <v>921</v>
      </c>
      <c r="C41" s="398" t="s">
        <v>943</v>
      </c>
      <c r="D41" s="399" t="s">
        <v>983</v>
      </c>
      <c r="E41" s="400" t="s">
        <v>984</v>
      </c>
      <c r="F41" s="398" t="s">
        <v>170</v>
      </c>
      <c r="G41" s="401">
        <v>1.5</v>
      </c>
      <c r="H41" s="402"/>
      <c r="I41" s="402">
        <f t="shared" si="0"/>
        <v>0</v>
      </c>
      <c r="J41" s="403">
        <v>0</v>
      </c>
      <c r="K41" s="401">
        <f t="shared" si="1"/>
        <v>0</v>
      </c>
      <c r="L41" s="403">
        <v>0</v>
      </c>
      <c r="M41" s="401">
        <f t="shared" si="2"/>
        <v>0</v>
      </c>
      <c r="N41" s="404">
        <v>21</v>
      </c>
      <c r="O41" s="405">
        <v>4</v>
      </c>
      <c r="P41" s="246" t="s">
        <v>928</v>
      </c>
    </row>
    <row r="42" spans="1:16" s="246" customFormat="1" ht="13.5" customHeight="1">
      <c r="A42" s="398" t="s">
        <v>985</v>
      </c>
      <c r="B42" s="398" t="s">
        <v>921</v>
      </c>
      <c r="C42" s="398" t="s">
        <v>943</v>
      </c>
      <c r="D42" s="399" t="s">
        <v>986</v>
      </c>
      <c r="E42" s="400" t="s">
        <v>987</v>
      </c>
      <c r="F42" s="398" t="s">
        <v>170</v>
      </c>
      <c r="G42" s="401">
        <v>70</v>
      </c>
      <c r="H42" s="402"/>
      <c r="I42" s="402">
        <f t="shared" si="0"/>
        <v>0</v>
      </c>
      <c r="J42" s="403">
        <v>0</v>
      </c>
      <c r="K42" s="401">
        <f t="shared" si="1"/>
        <v>0</v>
      </c>
      <c r="L42" s="403">
        <v>0</v>
      </c>
      <c r="M42" s="401">
        <f t="shared" si="2"/>
        <v>0</v>
      </c>
      <c r="N42" s="404">
        <v>21</v>
      </c>
      <c r="O42" s="405">
        <v>4</v>
      </c>
      <c r="P42" s="246" t="s">
        <v>928</v>
      </c>
    </row>
    <row r="43" spans="1:16" s="246" customFormat="1" ht="13.5" customHeight="1">
      <c r="A43" s="398" t="s">
        <v>988</v>
      </c>
      <c r="B43" s="398" t="s">
        <v>921</v>
      </c>
      <c r="C43" s="398" t="s">
        <v>943</v>
      </c>
      <c r="D43" s="399" t="s">
        <v>989</v>
      </c>
      <c r="E43" s="400" t="s">
        <v>990</v>
      </c>
      <c r="F43" s="398" t="s">
        <v>170</v>
      </c>
      <c r="G43" s="401">
        <v>70</v>
      </c>
      <c r="H43" s="402"/>
      <c r="I43" s="402">
        <f t="shared" si="0"/>
        <v>0</v>
      </c>
      <c r="J43" s="403">
        <v>0</v>
      </c>
      <c r="K43" s="401">
        <f t="shared" si="1"/>
        <v>0</v>
      </c>
      <c r="L43" s="403">
        <v>0</v>
      </c>
      <c r="M43" s="401">
        <f t="shared" si="2"/>
        <v>0</v>
      </c>
      <c r="N43" s="404">
        <v>21</v>
      </c>
      <c r="O43" s="405">
        <v>4</v>
      </c>
      <c r="P43" s="246" t="s">
        <v>928</v>
      </c>
    </row>
    <row r="44" spans="1:16" s="246" customFormat="1" ht="13.5" customHeight="1">
      <c r="A44" s="398" t="s">
        <v>991</v>
      </c>
      <c r="B44" s="398" t="s">
        <v>921</v>
      </c>
      <c r="C44" s="398" t="s">
        <v>943</v>
      </c>
      <c r="D44" s="399" t="s">
        <v>992</v>
      </c>
      <c r="E44" s="400" t="s">
        <v>993</v>
      </c>
      <c r="F44" s="398" t="s">
        <v>170</v>
      </c>
      <c r="G44" s="401">
        <v>5</v>
      </c>
      <c r="H44" s="402"/>
      <c r="I44" s="402">
        <f t="shared" si="0"/>
        <v>0</v>
      </c>
      <c r="J44" s="403">
        <v>0</v>
      </c>
      <c r="K44" s="401">
        <f t="shared" si="1"/>
        <v>0</v>
      </c>
      <c r="L44" s="403">
        <v>0</v>
      </c>
      <c r="M44" s="401">
        <f t="shared" si="2"/>
        <v>0</v>
      </c>
      <c r="N44" s="404">
        <v>21</v>
      </c>
      <c r="O44" s="405">
        <v>4</v>
      </c>
      <c r="P44" s="246" t="s">
        <v>928</v>
      </c>
    </row>
    <row r="45" spans="1:16" s="246" customFormat="1" ht="13.5" customHeight="1">
      <c r="A45" s="398" t="s">
        <v>803</v>
      </c>
      <c r="B45" s="398" t="s">
        <v>921</v>
      </c>
      <c r="C45" s="398" t="s">
        <v>943</v>
      </c>
      <c r="D45" s="399" t="s">
        <v>994</v>
      </c>
      <c r="E45" s="400" t="s">
        <v>995</v>
      </c>
      <c r="F45" s="398" t="s">
        <v>170</v>
      </c>
      <c r="G45" s="401">
        <v>5</v>
      </c>
      <c r="H45" s="402"/>
      <c r="I45" s="402">
        <f t="shared" si="0"/>
        <v>0</v>
      </c>
      <c r="J45" s="403">
        <v>0</v>
      </c>
      <c r="K45" s="401">
        <f t="shared" si="1"/>
        <v>0</v>
      </c>
      <c r="L45" s="403">
        <v>0</v>
      </c>
      <c r="M45" s="401">
        <f t="shared" si="2"/>
        <v>0</v>
      </c>
      <c r="N45" s="404">
        <v>21</v>
      </c>
      <c r="O45" s="405">
        <v>4</v>
      </c>
      <c r="P45" s="246" t="s">
        <v>928</v>
      </c>
    </row>
    <row r="46" spans="1:16" s="246" customFormat="1" ht="13.5" customHeight="1">
      <c r="A46" s="398" t="s">
        <v>996</v>
      </c>
      <c r="B46" s="398" t="s">
        <v>921</v>
      </c>
      <c r="C46" s="398" t="s">
        <v>943</v>
      </c>
      <c r="D46" s="399" t="s">
        <v>997</v>
      </c>
      <c r="E46" s="400" t="s">
        <v>998</v>
      </c>
      <c r="F46" s="398" t="s">
        <v>135</v>
      </c>
      <c r="G46" s="401">
        <v>20</v>
      </c>
      <c r="H46" s="402"/>
      <c r="I46" s="402">
        <f t="shared" si="0"/>
        <v>0</v>
      </c>
      <c r="J46" s="403">
        <v>6.9999999999999999E-4</v>
      </c>
      <c r="K46" s="401">
        <f t="shared" si="1"/>
        <v>1.4E-2</v>
      </c>
      <c r="L46" s="403">
        <v>0</v>
      </c>
      <c r="M46" s="401">
        <f t="shared" si="2"/>
        <v>0</v>
      </c>
      <c r="N46" s="404">
        <v>21</v>
      </c>
      <c r="O46" s="405">
        <v>4</v>
      </c>
      <c r="P46" s="246" t="s">
        <v>928</v>
      </c>
    </row>
    <row r="47" spans="1:16" s="246" customFormat="1" ht="13.5" customHeight="1">
      <c r="A47" s="398" t="s">
        <v>999</v>
      </c>
      <c r="B47" s="398" t="s">
        <v>921</v>
      </c>
      <c r="C47" s="398" t="s">
        <v>943</v>
      </c>
      <c r="D47" s="399" t="s">
        <v>1000</v>
      </c>
      <c r="E47" s="400" t="s">
        <v>1001</v>
      </c>
      <c r="F47" s="398" t="s">
        <v>135</v>
      </c>
      <c r="G47" s="401">
        <v>20</v>
      </c>
      <c r="H47" s="402"/>
      <c r="I47" s="402">
        <f t="shared" si="0"/>
        <v>0</v>
      </c>
      <c r="J47" s="403">
        <v>0</v>
      </c>
      <c r="K47" s="401">
        <f t="shared" si="1"/>
        <v>0</v>
      </c>
      <c r="L47" s="403">
        <v>0</v>
      </c>
      <c r="M47" s="401">
        <f t="shared" si="2"/>
        <v>0</v>
      </c>
      <c r="N47" s="404">
        <v>21</v>
      </c>
      <c r="O47" s="405">
        <v>4</v>
      </c>
      <c r="P47" s="246" t="s">
        <v>928</v>
      </c>
    </row>
    <row r="48" spans="1:16" s="246" customFormat="1" ht="13.5" customHeight="1">
      <c r="A48" s="398" t="s">
        <v>1002</v>
      </c>
      <c r="B48" s="398" t="s">
        <v>921</v>
      </c>
      <c r="C48" s="398" t="s">
        <v>943</v>
      </c>
      <c r="D48" s="399" t="s">
        <v>1003</v>
      </c>
      <c r="E48" s="400" t="s">
        <v>1004</v>
      </c>
      <c r="F48" s="398" t="s">
        <v>170</v>
      </c>
      <c r="G48" s="401">
        <v>97.5</v>
      </c>
      <c r="H48" s="402"/>
      <c r="I48" s="402">
        <f t="shared" si="0"/>
        <v>0</v>
      </c>
      <c r="J48" s="403">
        <v>0</v>
      </c>
      <c r="K48" s="401">
        <f t="shared" si="1"/>
        <v>0</v>
      </c>
      <c r="L48" s="403">
        <v>0</v>
      </c>
      <c r="M48" s="401">
        <f t="shared" si="2"/>
        <v>0</v>
      </c>
      <c r="N48" s="404">
        <v>21</v>
      </c>
      <c r="O48" s="405">
        <v>4</v>
      </c>
      <c r="P48" s="246" t="s">
        <v>928</v>
      </c>
    </row>
    <row r="49" spans="1:19" s="246" customFormat="1" ht="24" customHeight="1">
      <c r="A49" s="398" t="s">
        <v>1005</v>
      </c>
      <c r="B49" s="398" t="s">
        <v>921</v>
      </c>
      <c r="C49" s="398" t="s">
        <v>943</v>
      </c>
      <c r="D49" s="399" t="s">
        <v>1006</v>
      </c>
      <c r="E49" s="400" t="s">
        <v>1007</v>
      </c>
      <c r="F49" s="398" t="s">
        <v>170</v>
      </c>
      <c r="G49" s="401">
        <v>1950</v>
      </c>
      <c r="H49" s="402"/>
      <c r="I49" s="402">
        <f t="shared" si="0"/>
        <v>0</v>
      </c>
      <c r="J49" s="403">
        <v>0</v>
      </c>
      <c r="K49" s="401">
        <f t="shared" si="1"/>
        <v>0</v>
      </c>
      <c r="L49" s="403">
        <v>0</v>
      </c>
      <c r="M49" s="401">
        <f t="shared" si="2"/>
        <v>0</v>
      </c>
      <c r="N49" s="404">
        <v>21</v>
      </c>
      <c r="O49" s="405">
        <v>4</v>
      </c>
      <c r="P49" s="246" t="s">
        <v>928</v>
      </c>
    </row>
    <row r="50" spans="1:19" s="246" customFormat="1" ht="13.5" customHeight="1">
      <c r="A50" s="398" t="s">
        <v>1008</v>
      </c>
      <c r="B50" s="398" t="s">
        <v>921</v>
      </c>
      <c r="C50" s="398" t="s">
        <v>943</v>
      </c>
      <c r="D50" s="399" t="s">
        <v>1009</v>
      </c>
      <c r="E50" s="400" t="s">
        <v>1010</v>
      </c>
      <c r="F50" s="398" t="s">
        <v>170</v>
      </c>
      <c r="G50" s="401">
        <v>97.5</v>
      </c>
      <c r="H50" s="402"/>
      <c r="I50" s="402">
        <f t="shared" si="0"/>
        <v>0</v>
      </c>
      <c r="J50" s="403">
        <v>0</v>
      </c>
      <c r="K50" s="401">
        <f t="shared" si="1"/>
        <v>0</v>
      </c>
      <c r="L50" s="403">
        <v>0</v>
      </c>
      <c r="M50" s="401">
        <f t="shared" si="2"/>
        <v>0</v>
      </c>
      <c r="N50" s="404">
        <v>21</v>
      </c>
      <c r="O50" s="405">
        <v>4</v>
      </c>
      <c r="P50" s="246" t="s">
        <v>928</v>
      </c>
    </row>
    <row r="51" spans="1:19" s="246" customFormat="1" ht="13.5" customHeight="1">
      <c r="A51" s="398" t="s">
        <v>1011</v>
      </c>
      <c r="B51" s="398" t="s">
        <v>921</v>
      </c>
      <c r="C51" s="398" t="s">
        <v>943</v>
      </c>
      <c r="D51" s="399" t="s">
        <v>1012</v>
      </c>
      <c r="E51" s="400" t="s">
        <v>1013</v>
      </c>
      <c r="F51" s="398" t="s">
        <v>263</v>
      </c>
      <c r="G51" s="401">
        <v>175.5</v>
      </c>
      <c r="H51" s="402"/>
      <c r="I51" s="402">
        <f t="shared" si="0"/>
        <v>0</v>
      </c>
      <c r="J51" s="403">
        <v>0</v>
      </c>
      <c r="K51" s="401">
        <f t="shared" si="1"/>
        <v>0</v>
      </c>
      <c r="L51" s="403">
        <v>0</v>
      </c>
      <c r="M51" s="401">
        <f t="shared" si="2"/>
        <v>0</v>
      </c>
      <c r="N51" s="404">
        <v>21</v>
      </c>
      <c r="O51" s="405">
        <v>4</v>
      </c>
      <c r="P51" s="246" t="s">
        <v>928</v>
      </c>
    </row>
    <row r="52" spans="1:19" s="371" customFormat="1" ht="12.75" customHeight="1">
      <c r="B52" s="376" t="s">
        <v>884</v>
      </c>
      <c r="D52" s="377" t="s">
        <v>970</v>
      </c>
      <c r="E52" s="377" t="s">
        <v>1014</v>
      </c>
      <c r="I52" s="378">
        <f>SUM(I53:I57)</f>
        <v>0</v>
      </c>
      <c r="K52" s="379">
        <f>SUM(K53:K57)</f>
        <v>11.090769999999999</v>
      </c>
      <c r="M52" s="379">
        <f>SUM(M53:M57)</f>
        <v>0</v>
      </c>
      <c r="P52" s="377" t="s">
        <v>925</v>
      </c>
    </row>
    <row r="53" spans="1:19" s="246" customFormat="1" ht="13.5" customHeight="1">
      <c r="A53" s="398" t="s">
        <v>1015</v>
      </c>
      <c r="B53" s="398" t="s">
        <v>921</v>
      </c>
      <c r="C53" s="398" t="s">
        <v>943</v>
      </c>
      <c r="D53" s="399" t="s">
        <v>1016</v>
      </c>
      <c r="E53" s="400" t="s">
        <v>1017</v>
      </c>
      <c r="F53" s="398" t="s">
        <v>170</v>
      </c>
      <c r="G53" s="401">
        <v>1</v>
      </c>
      <c r="H53" s="402"/>
      <c r="I53" s="402">
        <f>ROUND(G53*H53,1)</f>
        <v>0</v>
      </c>
      <c r="J53" s="403">
        <v>0</v>
      </c>
      <c r="K53" s="401">
        <f>G53*J53</f>
        <v>0</v>
      </c>
      <c r="L53" s="403">
        <v>0</v>
      </c>
      <c r="M53" s="401">
        <f>G53*L53</f>
        <v>0</v>
      </c>
      <c r="N53" s="404">
        <v>21</v>
      </c>
      <c r="O53" s="405">
        <v>4</v>
      </c>
      <c r="P53" s="246" t="s">
        <v>928</v>
      </c>
    </row>
    <row r="54" spans="1:19" s="246" customFormat="1" ht="13.5" customHeight="1">
      <c r="A54" s="409" t="s">
        <v>1018</v>
      </c>
      <c r="B54" s="409" t="s">
        <v>1019</v>
      </c>
      <c r="C54" s="409" t="s">
        <v>1020</v>
      </c>
      <c r="D54" s="410" t="s">
        <v>1021</v>
      </c>
      <c r="E54" s="411" t="s">
        <v>1022</v>
      </c>
      <c r="F54" s="409" t="s">
        <v>263</v>
      </c>
      <c r="G54" s="412">
        <v>2.2999999999999998</v>
      </c>
      <c r="H54" s="413"/>
      <c r="I54" s="413">
        <f>ROUND(G54*H54,1)</f>
        <v>0</v>
      </c>
      <c r="J54" s="414">
        <v>1</v>
      </c>
      <c r="K54" s="412">
        <f>G54*J54</f>
        <v>2.2999999999999998</v>
      </c>
      <c r="L54" s="414">
        <v>0</v>
      </c>
      <c r="M54" s="412">
        <f>G54*L54</f>
        <v>0</v>
      </c>
      <c r="N54" s="415">
        <v>21</v>
      </c>
      <c r="O54" s="416">
        <v>8</v>
      </c>
      <c r="P54" s="417" t="s">
        <v>928</v>
      </c>
    </row>
    <row r="55" spans="1:19" s="246" customFormat="1" ht="13.5" customHeight="1">
      <c r="A55" s="398" t="s">
        <v>1023</v>
      </c>
      <c r="B55" s="398" t="s">
        <v>921</v>
      </c>
      <c r="C55" s="398" t="s">
        <v>943</v>
      </c>
      <c r="D55" s="399" t="s">
        <v>1024</v>
      </c>
      <c r="E55" s="400" t="s">
        <v>1025</v>
      </c>
      <c r="F55" s="398" t="s">
        <v>170</v>
      </c>
      <c r="G55" s="401">
        <v>3</v>
      </c>
      <c r="H55" s="402"/>
      <c r="I55" s="402">
        <f>ROUND(G55*H55,1)</f>
        <v>0</v>
      </c>
      <c r="J55" s="403">
        <v>0</v>
      </c>
      <c r="K55" s="401">
        <f>G55*J55</f>
        <v>0</v>
      </c>
      <c r="L55" s="403">
        <v>0</v>
      </c>
      <c r="M55" s="401">
        <f>G55*L55</f>
        <v>0</v>
      </c>
      <c r="N55" s="404">
        <v>21</v>
      </c>
      <c r="O55" s="405">
        <v>4</v>
      </c>
      <c r="P55" s="246" t="s">
        <v>928</v>
      </c>
    </row>
    <row r="56" spans="1:19" s="246" customFormat="1" ht="13.5" customHeight="1">
      <c r="A56" s="409" t="s">
        <v>1026</v>
      </c>
      <c r="B56" s="409" t="s">
        <v>1019</v>
      </c>
      <c r="C56" s="409" t="s">
        <v>1020</v>
      </c>
      <c r="D56" s="410" t="s">
        <v>1027</v>
      </c>
      <c r="E56" s="411" t="s">
        <v>1028</v>
      </c>
      <c r="F56" s="409" t="s">
        <v>263</v>
      </c>
      <c r="G56" s="412">
        <v>6.9</v>
      </c>
      <c r="H56" s="413"/>
      <c r="I56" s="413">
        <f>ROUND(G56*H56,1)</f>
        <v>0</v>
      </c>
      <c r="J56" s="414">
        <v>1</v>
      </c>
      <c r="K56" s="412">
        <f>G56*J56</f>
        <v>6.9</v>
      </c>
      <c r="L56" s="414">
        <v>0</v>
      </c>
      <c r="M56" s="412">
        <f>G56*L56</f>
        <v>0</v>
      </c>
      <c r="N56" s="415">
        <v>21</v>
      </c>
      <c r="O56" s="416">
        <v>8</v>
      </c>
      <c r="P56" s="417" t="s">
        <v>928</v>
      </c>
    </row>
    <row r="57" spans="1:19" s="246" customFormat="1" ht="13.5" customHeight="1">
      <c r="A57" s="398" t="s">
        <v>1029</v>
      </c>
      <c r="B57" s="398" t="s">
        <v>921</v>
      </c>
      <c r="C57" s="398" t="s">
        <v>1030</v>
      </c>
      <c r="D57" s="399" t="s">
        <v>1031</v>
      </c>
      <c r="E57" s="400" t="s">
        <v>1032</v>
      </c>
      <c r="F57" s="398" t="s">
        <v>170</v>
      </c>
      <c r="G57" s="401">
        <v>1</v>
      </c>
      <c r="H57" s="402"/>
      <c r="I57" s="402">
        <f>ROUND(G57*H57,1)</f>
        <v>0</v>
      </c>
      <c r="J57" s="403">
        <v>1.8907700000000001</v>
      </c>
      <c r="K57" s="401">
        <f>G57*J57</f>
        <v>1.8907700000000001</v>
      </c>
      <c r="L57" s="403">
        <v>0</v>
      </c>
      <c r="M57" s="401">
        <f>G57*L57</f>
        <v>0</v>
      </c>
      <c r="N57" s="404">
        <v>21</v>
      </c>
      <c r="O57" s="405">
        <v>4</v>
      </c>
      <c r="P57" s="246" t="s">
        <v>928</v>
      </c>
    </row>
    <row r="58" spans="1:19" s="371" customFormat="1" ht="12.75" customHeight="1">
      <c r="B58" s="376" t="s">
        <v>884</v>
      </c>
      <c r="D58" s="377" t="s">
        <v>973</v>
      </c>
      <c r="E58" s="377" t="s">
        <v>1033</v>
      </c>
      <c r="I58" s="378">
        <f>SUM(I59:I64)</f>
        <v>0</v>
      </c>
      <c r="K58" s="379">
        <f>SUM(K59:K64)</f>
        <v>8.0000000000000002E-3</v>
      </c>
      <c r="M58" s="379">
        <f>SUM(M59:M64)</f>
        <v>0</v>
      </c>
      <c r="P58" s="377" t="s">
        <v>925</v>
      </c>
    </row>
    <row r="59" spans="1:19" s="246" customFormat="1" ht="13.5" customHeight="1">
      <c r="A59" s="398" t="s">
        <v>1034</v>
      </c>
      <c r="B59" s="398" t="s">
        <v>921</v>
      </c>
      <c r="C59" s="398" t="s">
        <v>943</v>
      </c>
      <c r="D59" s="399" t="s">
        <v>1035</v>
      </c>
      <c r="E59" s="400" t="s">
        <v>1036</v>
      </c>
      <c r="F59" s="398" t="s">
        <v>170</v>
      </c>
      <c r="G59" s="401">
        <v>1</v>
      </c>
      <c r="H59" s="402"/>
      <c r="I59" s="402">
        <f>ROUND(G59*H59,1)</f>
        <v>0</v>
      </c>
      <c r="J59" s="403">
        <v>0</v>
      </c>
      <c r="K59" s="401">
        <f>G59*J59</f>
        <v>0</v>
      </c>
      <c r="L59" s="403">
        <v>0</v>
      </c>
      <c r="M59" s="401">
        <f>G59*L59</f>
        <v>0</v>
      </c>
      <c r="N59" s="404">
        <v>21</v>
      </c>
      <c r="O59" s="405">
        <v>4</v>
      </c>
      <c r="P59" s="246" t="s">
        <v>928</v>
      </c>
    </row>
    <row r="60" spans="1:19" s="246" customFormat="1" ht="15.75" customHeight="1">
      <c r="D60" s="406"/>
      <c r="E60" s="407" t="s">
        <v>1037</v>
      </c>
      <c r="G60" s="408">
        <v>1</v>
      </c>
      <c r="P60" s="406" t="s">
        <v>928</v>
      </c>
      <c r="Q60" s="406" t="s">
        <v>925</v>
      </c>
      <c r="R60" s="406" t="s">
        <v>932</v>
      </c>
      <c r="S60" s="406" t="s">
        <v>64</v>
      </c>
    </row>
    <row r="61" spans="1:19" s="246" customFormat="1" ht="24" customHeight="1">
      <c r="A61" s="398" t="s">
        <v>1038</v>
      </c>
      <c r="B61" s="398" t="s">
        <v>921</v>
      </c>
      <c r="C61" s="398" t="s">
        <v>1039</v>
      </c>
      <c r="D61" s="399" t="s">
        <v>1040</v>
      </c>
      <c r="E61" s="400" t="s">
        <v>1041</v>
      </c>
      <c r="F61" s="398" t="s">
        <v>135</v>
      </c>
      <c r="G61" s="401">
        <v>200</v>
      </c>
      <c r="H61" s="402"/>
      <c r="I61" s="402">
        <f>ROUND(G61*H61,1)</f>
        <v>0</v>
      </c>
      <c r="J61" s="403">
        <v>0</v>
      </c>
      <c r="K61" s="401">
        <f>G61*J61</f>
        <v>0</v>
      </c>
      <c r="L61" s="403">
        <v>0</v>
      </c>
      <c r="M61" s="401">
        <f>G61*L61</f>
        <v>0</v>
      </c>
      <c r="N61" s="404">
        <v>21</v>
      </c>
      <c r="O61" s="405">
        <v>4</v>
      </c>
      <c r="P61" s="246" t="s">
        <v>928</v>
      </c>
    </row>
    <row r="62" spans="1:19" s="246" customFormat="1" ht="24" customHeight="1">
      <c r="A62" s="398" t="s">
        <v>1042</v>
      </c>
      <c r="B62" s="398" t="s">
        <v>921</v>
      </c>
      <c r="C62" s="398" t="s">
        <v>943</v>
      </c>
      <c r="D62" s="399" t="s">
        <v>1043</v>
      </c>
      <c r="E62" s="400" t="s">
        <v>1044</v>
      </c>
      <c r="F62" s="398" t="s">
        <v>135</v>
      </c>
      <c r="G62" s="401">
        <v>200</v>
      </c>
      <c r="H62" s="402"/>
      <c r="I62" s="402">
        <f>ROUND(G62*H62,1)</f>
        <v>0</v>
      </c>
      <c r="J62" s="403">
        <v>0</v>
      </c>
      <c r="K62" s="401">
        <f>G62*J62</f>
        <v>0</v>
      </c>
      <c r="L62" s="403">
        <v>0</v>
      </c>
      <c r="M62" s="401">
        <f>G62*L62</f>
        <v>0</v>
      </c>
      <c r="N62" s="404">
        <v>21</v>
      </c>
      <c r="O62" s="405">
        <v>4</v>
      </c>
      <c r="P62" s="246" t="s">
        <v>928</v>
      </c>
    </row>
    <row r="63" spans="1:19" s="246" customFormat="1" ht="24" customHeight="1">
      <c r="A63" s="398" t="s">
        <v>1045</v>
      </c>
      <c r="B63" s="398" t="s">
        <v>921</v>
      </c>
      <c r="C63" s="398" t="s">
        <v>1039</v>
      </c>
      <c r="D63" s="399" t="s">
        <v>1046</v>
      </c>
      <c r="E63" s="400" t="s">
        <v>1047</v>
      </c>
      <c r="F63" s="398" t="s">
        <v>135</v>
      </c>
      <c r="G63" s="401">
        <v>200</v>
      </c>
      <c r="H63" s="402"/>
      <c r="I63" s="402">
        <f>ROUND(G63*H63,1)</f>
        <v>0</v>
      </c>
      <c r="J63" s="403">
        <v>0</v>
      </c>
      <c r="K63" s="401">
        <f>G63*J63</f>
        <v>0</v>
      </c>
      <c r="L63" s="403">
        <v>0</v>
      </c>
      <c r="M63" s="401">
        <f>G63*L63</f>
        <v>0</v>
      </c>
      <c r="N63" s="404">
        <v>21</v>
      </c>
      <c r="O63" s="405">
        <v>4</v>
      </c>
      <c r="P63" s="246" t="s">
        <v>928</v>
      </c>
    </row>
    <row r="64" spans="1:19" s="246" customFormat="1" ht="13.5" customHeight="1">
      <c r="A64" s="409" t="s">
        <v>1048</v>
      </c>
      <c r="B64" s="409" t="s">
        <v>1019</v>
      </c>
      <c r="C64" s="409" t="s">
        <v>1020</v>
      </c>
      <c r="D64" s="410" t="s">
        <v>1049</v>
      </c>
      <c r="E64" s="411" t="s">
        <v>1050</v>
      </c>
      <c r="F64" s="409" t="s">
        <v>1051</v>
      </c>
      <c r="G64" s="412">
        <v>8</v>
      </c>
      <c r="H64" s="413"/>
      <c r="I64" s="413">
        <f>ROUND(G64*H64,1)</f>
        <v>0</v>
      </c>
      <c r="J64" s="414">
        <v>1E-3</v>
      </c>
      <c r="K64" s="412">
        <f>G64*J64</f>
        <v>8.0000000000000002E-3</v>
      </c>
      <c r="L64" s="414">
        <v>0</v>
      </c>
      <c r="M64" s="412">
        <f>G64*L64</f>
        <v>0</v>
      </c>
      <c r="N64" s="415">
        <v>21</v>
      </c>
      <c r="O64" s="416">
        <v>8</v>
      </c>
      <c r="P64" s="417" t="s">
        <v>928</v>
      </c>
    </row>
    <row r="65" spans="1:19" s="371" customFormat="1" ht="12.75" customHeight="1">
      <c r="B65" s="372" t="s">
        <v>884</v>
      </c>
      <c r="D65" s="373" t="s">
        <v>925</v>
      </c>
      <c r="E65" s="373" t="s">
        <v>1052</v>
      </c>
      <c r="I65" s="374">
        <f>SUM(I66:I76)</f>
        <v>0</v>
      </c>
      <c r="K65" s="375">
        <f>SUM(K66:K76)</f>
        <v>214.62984</v>
      </c>
      <c r="M65" s="375">
        <f>SUM(M66:M76)</f>
        <v>0</v>
      </c>
      <c r="P65" s="373" t="s">
        <v>64</v>
      </c>
    </row>
    <row r="66" spans="1:19" s="246" customFormat="1" ht="24" customHeight="1">
      <c r="A66" s="398" t="s">
        <v>1053</v>
      </c>
      <c r="B66" s="398" t="s">
        <v>921</v>
      </c>
      <c r="C66" s="398" t="s">
        <v>1054</v>
      </c>
      <c r="D66" s="399" t="s">
        <v>1055</v>
      </c>
      <c r="E66" s="400" t="s">
        <v>1056</v>
      </c>
      <c r="F66" s="398" t="s">
        <v>170</v>
      </c>
      <c r="G66" s="401">
        <v>71.5</v>
      </c>
      <c r="H66" s="402"/>
      <c r="I66" s="402">
        <f>ROUND(G66*H66,1)</f>
        <v>0</v>
      </c>
      <c r="J66" s="403">
        <v>1.63</v>
      </c>
      <c r="K66" s="401">
        <f>G66*J66</f>
        <v>116.54499999999999</v>
      </c>
      <c r="L66" s="403">
        <v>0</v>
      </c>
      <c r="M66" s="401">
        <f>G66*L66</f>
        <v>0</v>
      </c>
      <c r="N66" s="404">
        <v>21</v>
      </c>
      <c r="O66" s="405">
        <v>4</v>
      </c>
      <c r="P66" s="246" t="s">
        <v>925</v>
      </c>
    </row>
    <row r="67" spans="1:19" s="246" customFormat="1" ht="15.75" customHeight="1">
      <c r="D67" s="406"/>
      <c r="E67" s="407" t="s">
        <v>1057</v>
      </c>
      <c r="G67" s="408">
        <v>71.5</v>
      </c>
      <c r="P67" s="406" t="s">
        <v>925</v>
      </c>
      <c r="Q67" s="406" t="s">
        <v>925</v>
      </c>
      <c r="R67" s="406" t="s">
        <v>932</v>
      </c>
      <c r="S67" s="406" t="s">
        <v>64</v>
      </c>
    </row>
    <row r="68" spans="1:19" s="246" customFormat="1" ht="24" customHeight="1">
      <c r="A68" s="398" t="s">
        <v>1058</v>
      </c>
      <c r="B68" s="398" t="s">
        <v>921</v>
      </c>
      <c r="C68" s="398" t="s">
        <v>1054</v>
      </c>
      <c r="D68" s="399" t="s">
        <v>1059</v>
      </c>
      <c r="E68" s="400" t="s">
        <v>1060</v>
      </c>
      <c r="F68" s="398" t="s">
        <v>135</v>
      </c>
      <c r="G68" s="401">
        <v>1075</v>
      </c>
      <c r="H68" s="402"/>
      <c r="I68" s="402">
        <f>ROUND(G68*H68,1)</f>
        <v>0</v>
      </c>
      <c r="J68" s="403">
        <v>3.1E-4</v>
      </c>
      <c r="K68" s="401">
        <f>G68*J68</f>
        <v>0.33324999999999999</v>
      </c>
      <c r="L68" s="403">
        <v>0</v>
      </c>
      <c r="M68" s="401">
        <f>G68*L68</f>
        <v>0</v>
      </c>
      <c r="N68" s="404">
        <v>21</v>
      </c>
      <c r="O68" s="405">
        <v>4</v>
      </c>
      <c r="P68" s="246" t="s">
        <v>925</v>
      </c>
    </row>
    <row r="69" spans="1:19" s="246" customFormat="1" ht="15.75" customHeight="1">
      <c r="D69" s="406"/>
      <c r="E69" s="407" t="s">
        <v>1061</v>
      </c>
      <c r="G69" s="408">
        <v>1075</v>
      </c>
      <c r="P69" s="406" t="s">
        <v>925</v>
      </c>
      <c r="Q69" s="406" t="s">
        <v>925</v>
      </c>
      <c r="R69" s="406" t="s">
        <v>932</v>
      </c>
      <c r="S69" s="406" t="s">
        <v>64</v>
      </c>
    </row>
    <row r="70" spans="1:19" s="246" customFormat="1" ht="13.5" customHeight="1">
      <c r="A70" s="409" t="s">
        <v>1062</v>
      </c>
      <c r="B70" s="409" t="s">
        <v>1019</v>
      </c>
      <c r="C70" s="409" t="s">
        <v>1020</v>
      </c>
      <c r="D70" s="410" t="s">
        <v>1063</v>
      </c>
      <c r="E70" s="411" t="s">
        <v>1064</v>
      </c>
      <c r="F70" s="409" t="s">
        <v>135</v>
      </c>
      <c r="G70" s="412">
        <v>1075</v>
      </c>
      <c r="H70" s="413"/>
      <c r="I70" s="413">
        <f t="shared" ref="I70:I75" si="3">ROUND(G70*H70,1)</f>
        <v>0</v>
      </c>
      <c r="J70" s="414">
        <v>2.9999999999999997E-4</v>
      </c>
      <c r="K70" s="412">
        <f t="shared" ref="K70:K75" si="4">G70*J70</f>
        <v>0.32249999999999995</v>
      </c>
      <c r="L70" s="414">
        <v>0</v>
      </c>
      <c r="M70" s="412">
        <f t="shared" ref="M70:M75" si="5">G70*L70</f>
        <v>0</v>
      </c>
      <c r="N70" s="415">
        <v>21</v>
      </c>
      <c r="O70" s="416">
        <v>8</v>
      </c>
      <c r="P70" s="417" t="s">
        <v>925</v>
      </c>
    </row>
    <row r="71" spans="1:19" s="246" customFormat="1" ht="24" customHeight="1">
      <c r="A71" s="398" t="s">
        <v>1065</v>
      </c>
      <c r="B71" s="398" t="s">
        <v>921</v>
      </c>
      <c r="C71" s="398" t="s">
        <v>1054</v>
      </c>
      <c r="D71" s="399" t="s">
        <v>1066</v>
      </c>
      <c r="E71" s="400" t="s">
        <v>1067</v>
      </c>
      <c r="F71" s="398" t="s">
        <v>135</v>
      </c>
      <c r="G71" s="401">
        <v>7</v>
      </c>
      <c r="H71" s="402"/>
      <c r="I71" s="402">
        <f t="shared" si="3"/>
        <v>0</v>
      </c>
      <c r="J71" s="403">
        <v>2.7E-4</v>
      </c>
      <c r="K71" s="401">
        <f t="shared" si="4"/>
        <v>1.89E-3</v>
      </c>
      <c r="L71" s="403">
        <v>0</v>
      </c>
      <c r="M71" s="401">
        <f t="shared" si="5"/>
        <v>0</v>
      </c>
      <c r="N71" s="404">
        <v>21</v>
      </c>
      <c r="O71" s="405">
        <v>4</v>
      </c>
      <c r="P71" s="246" t="s">
        <v>925</v>
      </c>
    </row>
    <row r="72" spans="1:19" s="246" customFormat="1" ht="13.5" customHeight="1">
      <c r="A72" s="409" t="s">
        <v>1068</v>
      </c>
      <c r="B72" s="409" t="s">
        <v>1019</v>
      </c>
      <c r="C72" s="409" t="s">
        <v>1020</v>
      </c>
      <c r="D72" s="410" t="s">
        <v>1063</v>
      </c>
      <c r="E72" s="411" t="s">
        <v>1064</v>
      </c>
      <c r="F72" s="409" t="s">
        <v>135</v>
      </c>
      <c r="G72" s="412">
        <v>7</v>
      </c>
      <c r="H72" s="413"/>
      <c r="I72" s="413">
        <f t="shared" si="3"/>
        <v>0</v>
      </c>
      <c r="J72" s="414">
        <v>2.9999999999999997E-4</v>
      </c>
      <c r="K72" s="412">
        <f t="shared" si="4"/>
        <v>2.0999999999999999E-3</v>
      </c>
      <c r="L72" s="414">
        <v>0</v>
      </c>
      <c r="M72" s="412">
        <f t="shared" si="5"/>
        <v>0</v>
      </c>
      <c r="N72" s="415">
        <v>21</v>
      </c>
      <c r="O72" s="416">
        <v>8</v>
      </c>
      <c r="P72" s="417" t="s">
        <v>925</v>
      </c>
    </row>
    <row r="73" spans="1:19" s="246" customFormat="1" ht="24" customHeight="1">
      <c r="A73" s="398" t="s">
        <v>1069</v>
      </c>
      <c r="B73" s="398" t="s">
        <v>921</v>
      </c>
      <c r="C73" s="398" t="s">
        <v>1030</v>
      </c>
      <c r="D73" s="399" t="s">
        <v>1070</v>
      </c>
      <c r="E73" s="400" t="s">
        <v>1071</v>
      </c>
      <c r="F73" s="398" t="s">
        <v>145</v>
      </c>
      <c r="G73" s="401">
        <v>430</v>
      </c>
      <c r="H73" s="402"/>
      <c r="I73" s="402">
        <f t="shared" si="3"/>
        <v>0</v>
      </c>
      <c r="J73" s="403">
        <v>0.22656999999999999</v>
      </c>
      <c r="K73" s="401">
        <f t="shared" si="4"/>
        <v>97.4251</v>
      </c>
      <c r="L73" s="403">
        <v>0</v>
      </c>
      <c r="M73" s="401">
        <f t="shared" si="5"/>
        <v>0</v>
      </c>
      <c r="N73" s="404">
        <v>21</v>
      </c>
      <c r="O73" s="405">
        <v>4</v>
      </c>
      <c r="P73" s="246" t="s">
        <v>925</v>
      </c>
    </row>
    <row r="74" spans="1:19" s="246" customFormat="1" ht="24" customHeight="1">
      <c r="A74" s="398" t="s">
        <v>1072</v>
      </c>
      <c r="B74" s="398" t="s">
        <v>921</v>
      </c>
      <c r="C74" s="398" t="s">
        <v>943</v>
      </c>
      <c r="D74" s="399" t="s">
        <v>1073</v>
      </c>
      <c r="E74" s="400" t="s">
        <v>1074</v>
      </c>
      <c r="F74" s="398" t="s">
        <v>135</v>
      </c>
      <c r="G74" s="401">
        <v>4530</v>
      </c>
      <c r="H74" s="402"/>
      <c r="I74" s="402">
        <f t="shared" si="3"/>
        <v>0</v>
      </c>
      <c r="J74" s="403">
        <v>0</v>
      </c>
      <c r="K74" s="401">
        <f t="shared" si="4"/>
        <v>0</v>
      </c>
      <c r="L74" s="403">
        <v>0</v>
      </c>
      <c r="M74" s="401">
        <f t="shared" si="5"/>
        <v>0</v>
      </c>
      <c r="N74" s="404">
        <v>21</v>
      </c>
      <c r="O74" s="405">
        <v>4</v>
      </c>
      <c r="P74" s="246" t="s">
        <v>925</v>
      </c>
    </row>
    <row r="75" spans="1:19" s="246" customFormat="1" ht="13.5" customHeight="1">
      <c r="A75" s="398" t="s">
        <v>1075</v>
      </c>
      <c r="B75" s="398" t="s">
        <v>921</v>
      </c>
      <c r="C75" s="398" t="s">
        <v>1076</v>
      </c>
      <c r="D75" s="399" t="s">
        <v>1077</v>
      </c>
      <c r="E75" s="400" t="s">
        <v>1078</v>
      </c>
      <c r="F75" s="398" t="s">
        <v>1079</v>
      </c>
      <c r="G75" s="401">
        <v>1</v>
      </c>
      <c r="H75" s="402"/>
      <c r="I75" s="402">
        <f t="shared" si="3"/>
        <v>0</v>
      </c>
      <c r="J75" s="403">
        <v>0</v>
      </c>
      <c r="K75" s="401">
        <f t="shared" si="4"/>
        <v>0</v>
      </c>
      <c r="L75" s="403">
        <v>0</v>
      </c>
      <c r="M75" s="401">
        <f t="shared" si="5"/>
        <v>0</v>
      </c>
      <c r="N75" s="404">
        <v>21</v>
      </c>
      <c r="O75" s="405">
        <v>4</v>
      </c>
      <c r="P75" s="246" t="s">
        <v>925</v>
      </c>
    </row>
    <row r="76" spans="1:19" s="246" customFormat="1" ht="15.75" customHeight="1">
      <c r="E76" s="418" t="s">
        <v>1080</v>
      </c>
      <c r="P76" s="246" t="s">
        <v>925</v>
      </c>
      <c r="Q76" s="246" t="s">
        <v>1081</v>
      </c>
    </row>
    <row r="77" spans="1:19" s="371" customFormat="1" ht="12.75" customHeight="1">
      <c r="B77" s="372" t="s">
        <v>884</v>
      </c>
      <c r="D77" s="373" t="s">
        <v>928</v>
      </c>
      <c r="E77" s="373" t="s">
        <v>1082</v>
      </c>
      <c r="I77" s="374">
        <f>SUM(I78:I82)</f>
        <v>0</v>
      </c>
      <c r="K77" s="375">
        <f>SUM(K78:K82)</f>
        <v>0.16943</v>
      </c>
      <c r="M77" s="375">
        <f>SUM(M78:M82)</f>
        <v>0.46799999999999997</v>
      </c>
      <c r="P77" s="373" t="s">
        <v>64</v>
      </c>
    </row>
    <row r="78" spans="1:19" s="246" customFormat="1" ht="13.5" customHeight="1">
      <c r="A78" s="398" t="s">
        <v>1083</v>
      </c>
      <c r="B78" s="398" t="s">
        <v>921</v>
      </c>
      <c r="C78" s="398" t="s">
        <v>1039</v>
      </c>
      <c r="D78" s="399" t="s">
        <v>1084</v>
      </c>
      <c r="E78" s="400" t="s">
        <v>1085</v>
      </c>
      <c r="F78" s="398" t="s">
        <v>125</v>
      </c>
      <c r="G78" s="401">
        <v>1</v>
      </c>
      <c r="H78" s="402"/>
      <c r="I78" s="402">
        <f>ROUND(G78*H78,1)</f>
        <v>0</v>
      </c>
      <c r="J78" s="403">
        <v>0.16642999999999999</v>
      </c>
      <c r="K78" s="401">
        <f>G78*J78</f>
        <v>0.16642999999999999</v>
      </c>
      <c r="L78" s="403">
        <v>0.183</v>
      </c>
      <c r="M78" s="401">
        <f>G78*L78</f>
        <v>0.183</v>
      </c>
      <c r="N78" s="404">
        <v>21</v>
      </c>
      <c r="O78" s="405">
        <v>4</v>
      </c>
      <c r="P78" s="246" t="s">
        <v>925</v>
      </c>
    </row>
    <row r="79" spans="1:19" s="246" customFormat="1" ht="15.75" customHeight="1">
      <c r="E79" s="418" t="s">
        <v>1086</v>
      </c>
      <c r="P79" s="246" t="s">
        <v>925</v>
      </c>
      <c r="Q79" s="246" t="s">
        <v>1081</v>
      </c>
    </row>
    <row r="80" spans="1:19" s="246" customFormat="1" ht="13.5" customHeight="1">
      <c r="A80" s="409" t="s">
        <v>1087</v>
      </c>
      <c r="B80" s="409" t="s">
        <v>1019</v>
      </c>
      <c r="C80" s="409" t="s">
        <v>1020</v>
      </c>
      <c r="D80" s="410" t="s">
        <v>1088</v>
      </c>
      <c r="E80" s="411" t="s">
        <v>1089</v>
      </c>
      <c r="F80" s="409" t="s">
        <v>125</v>
      </c>
      <c r="G80" s="412">
        <v>2</v>
      </c>
      <c r="H80" s="413"/>
      <c r="I80" s="413">
        <f>ROUND(G80*H80,1)</f>
        <v>0</v>
      </c>
      <c r="J80" s="414">
        <v>1.5E-3</v>
      </c>
      <c r="K80" s="412">
        <f>G80*J80</f>
        <v>3.0000000000000001E-3</v>
      </c>
      <c r="L80" s="414">
        <v>0</v>
      </c>
      <c r="M80" s="412">
        <f>G80*L80</f>
        <v>0</v>
      </c>
      <c r="N80" s="415">
        <v>21</v>
      </c>
      <c r="O80" s="416">
        <v>8</v>
      </c>
      <c r="P80" s="417" t="s">
        <v>925</v>
      </c>
    </row>
    <row r="81" spans="1:19" s="246" customFormat="1" ht="13.5" customHeight="1">
      <c r="A81" s="398" t="s">
        <v>1090</v>
      </c>
      <c r="B81" s="398" t="s">
        <v>921</v>
      </c>
      <c r="C81" s="398" t="s">
        <v>1039</v>
      </c>
      <c r="D81" s="399" t="s">
        <v>1091</v>
      </c>
      <c r="E81" s="400" t="s">
        <v>1092</v>
      </c>
      <c r="F81" s="398" t="s">
        <v>125</v>
      </c>
      <c r="G81" s="401">
        <v>1</v>
      </c>
      <c r="H81" s="402"/>
      <c r="I81" s="402">
        <f>ROUND(G81*H81,1)</f>
        <v>0</v>
      </c>
      <c r="J81" s="403">
        <v>0</v>
      </c>
      <c r="K81" s="401">
        <f>G81*J81</f>
        <v>0</v>
      </c>
      <c r="L81" s="403">
        <v>0</v>
      </c>
      <c r="M81" s="401">
        <f>G81*L81</f>
        <v>0</v>
      </c>
      <c r="N81" s="404">
        <v>21</v>
      </c>
      <c r="O81" s="405">
        <v>4</v>
      </c>
      <c r="P81" s="246" t="s">
        <v>925</v>
      </c>
    </row>
    <row r="82" spans="1:19" s="246" customFormat="1" ht="13.5" customHeight="1">
      <c r="A82" s="398" t="s">
        <v>1093</v>
      </c>
      <c r="B82" s="398" t="s">
        <v>921</v>
      </c>
      <c r="C82" s="398" t="s">
        <v>1039</v>
      </c>
      <c r="D82" s="399" t="s">
        <v>1094</v>
      </c>
      <c r="E82" s="400" t="s">
        <v>1095</v>
      </c>
      <c r="F82" s="398" t="s">
        <v>125</v>
      </c>
      <c r="G82" s="401">
        <v>1</v>
      </c>
      <c r="H82" s="402"/>
      <c r="I82" s="402">
        <f>ROUND(G82*H82,1)</f>
        <v>0</v>
      </c>
      <c r="J82" s="403">
        <v>0</v>
      </c>
      <c r="K82" s="401">
        <f>G82*J82</f>
        <v>0</v>
      </c>
      <c r="L82" s="403">
        <v>0.28499999999999998</v>
      </c>
      <c r="M82" s="401">
        <f>G82*L82</f>
        <v>0.28499999999999998</v>
      </c>
      <c r="N82" s="404">
        <v>21</v>
      </c>
      <c r="O82" s="405">
        <v>4</v>
      </c>
      <c r="P82" s="246" t="s">
        <v>925</v>
      </c>
    </row>
    <row r="83" spans="1:19" s="371" customFormat="1" ht="12.75" customHeight="1">
      <c r="B83" s="372" t="s">
        <v>884</v>
      </c>
      <c r="D83" s="373" t="s">
        <v>66</v>
      </c>
      <c r="E83" s="373" t="s">
        <v>67</v>
      </c>
      <c r="I83" s="374">
        <f>SUM(I84:I85)</f>
        <v>0</v>
      </c>
      <c r="K83" s="375">
        <f>SUM(K84:K85)</f>
        <v>247.73760000000001</v>
      </c>
      <c r="M83" s="375">
        <f>SUM(M84:M85)</f>
        <v>0</v>
      </c>
      <c r="P83" s="373" t="s">
        <v>64</v>
      </c>
    </row>
    <row r="84" spans="1:19" s="246" customFormat="1" ht="24" customHeight="1">
      <c r="A84" s="398" t="s">
        <v>1096</v>
      </c>
      <c r="B84" s="398" t="s">
        <v>921</v>
      </c>
      <c r="C84" s="398" t="s">
        <v>922</v>
      </c>
      <c r="D84" s="399" t="s">
        <v>1097</v>
      </c>
      <c r="E84" s="400" t="s">
        <v>1098</v>
      </c>
      <c r="F84" s="398" t="s">
        <v>135</v>
      </c>
      <c r="G84" s="401">
        <v>1530</v>
      </c>
      <c r="H84" s="402"/>
      <c r="I84" s="402">
        <f>ROUND(G84*H84,1)</f>
        <v>0</v>
      </c>
      <c r="J84" s="403">
        <v>0.16192000000000001</v>
      </c>
      <c r="K84" s="401">
        <f>G84*J84</f>
        <v>247.73760000000001</v>
      </c>
      <c r="L84" s="403">
        <v>0</v>
      </c>
      <c r="M84" s="401">
        <f>G84*L84</f>
        <v>0</v>
      </c>
      <c r="N84" s="404">
        <v>21</v>
      </c>
      <c r="O84" s="405">
        <v>4</v>
      </c>
      <c r="P84" s="246" t="s">
        <v>925</v>
      </c>
    </row>
    <row r="85" spans="1:19" s="246" customFormat="1" ht="15.75" customHeight="1">
      <c r="D85" s="406"/>
      <c r="E85" s="407" t="s">
        <v>1099</v>
      </c>
      <c r="G85" s="408">
        <v>1530</v>
      </c>
      <c r="P85" s="406" t="s">
        <v>925</v>
      </c>
      <c r="Q85" s="406" t="s">
        <v>925</v>
      </c>
      <c r="R85" s="406" t="s">
        <v>932</v>
      </c>
      <c r="S85" s="406" t="s">
        <v>64</v>
      </c>
    </row>
    <row r="86" spans="1:19" s="371" customFormat="1" ht="12.75" customHeight="1">
      <c r="B86" s="372" t="s">
        <v>884</v>
      </c>
      <c r="D86" s="373" t="s">
        <v>68</v>
      </c>
      <c r="E86" s="373" t="s">
        <v>1100</v>
      </c>
      <c r="I86" s="374">
        <f>SUM(I87:I125)</f>
        <v>0</v>
      </c>
      <c r="K86" s="375">
        <f>SUM(K87:K125)</f>
        <v>5263.7375399999983</v>
      </c>
      <c r="M86" s="375">
        <f>SUM(M87:M125)</f>
        <v>0</v>
      </c>
      <c r="P86" s="373" t="s">
        <v>64</v>
      </c>
    </row>
    <row r="87" spans="1:19" s="246" customFormat="1" ht="13.5" customHeight="1">
      <c r="A87" s="398" t="s">
        <v>1101</v>
      </c>
      <c r="B87" s="398" t="s">
        <v>921</v>
      </c>
      <c r="C87" s="398" t="s">
        <v>922</v>
      </c>
      <c r="D87" s="399" t="s">
        <v>1102</v>
      </c>
      <c r="E87" s="400" t="s">
        <v>1103</v>
      </c>
      <c r="F87" s="398" t="s">
        <v>135</v>
      </c>
      <c r="G87" s="401">
        <v>3000</v>
      </c>
      <c r="H87" s="402"/>
      <c r="I87" s="402">
        <f>ROUND(G87*H87,1)</f>
        <v>0</v>
      </c>
      <c r="J87" s="403">
        <v>0.378</v>
      </c>
      <c r="K87" s="401">
        <f>G87*J87</f>
        <v>1134</v>
      </c>
      <c r="L87" s="403">
        <v>0</v>
      </c>
      <c r="M87" s="401">
        <f>G87*L87</f>
        <v>0</v>
      </c>
      <c r="N87" s="404">
        <v>21</v>
      </c>
      <c r="O87" s="405">
        <v>4</v>
      </c>
      <c r="P87" s="246" t="s">
        <v>925</v>
      </c>
    </row>
    <row r="88" spans="1:19" s="246" customFormat="1" ht="13.5" customHeight="1">
      <c r="A88" s="398" t="s">
        <v>1104</v>
      </c>
      <c r="B88" s="398" t="s">
        <v>921</v>
      </c>
      <c r="C88" s="398" t="s">
        <v>922</v>
      </c>
      <c r="D88" s="399" t="s">
        <v>1105</v>
      </c>
      <c r="E88" s="400" t="s">
        <v>1106</v>
      </c>
      <c r="F88" s="398" t="s">
        <v>135</v>
      </c>
      <c r="G88" s="401">
        <v>3000</v>
      </c>
      <c r="H88" s="402"/>
      <c r="I88" s="402">
        <f>ROUND(G88*H88,1)</f>
        <v>0</v>
      </c>
      <c r="J88" s="403">
        <v>0.378</v>
      </c>
      <c r="K88" s="401">
        <f>G88*J88</f>
        <v>1134</v>
      </c>
      <c r="L88" s="403">
        <v>0</v>
      </c>
      <c r="M88" s="401">
        <f>G88*L88</f>
        <v>0</v>
      </c>
      <c r="N88" s="404">
        <v>21</v>
      </c>
      <c r="O88" s="405">
        <v>4</v>
      </c>
      <c r="P88" s="246" t="s">
        <v>925</v>
      </c>
    </row>
    <row r="89" spans="1:19" s="246" customFormat="1" ht="15.75" customHeight="1">
      <c r="D89" s="419"/>
      <c r="E89" s="420" t="s">
        <v>1107</v>
      </c>
      <c r="G89" s="421"/>
      <c r="P89" s="419" t="s">
        <v>925</v>
      </c>
      <c r="Q89" s="419" t="s">
        <v>64</v>
      </c>
      <c r="R89" s="419" t="s">
        <v>932</v>
      </c>
      <c r="S89" s="419" t="s">
        <v>920</v>
      </c>
    </row>
    <row r="90" spans="1:19" s="246" customFormat="1" ht="15.75" customHeight="1">
      <c r="D90" s="406"/>
      <c r="E90" s="407" t="s">
        <v>1108</v>
      </c>
      <c r="G90" s="408">
        <v>2750</v>
      </c>
      <c r="P90" s="406" t="s">
        <v>925</v>
      </c>
      <c r="Q90" s="406" t="s">
        <v>925</v>
      </c>
      <c r="R90" s="406" t="s">
        <v>932</v>
      </c>
      <c r="S90" s="406" t="s">
        <v>920</v>
      </c>
    </row>
    <row r="91" spans="1:19" s="246" customFormat="1" ht="15.75" customHeight="1">
      <c r="D91" s="419"/>
      <c r="E91" s="420" t="s">
        <v>1109</v>
      </c>
      <c r="G91" s="422"/>
      <c r="P91" s="419" t="s">
        <v>925</v>
      </c>
      <c r="Q91" s="419" t="s">
        <v>64</v>
      </c>
      <c r="R91" s="419" t="s">
        <v>932</v>
      </c>
      <c r="S91" s="419" t="s">
        <v>920</v>
      </c>
    </row>
    <row r="92" spans="1:19" s="246" customFormat="1" ht="15.75" customHeight="1">
      <c r="D92" s="406"/>
      <c r="E92" s="407" t="s">
        <v>1110</v>
      </c>
      <c r="G92" s="408">
        <v>250</v>
      </c>
      <c r="P92" s="406" t="s">
        <v>925</v>
      </c>
      <c r="Q92" s="406" t="s">
        <v>925</v>
      </c>
      <c r="R92" s="406" t="s">
        <v>932</v>
      </c>
      <c r="S92" s="406" t="s">
        <v>920</v>
      </c>
    </row>
    <row r="93" spans="1:19" s="246" customFormat="1" ht="15.75" customHeight="1">
      <c r="D93" s="423"/>
      <c r="E93" s="424" t="s">
        <v>1111</v>
      </c>
      <c r="G93" s="425">
        <v>3000</v>
      </c>
      <c r="P93" s="423" t="s">
        <v>925</v>
      </c>
      <c r="Q93" s="423" t="s">
        <v>66</v>
      </c>
      <c r="R93" s="423" t="s">
        <v>932</v>
      </c>
      <c r="S93" s="423" t="s">
        <v>64</v>
      </c>
    </row>
    <row r="94" spans="1:19" s="246" customFormat="1" ht="13.5" customHeight="1">
      <c r="A94" s="398" t="s">
        <v>1112</v>
      </c>
      <c r="B94" s="398" t="s">
        <v>921</v>
      </c>
      <c r="C94" s="398" t="s">
        <v>922</v>
      </c>
      <c r="D94" s="399" t="s">
        <v>1113</v>
      </c>
      <c r="E94" s="400" t="s">
        <v>1114</v>
      </c>
      <c r="F94" s="398" t="s">
        <v>135</v>
      </c>
      <c r="G94" s="401">
        <v>2750</v>
      </c>
      <c r="H94" s="402"/>
      <c r="I94" s="402">
        <f>ROUND(G94*H94,1)</f>
        <v>0</v>
      </c>
      <c r="J94" s="403">
        <v>0.33206000000000002</v>
      </c>
      <c r="K94" s="401">
        <f>G94*J94</f>
        <v>913.16500000000008</v>
      </c>
      <c r="L94" s="403">
        <v>0</v>
      </c>
      <c r="M94" s="401">
        <f>G94*L94</f>
        <v>0</v>
      </c>
      <c r="N94" s="404">
        <v>21</v>
      </c>
      <c r="O94" s="405">
        <v>4</v>
      </c>
      <c r="P94" s="246" t="s">
        <v>925</v>
      </c>
    </row>
    <row r="95" spans="1:19" s="246" customFormat="1" ht="13.5" customHeight="1">
      <c r="A95" s="398" t="s">
        <v>1115</v>
      </c>
      <c r="B95" s="398" t="s">
        <v>921</v>
      </c>
      <c r="C95" s="398" t="s">
        <v>922</v>
      </c>
      <c r="D95" s="399" t="s">
        <v>1116</v>
      </c>
      <c r="E95" s="400" t="s">
        <v>1117</v>
      </c>
      <c r="F95" s="398" t="s">
        <v>135</v>
      </c>
      <c r="G95" s="401">
        <v>2810</v>
      </c>
      <c r="H95" s="402"/>
      <c r="I95" s="402">
        <f>ROUND(G95*H95,1)</f>
        <v>0</v>
      </c>
      <c r="J95" s="403">
        <v>6.5199999999999998E-3</v>
      </c>
      <c r="K95" s="401">
        <f>G95*J95</f>
        <v>18.321200000000001</v>
      </c>
      <c r="L95" s="403">
        <v>0</v>
      </c>
      <c r="M95" s="401">
        <f>G95*L95</f>
        <v>0</v>
      </c>
      <c r="N95" s="404">
        <v>21</v>
      </c>
      <c r="O95" s="405">
        <v>4</v>
      </c>
      <c r="P95" s="246" t="s">
        <v>925</v>
      </c>
    </row>
    <row r="96" spans="1:19" s="246" customFormat="1" ht="15.75" customHeight="1">
      <c r="D96" s="419"/>
      <c r="E96" s="420" t="s">
        <v>1107</v>
      </c>
      <c r="G96" s="421"/>
      <c r="P96" s="419" t="s">
        <v>925</v>
      </c>
      <c r="Q96" s="419" t="s">
        <v>64</v>
      </c>
      <c r="R96" s="419" t="s">
        <v>932</v>
      </c>
      <c r="S96" s="419" t="s">
        <v>920</v>
      </c>
    </row>
    <row r="97" spans="1:19" s="246" customFormat="1" ht="15.75" customHeight="1">
      <c r="D97" s="406"/>
      <c r="E97" s="407" t="s">
        <v>1108</v>
      </c>
      <c r="G97" s="408">
        <v>2750</v>
      </c>
      <c r="P97" s="406" t="s">
        <v>925</v>
      </c>
      <c r="Q97" s="406" t="s">
        <v>925</v>
      </c>
      <c r="R97" s="406" t="s">
        <v>932</v>
      </c>
      <c r="S97" s="406" t="s">
        <v>920</v>
      </c>
    </row>
    <row r="98" spans="1:19" s="246" customFormat="1" ht="15.75" customHeight="1">
      <c r="D98" s="419"/>
      <c r="E98" s="420" t="s">
        <v>1118</v>
      </c>
      <c r="G98" s="422"/>
      <c r="P98" s="419" t="s">
        <v>925</v>
      </c>
      <c r="Q98" s="419" t="s">
        <v>64</v>
      </c>
      <c r="R98" s="419" t="s">
        <v>932</v>
      </c>
      <c r="S98" s="419" t="s">
        <v>920</v>
      </c>
    </row>
    <row r="99" spans="1:19" s="246" customFormat="1" ht="15.75" customHeight="1">
      <c r="D99" s="406"/>
      <c r="E99" s="407" t="s">
        <v>1119</v>
      </c>
      <c r="G99" s="408">
        <v>60</v>
      </c>
      <c r="P99" s="406" t="s">
        <v>925</v>
      </c>
      <c r="Q99" s="406" t="s">
        <v>925</v>
      </c>
      <c r="R99" s="406" t="s">
        <v>932</v>
      </c>
      <c r="S99" s="406" t="s">
        <v>920</v>
      </c>
    </row>
    <row r="100" spans="1:19" s="246" customFormat="1" ht="15.75" customHeight="1">
      <c r="D100" s="423"/>
      <c r="E100" s="424" t="s">
        <v>1111</v>
      </c>
      <c r="G100" s="425">
        <v>2810</v>
      </c>
      <c r="P100" s="423" t="s">
        <v>925</v>
      </c>
      <c r="Q100" s="423" t="s">
        <v>66</v>
      </c>
      <c r="R100" s="423" t="s">
        <v>932</v>
      </c>
      <c r="S100" s="423" t="s">
        <v>64</v>
      </c>
    </row>
    <row r="101" spans="1:19" s="246" customFormat="1" ht="24" customHeight="1">
      <c r="A101" s="398" t="s">
        <v>1120</v>
      </c>
      <c r="B101" s="398" t="s">
        <v>921</v>
      </c>
      <c r="C101" s="398" t="s">
        <v>922</v>
      </c>
      <c r="D101" s="399" t="s">
        <v>1121</v>
      </c>
      <c r="E101" s="400" t="s">
        <v>1122</v>
      </c>
      <c r="F101" s="398" t="s">
        <v>135</v>
      </c>
      <c r="G101" s="401">
        <v>2810</v>
      </c>
      <c r="H101" s="402"/>
      <c r="I101" s="402">
        <f>ROUND(G101*H101,1)</f>
        <v>0</v>
      </c>
      <c r="J101" s="403">
        <v>0.15559000000000001</v>
      </c>
      <c r="K101" s="401">
        <f>G101*J101</f>
        <v>437.2079</v>
      </c>
      <c r="L101" s="403">
        <v>0</v>
      </c>
      <c r="M101" s="401">
        <f>G101*L101</f>
        <v>0</v>
      </c>
      <c r="N101" s="404">
        <v>21</v>
      </c>
      <c r="O101" s="405">
        <v>4</v>
      </c>
      <c r="P101" s="246" t="s">
        <v>925</v>
      </c>
    </row>
    <row r="102" spans="1:19" s="246" customFormat="1" ht="13.5" customHeight="1">
      <c r="A102" s="398" t="s">
        <v>1123</v>
      </c>
      <c r="B102" s="398" t="s">
        <v>921</v>
      </c>
      <c r="C102" s="398" t="s">
        <v>922</v>
      </c>
      <c r="D102" s="399" t="s">
        <v>1124</v>
      </c>
      <c r="E102" s="400" t="s">
        <v>1125</v>
      </c>
      <c r="F102" s="398" t="s">
        <v>135</v>
      </c>
      <c r="G102" s="401">
        <v>3190</v>
      </c>
      <c r="H102" s="402"/>
      <c r="I102" s="402">
        <f>ROUND(G102*H102,1)</f>
        <v>0</v>
      </c>
      <c r="J102" s="403">
        <v>6.0999999999999997E-4</v>
      </c>
      <c r="K102" s="401">
        <f>G102*J102</f>
        <v>1.9459</v>
      </c>
      <c r="L102" s="403">
        <v>0</v>
      </c>
      <c r="M102" s="401">
        <f>G102*L102</f>
        <v>0</v>
      </c>
      <c r="N102" s="404">
        <v>21</v>
      </c>
      <c r="O102" s="405">
        <v>4</v>
      </c>
      <c r="P102" s="246" t="s">
        <v>925</v>
      </c>
    </row>
    <row r="103" spans="1:19" s="246" customFormat="1" ht="15.75" customHeight="1">
      <c r="D103" s="419"/>
      <c r="E103" s="420" t="s">
        <v>1107</v>
      </c>
      <c r="G103" s="421"/>
      <c r="P103" s="419" t="s">
        <v>925</v>
      </c>
      <c r="Q103" s="419" t="s">
        <v>64</v>
      </c>
      <c r="R103" s="419" t="s">
        <v>932</v>
      </c>
      <c r="S103" s="419" t="s">
        <v>920</v>
      </c>
    </row>
    <row r="104" spans="1:19" s="246" customFormat="1" ht="15.75" customHeight="1">
      <c r="D104" s="406"/>
      <c r="E104" s="407" t="s">
        <v>1108</v>
      </c>
      <c r="G104" s="408">
        <v>2750</v>
      </c>
      <c r="P104" s="406" t="s">
        <v>925</v>
      </c>
      <c r="Q104" s="406" t="s">
        <v>925</v>
      </c>
      <c r="R104" s="406" t="s">
        <v>932</v>
      </c>
      <c r="S104" s="406" t="s">
        <v>920</v>
      </c>
    </row>
    <row r="105" spans="1:19" s="246" customFormat="1" ht="15.75" customHeight="1">
      <c r="D105" s="419"/>
      <c r="E105" s="420" t="s">
        <v>1118</v>
      </c>
      <c r="G105" s="422"/>
      <c r="P105" s="419" t="s">
        <v>925</v>
      </c>
      <c r="Q105" s="419" t="s">
        <v>64</v>
      </c>
      <c r="R105" s="419" t="s">
        <v>932</v>
      </c>
      <c r="S105" s="419" t="s">
        <v>920</v>
      </c>
    </row>
    <row r="106" spans="1:19" s="246" customFormat="1" ht="15.75" customHeight="1">
      <c r="D106" s="406"/>
      <c r="E106" s="407" t="s">
        <v>1119</v>
      </c>
      <c r="G106" s="408">
        <v>60</v>
      </c>
      <c r="P106" s="406" t="s">
        <v>925</v>
      </c>
      <c r="Q106" s="406" t="s">
        <v>925</v>
      </c>
      <c r="R106" s="406" t="s">
        <v>932</v>
      </c>
      <c r="S106" s="406" t="s">
        <v>920</v>
      </c>
    </row>
    <row r="107" spans="1:19" s="246" customFormat="1" ht="15.75" customHeight="1">
      <c r="D107" s="419"/>
      <c r="E107" s="420" t="s">
        <v>1126</v>
      </c>
      <c r="G107" s="422"/>
      <c r="P107" s="419" t="s">
        <v>925</v>
      </c>
      <c r="Q107" s="419" t="s">
        <v>64</v>
      </c>
      <c r="R107" s="419" t="s">
        <v>932</v>
      </c>
      <c r="S107" s="419" t="s">
        <v>920</v>
      </c>
    </row>
    <row r="108" spans="1:19" s="246" customFormat="1" ht="15.75" customHeight="1">
      <c r="D108" s="406"/>
      <c r="E108" s="407" t="s">
        <v>1127</v>
      </c>
      <c r="G108" s="408">
        <v>380</v>
      </c>
      <c r="P108" s="406" t="s">
        <v>925</v>
      </c>
      <c r="Q108" s="406" t="s">
        <v>925</v>
      </c>
      <c r="R108" s="406" t="s">
        <v>932</v>
      </c>
      <c r="S108" s="406" t="s">
        <v>920</v>
      </c>
    </row>
    <row r="109" spans="1:19" s="246" customFormat="1" ht="15.75" customHeight="1">
      <c r="D109" s="423"/>
      <c r="E109" s="424" t="s">
        <v>1111</v>
      </c>
      <c r="G109" s="425">
        <v>3190</v>
      </c>
      <c r="P109" s="423" t="s">
        <v>925</v>
      </c>
      <c r="Q109" s="423" t="s">
        <v>66</v>
      </c>
      <c r="R109" s="423" t="s">
        <v>932</v>
      </c>
      <c r="S109" s="423" t="s">
        <v>64</v>
      </c>
    </row>
    <row r="110" spans="1:19" s="246" customFormat="1" ht="24" customHeight="1">
      <c r="A110" s="398" t="s">
        <v>1128</v>
      </c>
      <c r="B110" s="398" t="s">
        <v>921</v>
      </c>
      <c r="C110" s="398" t="s">
        <v>922</v>
      </c>
      <c r="D110" s="399" t="s">
        <v>1129</v>
      </c>
      <c r="E110" s="400" t="s">
        <v>1130</v>
      </c>
      <c r="F110" s="398" t="s">
        <v>135</v>
      </c>
      <c r="G110" s="401">
        <v>3190</v>
      </c>
      <c r="H110" s="402"/>
      <c r="I110" s="402">
        <f t="shared" ref="I110:I125" si="6">ROUND(G110*H110,1)</f>
        <v>0</v>
      </c>
      <c r="J110" s="403">
        <v>0.10373</v>
      </c>
      <c r="K110" s="401">
        <f t="shared" ref="K110:K125" si="7">G110*J110</f>
        <v>330.89870000000002</v>
      </c>
      <c r="L110" s="403">
        <v>0</v>
      </c>
      <c r="M110" s="401">
        <f t="shared" ref="M110:M125" si="8">G110*L110</f>
        <v>0</v>
      </c>
      <c r="N110" s="404">
        <v>21</v>
      </c>
      <c r="O110" s="405">
        <v>4</v>
      </c>
      <c r="P110" s="246" t="s">
        <v>925</v>
      </c>
    </row>
    <row r="111" spans="1:19" s="246" customFormat="1" ht="13.5" customHeight="1">
      <c r="A111" s="398" t="s">
        <v>1131</v>
      </c>
      <c r="B111" s="398" t="s">
        <v>921</v>
      </c>
      <c r="C111" s="398" t="s">
        <v>922</v>
      </c>
      <c r="D111" s="399" t="s">
        <v>1132</v>
      </c>
      <c r="E111" s="400" t="s">
        <v>1133</v>
      </c>
      <c r="F111" s="398" t="s">
        <v>135</v>
      </c>
      <c r="G111" s="401">
        <v>1500</v>
      </c>
      <c r="H111" s="402"/>
      <c r="I111" s="402">
        <f t="shared" si="6"/>
        <v>0</v>
      </c>
      <c r="J111" s="403">
        <v>0.27994000000000002</v>
      </c>
      <c r="K111" s="401">
        <f t="shared" si="7"/>
        <v>419.91</v>
      </c>
      <c r="L111" s="403">
        <v>0</v>
      </c>
      <c r="M111" s="401">
        <f t="shared" si="8"/>
        <v>0</v>
      </c>
      <c r="N111" s="404">
        <v>21</v>
      </c>
      <c r="O111" s="405">
        <v>4</v>
      </c>
      <c r="P111" s="246" t="s">
        <v>925</v>
      </c>
    </row>
    <row r="112" spans="1:19" s="246" customFormat="1" ht="13.5" customHeight="1">
      <c r="A112" s="398" t="s">
        <v>1134</v>
      </c>
      <c r="B112" s="398" t="s">
        <v>921</v>
      </c>
      <c r="C112" s="398" t="s">
        <v>922</v>
      </c>
      <c r="D112" s="399" t="s">
        <v>1135</v>
      </c>
      <c r="E112" s="400" t="s">
        <v>1136</v>
      </c>
      <c r="F112" s="398" t="s">
        <v>135</v>
      </c>
      <c r="G112" s="401">
        <v>1500</v>
      </c>
      <c r="H112" s="402"/>
      <c r="I112" s="402">
        <f t="shared" si="6"/>
        <v>0</v>
      </c>
      <c r="J112" s="403">
        <v>0.30651</v>
      </c>
      <c r="K112" s="401">
        <f t="shared" si="7"/>
        <v>459.76499999999999</v>
      </c>
      <c r="L112" s="403">
        <v>0</v>
      </c>
      <c r="M112" s="401">
        <f t="shared" si="8"/>
        <v>0</v>
      </c>
      <c r="N112" s="404">
        <v>21</v>
      </c>
      <c r="O112" s="405">
        <v>4</v>
      </c>
      <c r="P112" s="246" t="s">
        <v>925</v>
      </c>
    </row>
    <row r="113" spans="1:16" s="246" customFormat="1" ht="13.5" customHeight="1">
      <c r="A113" s="398" t="s">
        <v>1137</v>
      </c>
      <c r="B113" s="398" t="s">
        <v>921</v>
      </c>
      <c r="C113" s="398" t="s">
        <v>922</v>
      </c>
      <c r="D113" s="399" t="s">
        <v>1138</v>
      </c>
      <c r="E113" s="400" t="s">
        <v>1139</v>
      </c>
      <c r="F113" s="398" t="s">
        <v>135</v>
      </c>
      <c r="G113" s="401">
        <v>1500</v>
      </c>
      <c r="H113" s="402"/>
      <c r="I113" s="402">
        <f t="shared" si="6"/>
        <v>0</v>
      </c>
      <c r="J113" s="403">
        <v>8.4250000000000005E-2</v>
      </c>
      <c r="K113" s="401">
        <f t="shared" si="7"/>
        <v>126.37500000000001</v>
      </c>
      <c r="L113" s="403">
        <v>0</v>
      </c>
      <c r="M113" s="401">
        <f t="shared" si="8"/>
        <v>0</v>
      </c>
      <c r="N113" s="404">
        <v>21</v>
      </c>
      <c r="O113" s="405">
        <v>4</v>
      </c>
      <c r="P113" s="246" t="s">
        <v>925</v>
      </c>
    </row>
    <row r="114" spans="1:16" s="246" customFormat="1" ht="13.5" customHeight="1">
      <c r="A114" s="409" t="s">
        <v>1140</v>
      </c>
      <c r="B114" s="409" t="s">
        <v>1019</v>
      </c>
      <c r="C114" s="409" t="s">
        <v>1020</v>
      </c>
      <c r="D114" s="410" t="s">
        <v>1141</v>
      </c>
      <c r="E114" s="411" t="s">
        <v>1142</v>
      </c>
      <c r="F114" s="409" t="s">
        <v>135</v>
      </c>
      <c r="G114" s="412">
        <v>1440</v>
      </c>
      <c r="H114" s="413"/>
      <c r="I114" s="413">
        <f t="shared" si="6"/>
        <v>0</v>
      </c>
      <c r="J114" s="414">
        <v>0.13</v>
      </c>
      <c r="K114" s="412">
        <f t="shared" si="7"/>
        <v>187.20000000000002</v>
      </c>
      <c r="L114" s="414">
        <v>0</v>
      </c>
      <c r="M114" s="412">
        <f t="shared" si="8"/>
        <v>0</v>
      </c>
      <c r="N114" s="415">
        <v>21</v>
      </c>
      <c r="O114" s="416">
        <v>8</v>
      </c>
      <c r="P114" s="417" t="s">
        <v>925</v>
      </c>
    </row>
    <row r="115" spans="1:16" s="246" customFormat="1" ht="13.5" customHeight="1">
      <c r="A115" s="409" t="s">
        <v>1143</v>
      </c>
      <c r="B115" s="409" t="s">
        <v>1019</v>
      </c>
      <c r="C115" s="409" t="s">
        <v>1020</v>
      </c>
      <c r="D115" s="410" t="s">
        <v>1144</v>
      </c>
      <c r="E115" s="411" t="s">
        <v>1145</v>
      </c>
      <c r="F115" s="409" t="s">
        <v>135</v>
      </c>
      <c r="G115" s="412">
        <v>75.599999999999994</v>
      </c>
      <c r="H115" s="413"/>
      <c r="I115" s="413">
        <f t="shared" si="6"/>
        <v>0</v>
      </c>
      <c r="J115" s="414">
        <v>0.13100000000000001</v>
      </c>
      <c r="K115" s="412">
        <f t="shared" si="7"/>
        <v>9.9035999999999991</v>
      </c>
      <c r="L115" s="414">
        <v>0</v>
      </c>
      <c r="M115" s="412">
        <f t="shared" si="8"/>
        <v>0</v>
      </c>
      <c r="N115" s="415">
        <v>21</v>
      </c>
      <c r="O115" s="416">
        <v>8</v>
      </c>
      <c r="P115" s="417" t="s">
        <v>925</v>
      </c>
    </row>
    <row r="116" spans="1:16" s="246" customFormat="1" ht="13.5" customHeight="1">
      <c r="A116" s="409" t="s">
        <v>1146</v>
      </c>
      <c r="B116" s="409" t="s">
        <v>1019</v>
      </c>
      <c r="C116" s="409" t="s">
        <v>1020</v>
      </c>
      <c r="D116" s="410" t="s">
        <v>1147</v>
      </c>
      <c r="E116" s="411" t="s">
        <v>1148</v>
      </c>
      <c r="F116" s="409" t="s">
        <v>135</v>
      </c>
      <c r="G116" s="412">
        <v>8.4</v>
      </c>
      <c r="H116" s="413"/>
      <c r="I116" s="413">
        <f t="shared" si="6"/>
        <v>0</v>
      </c>
      <c r="J116" s="414">
        <v>0.17599999999999999</v>
      </c>
      <c r="K116" s="412">
        <f t="shared" si="7"/>
        <v>1.4783999999999999</v>
      </c>
      <c r="L116" s="414">
        <v>0</v>
      </c>
      <c r="M116" s="412">
        <f t="shared" si="8"/>
        <v>0</v>
      </c>
      <c r="N116" s="415">
        <v>21</v>
      </c>
      <c r="O116" s="416">
        <v>8</v>
      </c>
      <c r="P116" s="417" t="s">
        <v>925</v>
      </c>
    </row>
    <row r="117" spans="1:16" s="246" customFormat="1" ht="13.5" customHeight="1">
      <c r="A117" s="398" t="s">
        <v>1149</v>
      </c>
      <c r="B117" s="398" t="s">
        <v>921</v>
      </c>
      <c r="C117" s="398" t="s">
        <v>922</v>
      </c>
      <c r="D117" s="399" t="s">
        <v>1132</v>
      </c>
      <c r="E117" s="400" t="s">
        <v>1133</v>
      </c>
      <c r="F117" s="398" t="s">
        <v>135</v>
      </c>
      <c r="G117" s="401">
        <v>30</v>
      </c>
      <c r="H117" s="402"/>
      <c r="I117" s="402">
        <f t="shared" si="6"/>
        <v>0</v>
      </c>
      <c r="J117" s="403">
        <v>0.27994000000000002</v>
      </c>
      <c r="K117" s="401">
        <f t="shared" si="7"/>
        <v>8.398200000000001</v>
      </c>
      <c r="L117" s="403">
        <v>0</v>
      </c>
      <c r="M117" s="401">
        <f t="shared" si="8"/>
        <v>0</v>
      </c>
      <c r="N117" s="404">
        <v>21</v>
      </c>
      <c r="O117" s="405">
        <v>4</v>
      </c>
      <c r="P117" s="246" t="s">
        <v>925</v>
      </c>
    </row>
    <row r="118" spans="1:16" s="246" customFormat="1" ht="13.5" customHeight="1">
      <c r="A118" s="398" t="s">
        <v>1150</v>
      </c>
      <c r="B118" s="398" t="s">
        <v>921</v>
      </c>
      <c r="C118" s="398" t="s">
        <v>922</v>
      </c>
      <c r="D118" s="399" t="s">
        <v>1151</v>
      </c>
      <c r="E118" s="400" t="s">
        <v>1152</v>
      </c>
      <c r="F118" s="398" t="s">
        <v>135</v>
      </c>
      <c r="G118" s="401">
        <v>30</v>
      </c>
      <c r="H118" s="402"/>
      <c r="I118" s="402">
        <f t="shared" si="6"/>
        <v>0</v>
      </c>
      <c r="J118" s="403">
        <v>0.45977000000000001</v>
      </c>
      <c r="K118" s="401">
        <f t="shared" si="7"/>
        <v>13.793100000000001</v>
      </c>
      <c r="L118" s="403">
        <v>0</v>
      </c>
      <c r="M118" s="401">
        <f t="shared" si="8"/>
        <v>0</v>
      </c>
      <c r="N118" s="404">
        <v>21</v>
      </c>
      <c r="O118" s="405">
        <v>4</v>
      </c>
      <c r="P118" s="246" t="s">
        <v>925</v>
      </c>
    </row>
    <row r="119" spans="1:16" s="246" customFormat="1" ht="13.5" customHeight="1">
      <c r="A119" s="398" t="s">
        <v>1153</v>
      </c>
      <c r="B119" s="398" t="s">
        <v>921</v>
      </c>
      <c r="C119" s="398" t="s">
        <v>922</v>
      </c>
      <c r="D119" s="399" t="s">
        <v>1154</v>
      </c>
      <c r="E119" s="400" t="s">
        <v>1155</v>
      </c>
      <c r="F119" s="398" t="s">
        <v>135</v>
      </c>
      <c r="G119" s="401">
        <v>30</v>
      </c>
      <c r="H119" s="402"/>
      <c r="I119" s="402">
        <f t="shared" si="6"/>
        <v>0</v>
      </c>
      <c r="J119" s="403">
        <v>0.10362</v>
      </c>
      <c r="K119" s="401">
        <f t="shared" si="7"/>
        <v>3.1086</v>
      </c>
      <c r="L119" s="403">
        <v>0</v>
      </c>
      <c r="M119" s="401">
        <f t="shared" si="8"/>
        <v>0</v>
      </c>
      <c r="N119" s="404">
        <v>21</v>
      </c>
      <c r="O119" s="405">
        <v>4</v>
      </c>
      <c r="P119" s="246" t="s">
        <v>925</v>
      </c>
    </row>
    <row r="120" spans="1:16" s="246" customFormat="1" ht="13.5" customHeight="1">
      <c r="A120" s="409" t="s">
        <v>1156</v>
      </c>
      <c r="B120" s="409" t="s">
        <v>1019</v>
      </c>
      <c r="C120" s="409" t="s">
        <v>1020</v>
      </c>
      <c r="D120" s="410" t="s">
        <v>1157</v>
      </c>
      <c r="E120" s="411" t="s">
        <v>1158</v>
      </c>
      <c r="F120" s="409" t="s">
        <v>135</v>
      </c>
      <c r="G120" s="412">
        <v>30</v>
      </c>
      <c r="H120" s="413"/>
      <c r="I120" s="413">
        <f t="shared" si="6"/>
        <v>0</v>
      </c>
      <c r="J120" s="414">
        <v>0.17499999999999999</v>
      </c>
      <c r="K120" s="412">
        <f t="shared" si="7"/>
        <v>5.25</v>
      </c>
      <c r="L120" s="414">
        <v>0</v>
      </c>
      <c r="M120" s="412">
        <f t="shared" si="8"/>
        <v>0</v>
      </c>
      <c r="N120" s="415">
        <v>21</v>
      </c>
      <c r="O120" s="416">
        <v>8</v>
      </c>
      <c r="P120" s="417" t="s">
        <v>925</v>
      </c>
    </row>
    <row r="121" spans="1:16" s="246" customFormat="1" ht="13.5" customHeight="1">
      <c r="A121" s="409" t="s">
        <v>1159</v>
      </c>
      <c r="B121" s="409" t="s">
        <v>1019</v>
      </c>
      <c r="C121" s="409" t="s">
        <v>1020</v>
      </c>
      <c r="D121" s="410" t="s">
        <v>1144</v>
      </c>
      <c r="E121" s="411" t="s">
        <v>1145</v>
      </c>
      <c r="F121" s="409" t="s">
        <v>135</v>
      </c>
      <c r="G121" s="412">
        <v>8.64</v>
      </c>
      <c r="H121" s="413"/>
      <c r="I121" s="413">
        <f t="shared" si="6"/>
        <v>0</v>
      </c>
      <c r="J121" s="414">
        <v>0.13100000000000001</v>
      </c>
      <c r="K121" s="412">
        <f t="shared" si="7"/>
        <v>1.1318400000000002</v>
      </c>
      <c r="L121" s="414">
        <v>0</v>
      </c>
      <c r="M121" s="412">
        <f t="shared" si="8"/>
        <v>0</v>
      </c>
      <c r="N121" s="415">
        <v>21</v>
      </c>
      <c r="O121" s="416">
        <v>8</v>
      </c>
      <c r="P121" s="417" t="s">
        <v>925</v>
      </c>
    </row>
    <row r="122" spans="1:16" s="246" customFormat="1" ht="13.5" customHeight="1">
      <c r="A122" s="398" t="s">
        <v>1160</v>
      </c>
      <c r="B122" s="398" t="s">
        <v>921</v>
      </c>
      <c r="C122" s="398" t="s">
        <v>922</v>
      </c>
      <c r="D122" s="399" t="s">
        <v>1161</v>
      </c>
      <c r="E122" s="400" t="s">
        <v>1162</v>
      </c>
      <c r="F122" s="398" t="s">
        <v>135</v>
      </c>
      <c r="G122" s="401">
        <v>70</v>
      </c>
      <c r="H122" s="402"/>
      <c r="I122" s="402">
        <f t="shared" si="6"/>
        <v>0</v>
      </c>
      <c r="J122" s="403">
        <v>0.56699999999999995</v>
      </c>
      <c r="K122" s="401">
        <f t="shared" si="7"/>
        <v>39.69</v>
      </c>
      <c r="L122" s="403">
        <v>0</v>
      </c>
      <c r="M122" s="401">
        <f t="shared" si="8"/>
        <v>0</v>
      </c>
      <c r="N122" s="404">
        <v>21</v>
      </c>
      <c r="O122" s="405">
        <v>4</v>
      </c>
      <c r="P122" s="246" t="s">
        <v>925</v>
      </c>
    </row>
    <row r="123" spans="1:16" s="246" customFormat="1" ht="24" customHeight="1">
      <c r="A123" s="398" t="s">
        <v>1163</v>
      </c>
      <c r="B123" s="398" t="s">
        <v>921</v>
      </c>
      <c r="C123" s="398" t="s">
        <v>922</v>
      </c>
      <c r="D123" s="399" t="s">
        <v>1121</v>
      </c>
      <c r="E123" s="400" t="s">
        <v>1122</v>
      </c>
      <c r="F123" s="398" t="s">
        <v>135</v>
      </c>
      <c r="G123" s="401">
        <v>70</v>
      </c>
      <c r="H123" s="402"/>
      <c r="I123" s="402">
        <f t="shared" si="6"/>
        <v>0</v>
      </c>
      <c r="J123" s="403">
        <v>0.15559000000000001</v>
      </c>
      <c r="K123" s="401">
        <f t="shared" si="7"/>
        <v>10.891300000000001</v>
      </c>
      <c r="L123" s="403">
        <v>0</v>
      </c>
      <c r="M123" s="401">
        <f t="shared" si="8"/>
        <v>0</v>
      </c>
      <c r="N123" s="404">
        <v>21</v>
      </c>
      <c r="O123" s="405">
        <v>4</v>
      </c>
      <c r="P123" s="246" t="s">
        <v>925</v>
      </c>
    </row>
    <row r="124" spans="1:16" s="246" customFormat="1" ht="13.5" customHeight="1">
      <c r="A124" s="398" t="s">
        <v>1164</v>
      </c>
      <c r="B124" s="398" t="s">
        <v>921</v>
      </c>
      <c r="C124" s="398" t="s">
        <v>922</v>
      </c>
      <c r="D124" s="399" t="s">
        <v>1124</v>
      </c>
      <c r="E124" s="400" t="s">
        <v>1125</v>
      </c>
      <c r="F124" s="398" t="s">
        <v>135</v>
      </c>
      <c r="G124" s="401">
        <v>70</v>
      </c>
      <c r="H124" s="402"/>
      <c r="I124" s="402">
        <f t="shared" si="6"/>
        <v>0</v>
      </c>
      <c r="J124" s="403">
        <v>6.0999999999999997E-4</v>
      </c>
      <c r="K124" s="401">
        <f t="shared" si="7"/>
        <v>4.2699999999999995E-2</v>
      </c>
      <c r="L124" s="403">
        <v>0</v>
      </c>
      <c r="M124" s="401">
        <f t="shared" si="8"/>
        <v>0</v>
      </c>
      <c r="N124" s="404">
        <v>21</v>
      </c>
      <c r="O124" s="405">
        <v>4</v>
      </c>
      <c r="P124" s="246" t="s">
        <v>925</v>
      </c>
    </row>
    <row r="125" spans="1:16" s="246" customFormat="1" ht="24" customHeight="1">
      <c r="A125" s="398" t="s">
        <v>1165</v>
      </c>
      <c r="B125" s="398" t="s">
        <v>921</v>
      </c>
      <c r="C125" s="398" t="s">
        <v>922</v>
      </c>
      <c r="D125" s="399" t="s">
        <v>1129</v>
      </c>
      <c r="E125" s="400" t="s">
        <v>1130</v>
      </c>
      <c r="F125" s="398" t="s">
        <v>135</v>
      </c>
      <c r="G125" s="401">
        <v>70</v>
      </c>
      <c r="H125" s="402"/>
      <c r="I125" s="402">
        <f t="shared" si="6"/>
        <v>0</v>
      </c>
      <c r="J125" s="403">
        <v>0.10373</v>
      </c>
      <c r="K125" s="401">
        <f t="shared" si="7"/>
        <v>7.2610999999999999</v>
      </c>
      <c r="L125" s="403">
        <v>0</v>
      </c>
      <c r="M125" s="401">
        <f t="shared" si="8"/>
        <v>0</v>
      </c>
      <c r="N125" s="404">
        <v>21</v>
      </c>
      <c r="O125" s="405">
        <v>4</v>
      </c>
      <c r="P125" s="246" t="s">
        <v>925</v>
      </c>
    </row>
    <row r="126" spans="1:16" s="371" customFormat="1" ht="12.75" customHeight="1">
      <c r="B126" s="372" t="s">
        <v>884</v>
      </c>
      <c r="D126" s="373" t="s">
        <v>672</v>
      </c>
      <c r="E126" s="373" t="s">
        <v>1166</v>
      </c>
      <c r="I126" s="374">
        <f>SUM(I127:I130)</f>
        <v>0</v>
      </c>
      <c r="K126" s="375">
        <f>SUM(K127:K130)</f>
        <v>7.8452999999999999</v>
      </c>
      <c r="M126" s="375">
        <f>SUM(M127:M130)</f>
        <v>7.8000000000000007</v>
      </c>
      <c r="P126" s="373" t="s">
        <v>64</v>
      </c>
    </row>
    <row r="127" spans="1:16" s="246" customFormat="1" ht="13.5" customHeight="1">
      <c r="A127" s="398" t="s">
        <v>1167</v>
      </c>
      <c r="B127" s="398" t="s">
        <v>921</v>
      </c>
      <c r="C127" s="398" t="s">
        <v>922</v>
      </c>
      <c r="D127" s="399" t="s">
        <v>1168</v>
      </c>
      <c r="E127" s="400" t="s">
        <v>1169</v>
      </c>
      <c r="F127" s="398" t="s">
        <v>135</v>
      </c>
      <c r="G127" s="401">
        <v>30</v>
      </c>
      <c r="H127" s="402"/>
      <c r="I127" s="402">
        <f>ROUND(G127*H127,1)</f>
        <v>0</v>
      </c>
      <c r="J127" s="403">
        <v>0</v>
      </c>
      <c r="K127" s="401">
        <f>G127*J127</f>
        <v>0</v>
      </c>
      <c r="L127" s="403">
        <v>0.26</v>
      </c>
      <c r="M127" s="401">
        <f>G127*L127</f>
        <v>7.8000000000000007</v>
      </c>
      <c r="N127" s="404">
        <v>21</v>
      </c>
      <c r="O127" s="405">
        <v>4</v>
      </c>
      <c r="P127" s="246" t="s">
        <v>925</v>
      </c>
    </row>
    <row r="128" spans="1:16" s="246" customFormat="1" ht="24" customHeight="1">
      <c r="A128" s="398" t="s">
        <v>1170</v>
      </c>
      <c r="B128" s="398" t="s">
        <v>921</v>
      </c>
      <c r="C128" s="398" t="s">
        <v>922</v>
      </c>
      <c r="D128" s="399" t="s">
        <v>1171</v>
      </c>
      <c r="E128" s="400" t="s">
        <v>1172</v>
      </c>
      <c r="F128" s="398" t="s">
        <v>135</v>
      </c>
      <c r="G128" s="401">
        <v>30</v>
      </c>
      <c r="H128" s="402"/>
      <c r="I128" s="402">
        <f>ROUND(G128*H128,1)</f>
        <v>0</v>
      </c>
      <c r="J128" s="403">
        <v>0.17726</v>
      </c>
      <c r="K128" s="401">
        <f>G128*J128</f>
        <v>5.3178000000000001</v>
      </c>
      <c r="L128" s="403">
        <v>0</v>
      </c>
      <c r="M128" s="401">
        <f>G128*L128</f>
        <v>0</v>
      </c>
      <c r="N128" s="404">
        <v>21</v>
      </c>
      <c r="O128" s="405">
        <v>4</v>
      </c>
      <c r="P128" s="246" t="s">
        <v>925</v>
      </c>
    </row>
    <row r="129" spans="1:16" s="246" customFormat="1" ht="13.5" customHeight="1">
      <c r="A129" s="398" t="s">
        <v>1173</v>
      </c>
      <c r="B129" s="398" t="s">
        <v>921</v>
      </c>
      <c r="C129" s="398" t="s">
        <v>922</v>
      </c>
      <c r="D129" s="399" t="s">
        <v>1174</v>
      </c>
      <c r="E129" s="400" t="s">
        <v>1175</v>
      </c>
      <c r="F129" s="398" t="s">
        <v>135</v>
      </c>
      <c r="G129" s="401">
        <v>30</v>
      </c>
      <c r="H129" s="402"/>
      <c r="I129" s="402">
        <f>ROUND(G129*H129,1)</f>
        <v>0</v>
      </c>
      <c r="J129" s="403">
        <v>8.4250000000000005E-2</v>
      </c>
      <c r="K129" s="401">
        <f>G129*J129</f>
        <v>2.5275000000000003</v>
      </c>
      <c r="L129" s="403">
        <v>0</v>
      </c>
      <c r="M129" s="401">
        <f>G129*L129</f>
        <v>0</v>
      </c>
      <c r="N129" s="404">
        <v>21</v>
      </c>
      <c r="O129" s="405">
        <v>4</v>
      </c>
      <c r="P129" s="246" t="s">
        <v>925</v>
      </c>
    </row>
    <row r="130" spans="1:16" s="246" customFormat="1" ht="24" customHeight="1">
      <c r="A130" s="398" t="s">
        <v>1176</v>
      </c>
      <c r="B130" s="398" t="s">
        <v>921</v>
      </c>
      <c r="C130" s="398" t="s">
        <v>922</v>
      </c>
      <c r="D130" s="399" t="s">
        <v>1177</v>
      </c>
      <c r="E130" s="400" t="s">
        <v>1178</v>
      </c>
      <c r="F130" s="398" t="s">
        <v>135</v>
      </c>
      <c r="G130" s="401">
        <v>30</v>
      </c>
      <c r="H130" s="402"/>
      <c r="I130" s="402">
        <f>ROUND(G130*H130,1)</f>
        <v>0</v>
      </c>
      <c r="J130" s="403">
        <v>0</v>
      </c>
      <c r="K130" s="401">
        <f>G130*J130</f>
        <v>0</v>
      </c>
      <c r="L130" s="403">
        <v>0</v>
      </c>
      <c r="M130" s="401">
        <f>G130*L130</f>
        <v>0</v>
      </c>
      <c r="N130" s="404">
        <v>21</v>
      </c>
      <c r="O130" s="405">
        <v>4</v>
      </c>
      <c r="P130" s="246" t="s">
        <v>925</v>
      </c>
    </row>
    <row r="131" spans="1:16" s="371" customFormat="1" ht="12.75" customHeight="1">
      <c r="B131" s="372" t="s">
        <v>884</v>
      </c>
      <c r="D131" s="373" t="s">
        <v>70</v>
      </c>
      <c r="E131" s="373" t="s">
        <v>71</v>
      </c>
      <c r="I131" s="374">
        <f>SUM(I132:I143)</f>
        <v>0</v>
      </c>
      <c r="K131" s="375">
        <f>SUM(K132:K143)</f>
        <v>6.8580399999999999</v>
      </c>
      <c r="M131" s="375">
        <f>SUM(M132:M143)</f>
        <v>0</v>
      </c>
      <c r="P131" s="373" t="s">
        <v>64</v>
      </c>
    </row>
    <row r="132" spans="1:16" s="246" customFormat="1" ht="13.5" customHeight="1">
      <c r="A132" s="398" t="s">
        <v>1179</v>
      </c>
      <c r="B132" s="398" t="s">
        <v>921</v>
      </c>
      <c r="C132" s="398" t="s">
        <v>1030</v>
      </c>
      <c r="D132" s="399" t="s">
        <v>1180</v>
      </c>
      <c r="E132" s="400" t="s">
        <v>1181</v>
      </c>
      <c r="F132" s="398" t="s">
        <v>125</v>
      </c>
      <c r="G132" s="401">
        <v>4</v>
      </c>
      <c r="H132" s="402"/>
      <c r="I132" s="402">
        <f t="shared" ref="I132:I143" si="9">ROUND(G132*H132,1)</f>
        <v>0</v>
      </c>
      <c r="J132" s="403">
        <v>1.12181</v>
      </c>
      <c r="K132" s="401">
        <f t="shared" ref="K132:K143" si="10">G132*J132</f>
        <v>4.4872399999999999</v>
      </c>
      <c r="L132" s="403">
        <v>0</v>
      </c>
      <c r="M132" s="401">
        <f t="shared" ref="M132:M143" si="11">G132*L132</f>
        <v>0</v>
      </c>
      <c r="N132" s="404">
        <v>21</v>
      </c>
      <c r="O132" s="405">
        <v>4</v>
      </c>
      <c r="P132" s="246" t="s">
        <v>925</v>
      </c>
    </row>
    <row r="133" spans="1:16" s="246" customFormat="1" ht="13.5" customHeight="1">
      <c r="A133" s="398" t="s">
        <v>1182</v>
      </c>
      <c r="B133" s="398" t="s">
        <v>921</v>
      </c>
      <c r="C133" s="398" t="s">
        <v>1030</v>
      </c>
      <c r="D133" s="399" t="s">
        <v>1183</v>
      </c>
      <c r="E133" s="400" t="s">
        <v>1184</v>
      </c>
      <c r="F133" s="398" t="s">
        <v>145</v>
      </c>
      <c r="G133" s="401">
        <v>4</v>
      </c>
      <c r="H133" s="402"/>
      <c r="I133" s="402">
        <f t="shared" si="9"/>
        <v>0</v>
      </c>
      <c r="J133" s="403">
        <v>3.3E-3</v>
      </c>
      <c r="K133" s="401">
        <f t="shared" si="10"/>
        <v>1.32E-2</v>
      </c>
      <c r="L133" s="403">
        <v>0</v>
      </c>
      <c r="M133" s="401">
        <f t="shared" si="11"/>
        <v>0</v>
      </c>
      <c r="N133" s="404">
        <v>21</v>
      </c>
      <c r="O133" s="405">
        <v>4</v>
      </c>
      <c r="P133" s="246" t="s">
        <v>925</v>
      </c>
    </row>
    <row r="134" spans="1:16" s="246" customFormat="1" ht="13.5" customHeight="1">
      <c r="A134" s="398" t="s">
        <v>1185</v>
      </c>
      <c r="B134" s="398" t="s">
        <v>921</v>
      </c>
      <c r="C134" s="398" t="s">
        <v>1030</v>
      </c>
      <c r="D134" s="399" t="s">
        <v>1186</v>
      </c>
      <c r="E134" s="400" t="s">
        <v>1187</v>
      </c>
      <c r="F134" s="398" t="s">
        <v>145</v>
      </c>
      <c r="G134" s="401">
        <v>20</v>
      </c>
      <c r="H134" s="402"/>
      <c r="I134" s="402">
        <f t="shared" si="9"/>
        <v>0</v>
      </c>
      <c r="J134" s="403">
        <v>4.8199999999999996E-3</v>
      </c>
      <c r="K134" s="401">
        <f t="shared" si="10"/>
        <v>9.6399999999999986E-2</v>
      </c>
      <c r="L134" s="403">
        <v>0</v>
      </c>
      <c r="M134" s="401">
        <f t="shared" si="11"/>
        <v>0</v>
      </c>
      <c r="N134" s="404">
        <v>21</v>
      </c>
      <c r="O134" s="405">
        <v>4</v>
      </c>
      <c r="P134" s="246" t="s">
        <v>925</v>
      </c>
    </row>
    <row r="135" spans="1:16" s="246" customFormat="1" ht="13.5" customHeight="1">
      <c r="A135" s="398" t="s">
        <v>1188</v>
      </c>
      <c r="B135" s="398" t="s">
        <v>921</v>
      </c>
      <c r="C135" s="398" t="s">
        <v>1030</v>
      </c>
      <c r="D135" s="399" t="s">
        <v>1189</v>
      </c>
      <c r="E135" s="400" t="s">
        <v>1190</v>
      </c>
      <c r="F135" s="398" t="s">
        <v>125</v>
      </c>
      <c r="G135" s="401">
        <v>4</v>
      </c>
      <c r="H135" s="402"/>
      <c r="I135" s="402">
        <f t="shared" si="9"/>
        <v>0</v>
      </c>
      <c r="J135" s="403">
        <v>0.14494000000000001</v>
      </c>
      <c r="K135" s="401">
        <f t="shared" si="10"/>
        <v>0.57976000000000005</v>
      </c>
      <c r="L135" s="403">
        <v>0</v>
      </c>
      <c r="M135" s="401">
        <f t="shared" si="11"/>
        <v>0</v>
      </c>
      <c r="N135" s="404">
        <v>21</v>
      </c>
      <c r="O135" s="405">
        <v>4</v>
      </c>
      <c r="P135" s="246" t="s">
        <v>925</v>
      </c>
    </row>
    <row r="136" spans="1:16" s="246" customFormat="1" ht="13.5" customHeight="1">
      <c r="A136" s="409" t="s">
        <v>1191</v>
      </c>
      <c r="B136" s="409" t="s">
        <v>1019</v>
      </c>
      <c r="C136" s="409" t="s">
        <v>1020</v>
      </c>
      <c r="D136" s="410" t="s">
        <v>1192</v>
      </c>
      <c r="E136" s="411" t="s">
        <v>1193</v>
      </c>
      <c r="F136" s="409" t="s">
        <v>125</v>
      </c>
      <c r="G136" s="412">
        <v>4</v>
      </c>
      <c r="H136" s="413"/>
      <c r="I136" s="413">
        <f t="shared" si="9"/>
        <v>0</v>
      </c>
      <c r="J136" s="414">
        <v>7.1999999999999995E-2</v>
      </c>
      <c r="K136" s="412">
        <f t="shared" si="10"/>
        <v>0.28799999999999998</v>
      </c>
      <c r="L136" s="414">
        <v>0</v>
      </c>
      <c r="M136" s="412">
        <f t="shared" si="11"/>
        <v>0</v>
      </c>
      <c r="N136" s="415">
        <v>21</v>
      </c>
      <c r="O136" s="416">
        <v>8</v>
      </c>
      <c r="P136" s="417" t="s">
        <v>925</v>
      </c>
    </row>
    <row r="137" spans="1:16" s="246" customFormat="1" ht="24" customHeight="1">
      <c r="A137" s="409" t="s">
        <v>1194</v>
      </c>
      <c r="B137" s="409" t="s">
        <v>1019</v>
      </c>
      <c r="C137" s="409" t="s">
        <v>1020</v>
      </c>
      <c r="D137" s="410" t="s">
        <v>1195</v>
      </c>
      <c r="E137" s="411" t="s">
        <v>1196</v>
      </c>
      <c r="F137" s="409" t="s">
        <v>125</v>
      </c>
      <c r="G137" s="412">
        <v>4</v>
      </c>
      <c r="H137" s="413"/>
      <c r="I137" s="413">
        <f t="shared" si="9"/>
        <v>0</v>
      </c>
      <c r="J137" s="414">
        <v>9.7000000000000003E-2</v>
      </c>
      <c r="K137" s="412">
        <f t="shared" si="10"/>
        <v>0.38800000000000001</v>
      </c>
      <c r="L137" s="414">
        <v>0</v>
      </c>
      <c r="M137" s="412">
        <f t="shared" si="11"/>
        <v>0</v>
      </c>
      <c r="N137" s="415">
        <v>21</v>
      </c>
      <c r="O137" s="416">
        <v>8</v>
      </c>
      <c r="P137" s="417" t="s">
        <v>925</v>
      </c>
    </row>
    <row r="138" spans="1:16" s="246" customFormat="1" ht="13.5" customHeight="1">
      <c r="A138" s="409" t="s">
        <v>1197</v>
      </c>
      <c r="B138" s="409" t="s">
        <v>1019</v>
      </c>
      <c r="C138" s="409" t="s">
        <v>1020</v>
      </c>
      <c r="D138" s="410" t="s">
        <v>1198</v>
      </c>
      <c r="E138" s="411" t="s">
        <v>1199</v>
      </c>
      <c r="F138" s="409" t="s">
        <v>125</v>
      </c>
      <c r="G138" s="412">
        <v>4</v>
      </c>
      <c r="H138" s="413"/>
      <c r="I138" s="413">
        <f t="shared" si="9"/>
        <v>0</v>
      </c>
      <c r="J138" s="414">
        <v>5.7000000000000002E-2</v>
      </c>
      <c r="K138" s="412">
        <f t="shared" si="10"/>
        <v>0.22800000000000001</v>
      </c>
      <c r="L138" s="414">
        <v>0</v>
      </c>
      <c r="M138" s="412">
        <f t="shared" si="11"/>
        <v>0</v>
      </c>
      <c r="N138" s="415">
        <v>21</v>
      </c>
      <c r="O138" s="416">
        <v>8</v>
      </c>
      <c r="P138" s="417" t="s">
        <v>925</v>
      </c>
    </row>
    <row r="139" spans="1:16" s="246" customFormat="1" ht="13.5" customHeight="1">
      <c r="A139" s="409" t="s">
        <v>1200</v>
      </c>
      <c r="B139" s="409" t="s">
        <v>1019</v>
      </c>
      <c r="C139" s="409" t="s">
        <v>1020</v>
      </c>
      <c r="D139" s="410" t="s">
        <v>1201</v>
      </c>
      <c r="E139" s="411" t="s">
        <v>1202</v>
      </c>
      <c r="F139" s="409" t="s">
        <v>125</v>
      </c>
      <c r="G139" s="412">
        <v>4</v>
      </c>
      <c r="H139" s="413"/>
      <c r="I139" s="413">
        <f t="shared" si="9"/>
        <v>0</v>
      </c>
      <c r="J139" s="414">
        <v>0.111</v>
      </c>
      <c r="K139" s="412">
        <f t="shared" si="10"/>
        <v>0.44400000000000001</v>
      </c>
      <c r="L139" s="414">
        <v>0</v>
      </c>
      <c r="M139" s="412">
        <f t="shared" si="11"/>
        <v>0</v>
      </c>
      <c r="N139" s="415">
        <v>21</v>
      </c>
      <c r="O139" s="416">
        <v>8</v>
      </c>
      <c r="P139" s="417" t="s">
        <v>925</v>
      </c>
    </row>
    <row r="140" spans="1:16" s="246" customFormat="1" ht="13.5" customHeight="1">
      <c r="A140" s="409" t="s">
        <v>1203</v>
      </c>
      <c r="B140" s="409" t="s">
        <v>1019</v>
      </c>
      <c r="C140" s="409" t="s">
        <v>1020</v>
      </c>
      <c r="D140" s="410" t="s">
        <v>1204</v>
      </c>
      <c r="E140" s="411" t="s">
        <v>1205</v>
      </c>
      <c r="F140" s="409" t="s">
        <v>125</v>
      </c>
      <c r="G140" s="412">
        <v>4</v>
      </c>
      <c r="H140" s="413"/>
      <c r="I140" s="413">
        <f t="shared" si="9"/>
        <v>0</v>
      </c>
      <c r="J140" s="414">
        <v>2.7E-2</v>
      </c>
      <c r="K140" s="412">
        <f t="shared" si="10"/>
        <v>0.108</v>
      </c>
      <c r="L140" s="414">
        <v>0</v>
      </c>
      <c r="M140" s="412">
        <f t="shared" si="11"/>
        <v>0</v>
      </c>
      <c r="N140" s="415">
        <v>21</v>
      </c>
      <c r="O140" s="416">
        <v>8</v>
      </c>
      <c r="P140" s="417" t="s">
        <v>925</v>
      </c>
    </row>
    <row r="141" spans="1:16" s="246" customFormat="1" ht="24" customHeight="1">
      <c r="A141" s="398" t="s">
        <v>1206</v>
      </c>
      <c r="B141" s="398" t="s">
        <v>921</v>
      </c>
      <c r="C141" s="398" t="s">
        <v>1030</v>
      </c>
      <c r="D141" s="399" t="s">
        <v>1207</v>
      </c>
      <c r="E141" s="400" t="s">
        <v>1208</v>
      </c>
      <c r="F141" s="398" t="s">
        <v>125</v>
      </c>
      <c r="G141" s="401">
        <v>4</v>
      </c>
      <c r="H141" s="402"/>
      <c r="I141" s="402">
        <f t="shared" si="9"/>
        <v>0</v>
      </c>
      <c r="J141" s="403">
        <v>9.3600000000000003E-3</v>
      </c>
      <c r="K141" s="401">
        <f t="shared" si="10"/>
        <v>3.7440000000000001E-2</v>
      </c>
      <c r="L141" s="403">
        <v>0</v>
      </c>
      <c r="M141" s="401">
        <f t="shared" si="11"/>
        <v>0</v>
      </c>
      <c r="N141" s="404">
        <v>21</v>
      </c>
      <c r="O141" s="405">
        <v>4</v>
      </c>
      <c r="P141" s="246" t="s">
        <v>925</v>
      </c>
    </row>
    <row r="142" spans="1:16" s="246" customFormat="1" ht="13.5" customHeight="1">
      <c r="A142" s="409" t="s">
        <v>1209</v>
      </c>
      <c r="B142" s="409" t="s">
        <v>1019</v>
      </c>
      <c r="C142" s="409" t="s">
        <v>1020</v>
      </c>
      <c r="D142" s="410" t="s">
        <v>1210</v>
      </c>
      <c r="E142" s="411" t="s">
        <v>1211</v>
      </c>
      <c r="F142" s="409" t="s">
        <v>125</v>
      </c>
      <c r="G142" s="412">
        <v>4</v>
      </c>
      <c r="H142" s="413"/>
      <c r="I142" s="413">
        <f t="shared" si="9"/>
        <v>0</v>
      </c>
      <c r="J142" s="414">
        <v>4.1000000000000002E-2</v>
      </c>
      <c r="K142" s="412">
        <f t="shared" si="10"/>
        <v>0.16400000000000001</v>
      </c>
      <c r="L142" s="414">
        <v>0</v>
      </c>
      <c r="M142" s="412">
        <f t="shared" si="11"/>
        <v>0</v>
      </c>
      <c r="N142" s="415">
        <v>21</v>
      </c>
      <c r="O142" s="416">
        <v>8</v>
      </c>
      <c r="P142" s="417" t="s">
        <v>925</v>
      </c>
    </row>
    <row r="143" spans="1:16" s="246" customFormat="1" ht="13.5" customHeight="1">
      <c r="A143" s="409" t="s">
        <v>1212</v>
      </c>
      <c r="B143" s="409" t="s">
        <v>1019</v>
      </c>
      <c r="C143" s="409" t="s">
        <v>1020</v>
      </c>
      <c r="D143" s="410" t="s">
        <v>1213</v>
      </c>
      <c r="E143" s="411" t="s">
        <v>1214</v>
      </c>
      <c r="F143" s="409" t="s">
        <v>125</v>
      </c>
      <c r="G143" s="412">
        <v>4</v>
      </c>
      <c r="H143" s="413"/>
      <c r="I143" s="413">
        <f t="shared" si="9"/>
        <v>0</v>
      </c>
      <c r="J143" s="414">
        <v>6.0000000000000001E-3</v>
      </c>
      <c r="K143" s="412">
        <f t="shared" si="10"/>
        <v>2.4E-2</v>
      </c>
      <c r="L143" s="414">
        <v>0</v>
      </c>
      <c r="M143" s="412">
        <f t="shared" si="11"/>
        <v>0</v>
      </c>
      <c r="N143" s="415">
        <v>21</v>
      </c>
      <c r="O143" s="416">
        <v>8</v>
      </c>
      <c r="P143" s="417" t="s">
        <v>925</v>
      </c>
    </row>
    <row r="144" spans="1:16" s="371" customFormat="1" ht="12.75" customHeight="1">
      <c r="B144" s="372" t="s">
        <v>884</v>
      </c>
      <c r="D144" s="373" t="s">
        <v>72</v>
      </c>
      <c r="E144" s="373" t="s">
        <v>1215</v>
      </c>
      <c r="I144" s="374">
        <f>SUM(I145:I174)</f>
        <v>0</v>
      </c>
      <c r="K144" s="375">
        <f>SUM(K145:K174)</f>
        <v>421.50355999999999</v>
      </c>
      <c r="M144" s="375">
        <f>SUM(M145:M174)</f>
        <v>0</v>
      </c>
      <c r="P144" s="373" t="s">
        <v>64</v>
      </c>
    </row>
    <row r="145" spans="1:16" s="246" customFormat="1" ht="24" customHeight="1">
      <c r="A145" s="398" t="s">
        <v>1216</v>
      </c>
      <c r="B145" s="398" t="s">
        <v>921</v>
      </c>
      <c r="C145" s="398" t="s">
        <v>922</v>
      </c>
      <c r="D145" s="399" t="s">
        <v>1217</v>
      </c>
      <c r="E145" s="400" t="s">
        <v>1218</v>
      </c>
      <c r="F145" s="398" t="s">
        <v>125</v>
      </c>
      <c r="G145" s="401">
        <v>6</v>
      </c>
      <c r="H145" s="402"/>
      <c r="I145" s="402">
        <f t="shared" ref="I145:I169" si="12">ROUND(G145*H145,1)</f>
        <v>0</v>
      </c>
      <c r="J145" s="403">
        <v>6.9999999999999999E-4</v>
      </c>
      <c r="K145" s="401">
        <f t="shared" ref="K145:K169" si="13">G145*J145</f>
        <v>4.1999999999999997E-3</v>
      </c>
      <c r="L145" s="403">
        <v>0</v>
      </c>
      <c r="M145" s="401">
        <f t="shared" ref="M145:M169" si="14">G145*L145</f>
        <v>0</v>
      </c>
      <c r="N145" s="404">
        <v>21</v>
      </c>
      <c r="O145" s="405">
        <v>4</v>
      </c>
      <c r="P145" s="246" t="s">
        <v>925</v>
      </c>
    </row>
    <row r="146" spans="1:16" s="246" customFormat="1" ht="13.5" customHeight="1">
      <c r="A146" s="409" t="s">
        <v>1219</v>
      </c>
      <c r="B146" s="409" t="s">
        <v>1019</v>
      </c>
      <c r="C146" s="409" t="s">
        <v>1020</v>
      </c>
      <c r="D146" s="410" t="s">
        <v>1220</v>
      </c>
      <c r="E146" s="411" t="s">
        <v>1221</v>
      </c>
      <c r="F146" s="409" t="s">
        <v>125</v>
      </c>
      <c r="G146" s="412">
        <v>1</v>
      </c>
      <c r="H146" s="413"/>
      <c r="I146" s="413">
        <f t="shared" si="12"/>
        <v>0</v>
      </c>
      <c r="J146" s="414">
        <v>2.0999999999999999E-3</v>
      </c>
      <c r="K146" s="412">
        <f t="shared" si="13"/>
        <v>2.0999999999999999E-3</v>
      </c>
      <c r="L146" s="414">
        <v>0</v>
      </c>
      <c r="M146" s="412">
        <f t="shared" si="14"/>
        <v>0</v>
      </c>
      <c r="N146" s="415">
        <v>21</v>
      </c>
      <c r="O146" s="416">
        <v>8</v>
      </c>
      <c r="P146" s="417" t="s">
        <v>925</v>
      </c>
    </row>
    <row r="147" spans="1:16" s="246" customFormat="1" ht="13.5" customHeight="1">
      <c r="A147" s="409" t="s">
        <v>1222</v>
      </c>
      <c r="B147" s="409" t="s">
        <v>1019</v>
      </c>
      <c r="C147" s="409" t="s">
        <v>1020</v>
      </c>
      <c r="D147" s="410" t="s">
        <v>1223</v>
      </c>
      <c r="E147" s="411" t="s">
        <v>1224</v>
      </c>
      <c r="F147" s="409" t="s">
        <v>125</v>
      </c>
      <c r="G147" s="412">
        <v>1</v>
      </c>
      <c r="H147" s="413"/>
      <c r="I147" s="413">
        <f t="shared" si="12"/>
        <v>0</v>
      </c>
      <c r="J147" s="414">
        <v>3.0000000000000001E-3</v>
      </c>
      <c r="K147" s="412">
        <f t="shared" si="13"/>
        <v>3.0000000000000001E-3</v>
      </c>
      <c r="L147" s="414">
        <v>0</v>
      </c>
      <c r="M147" s="412">
        <f t="shared" si="14"/>
        <v>0</v>
      </c>
      <c r="N147" s="415">
        <v>21</v>
      </c>
      <c r="O147" s="416">
        <v>8</v>
      </c>
      <c r="P147" s="417" t="s">
        <v>925</v>
      </c>
    </row>
    <row r="148" spans="1:16" s="246" customFormat="1" ht="13.5" customHeight="1">
      <c r="A148" s="409" t="s">
        <v>1225</v>
      </c>
      <c r="B148" s="409" t="s">
        <v>1019</v>
      </c>
      <c r="C148" s="409" t="s">
        <v>1020</v>
      </c>
      <c r="D148" s="410" t="s">
        <v>1226</v>
      </c>
      <c r="E148" s="411" t="s">
        <v>1227</v>
      </c>
      <c r="F148" s="409" t="s">
        <v>125</v>
      </c>
      <c r="G148" s="412">
        <v>3</v>
      </c>
      <c r="H148" s="413"/>
      <c r="I148" s="413">
        <f t="shared" si="12"/>
        <v>0</v>
      </c>
      <c r="J148" s="414">
        <v>3.0999999999999999E-3</v>
      </c>
      <c r="K148" s="412">
        <f t="shared" si="13"/>
        <v>9.2999999999999992E-3</v>
      </c>
      <c r="L148" s="414">
        <v>0</v>
      </c>
      <c r="M148" s="412">
        <f t="shared" si="14"/>
        <v>0</v>
      </c>
      <c r="N148" s="415">
        <v>21</v>
      </c>
      <c r="O148" s="416">
        <v>8</v>
      </c>
      <c r="P148" s="417" t="s">
        <v>925</v>
      </c>
    </row>
    <row r="149" spans="1:16" s="246" customFormat="1" ht="13.5" customHeight="1">
      <c r="A149" s="409" t="s">
        <v>74</v>
      </c>
      <c r="B149" s="409" t="s">
        <v>1019</v>
      </c>
      <c r="C149" s="409" t="s">
        <v>1020</v>
      </c>
      <c r="D149" s="410" t="s">
        <v>1228</v>
      </c>
      <c r="E149" s="411" t="s">
        <v>1229</v>
      </c>
      <c r="F149" s="409" t="s">
        <v>125</v>
      </c>
      <c r="G149" s="412">
        <v>1</v>
      </c>
      <c r="H149" s="413"/>
      <c r="I149" s="413">
        <f t="shared" si="12"/>
        <v>0</v>
      </c>
      <c r="J149" s="414">
        <v>4.0000000000000001E-3</v>
      </c>
      <c r="K149" s="412">
        <f t="shared" si="13"/>
        <v>4.0000000000000001E-3</v>
      </c>
      <c r="L149" s="414">
        <v>0</v>
      </c>
      <c r="M149" s="412">
        <f t="shared" si="14"/>
        <v>0</v>
      </c>
      <c r="N149" s="415">
        <v>21</v>
      </c>
      <c r="O149" s="416">
        <v>8</v>
      </c>
      <c r="P149" s="417" t="s">
        <v>925</v>
      </c>
    </row>
    <row r="150" spans="1:16" s="246" customFormat="1" ht="13.5" customHeight="1">
      <c r="A150" s="409" t="s">
        <v>1230</v>
      </c>
      <c r="B150" s="409" t="s">
        <v>1019</v>
      </c>
      <c r="C150" s="409" t="s">
        <v>1020</v>
      </c>
      <c r="D150" s="410" t="s">
        <v>1231</v>
      </c>
      <c r="E150" s="411" t="s">
        <v>1232</v>
      </c>
      <c r="F150" s="409" t="s">
        <v>125</v>
      </c>
      <c r="G150" s="412">
        <v>12</v>
      </c>
      <c r="H150" s="413"/>
      <c r="I150" s="413">
        <f t="shared" si="12"/>
        <v>0</v>
      </c>
      <c r="J150" s="414">
        <v>3.5E-4</v>
      </c>
      <c r="K150" s="412">
        <f t="shared" si="13"/>
        <v>4.1999999999999997E-3</v>
      </c>
      <c r="L150" s="414">
        <v>0</v>
      </c>
      <c r="M150" s="412">
        <f t="shared" si="14"/>
        <v>0</v>
      </c>
      <c r="N150" s="415">
        <v>21</v>
      </c>
      <c r="O150" s="416">
        <v>8</v>
      </c>
      <c r="P150" s="417" t="s">
        <v>925</v>
      </c>
    </row>
    <row r="151" spans="1:16" s="246" customFormat="1" ht="13.5" customHeight="1">
      <c r="A151" s="398" t="s">
        <v>76</v>
      </c>
      <c r="B151" s="398" t="s">
        <v>921</v>
      </c>
      <c r="C151" s="398" t="s">
        <v>922</v>
      </c>
      <c r="D151" s="399" t="s">
        <v>1233</v>
      </c>
      <c r="E151" s="400" t="s">
        <v>1234</v>
      </c>
      <c r="F151" s="398" t="s">
        <v>125</v>
      </c>
      <c r="G151" s="401">
        <v>1</v>
      </c>
      <c r="H151" s="402"/>
      <c r="I151" s="402">
        <f t="shared" si="12"/>
        <v>0</v>
      </c>
      <c r="J151" s="403">
        <v>0</v>
      </c>
      <c r="K151" s="401">
        <f t="shared" si="13"/>
        <v>0</v>
      </c>
      <c r="L151" s="403">
        <v>0</v>
      </c>
      <c r="M151" s="401">
        <f t="shared" si="14"/>
        <v>0</v>
      </c>
      <c r="N151" s="404">
        <v>21</v>
      </c>
      <c r="O151" s="405">
        <v>4</v>
      </c>
      <c r="P151" s="246" t="s">
        <v>925</v>
      </c>
    </row>
    <row r="152" spans="1:16" s="246" customFormat="1" ht="13.5" customHeight="1">
      <c r="A152" s="409" t="s">
        <v>1235</v>
      </c>
      <c r="B152" s="409" t="s">
        <v>1019</v>
      </c>
      <c r="C152" s="409" t="s">
        <v>1020</v>
      </c>
      <c r="D152" s="410" t="s">
        <v>1236</v>
      </c>
      <c r="E152" s="411" t="s">
        <v>1237</v>
      </c>
      <c r="F152" s="409" t="s">
        <v>125</v>
      </c>
      <c r="G152" s="412">
        <v>1</v>
      </c>
      <c r="H152" s="413"/>
      <c r="I152" s="413">
        <f t="shared" si="12"/>
        <v>0</v>
      </c>
      <c r="J152" s="414">
        <v>8.9999999999999993E-3</v>
      </c>
      <c r="K152" s="412">
        <f t="shared" si="13"/>
        <v>8.9999999999999993E-3</v>
      </c>
      <c r="L152" s="414">
        <v>0</v>
      </c>
      <c r="M152" s="412">
        <f t="shared" si="14"/>
        <v>0</v>
      </c>
      <c r="N152" s="415">
        <v>21</v>
      </c>
      <c r="O152" s="416">
        <v>8</v>
      </c>
      <c r="P152" s="417" t="s">
        <v>925</v>
      </c>
    </row>
    <row r="153" spans="1:16" s="246" customFormat="1" ht="24" customHeight="1">
      <c r="A153" s="398" t="s">
        <v>1238</v>
      </c>
      <c r="B153" s="398" t="s">
        <v>921</v>
      </c>
      <c r="C153" s="398" t="s">
        <v>922</v>
      </c>
      <c r="D153" s="399" t="s">
        <v>1239</v>
      </c>
      <c r="E153" s="400" t="s">
        <v>1240</v>
      </c>
      <c r="F153" s="398" t="s">
        <v>125</v>
      </c>
      <c r="G153" s="401">
        <v>6</v>
      </c>
      <c r="H153" s="402"/>
      <c r="I153" s="402">
        <f t="shared" si="12"/>
        <v>0</v>
      </c>
      <c r="J153" s="403">
        <v>0.11241</v>
      </c>
      <c r="K153" s="401">
        <f t="shared" si="13"/>
        <v>0.67445999999999995</v>
      </c>
      <c r="L153" s="403">
        <v>0</v>
      </c>
      <c r="M153" s="401">
        <f t="shared" si="14"/>
        <v>0</v>
      </c>
      <c r="N153" s="404">
        <v>21</v>
      </c>
      <c r="O153" s="405">
        <v>4</v>
      </c>
      <c r="P153" s="246" t="s">
        <v>925</v>
      </c>
    </row>
    <row r="154" spans="1:16" s="246" customFormat="1" ht="13.5" customHeight="1">
      <c r="A154" s="409" t="s">
        <v>1241</v>
      </c>
      <c r="B154" s="409" t="s">
        <v>1019</v>
      </c>
      <c r="C154" s="409" t="s">
        <v>1020</v>
      </c>
      <c r="D154" s="410" t="s">
        <v>1242</v>
      </c>
      <c r="E154" s="411" t="s">
        <v>1243</v>
      </c>
      <c r="F154" s="409" t="s">
        <v>125</v>
      </c>
      <c r="G154" s="412">
        <v>5</v>
      </c>
      <c r="H154" s="413"/>
      <c r="I154" s="413">
        <f t="shared" si="12"/>
        <v>0</v>
      </c>
      <c r="J154" s="414">
        <v>6.1000000000000004E-3</v>
      </c>
      <c r="K154" s="412">
        <f t="shared" si="13"/>
        <v>3.0500000000000003E-2</v>
      </c>
      <c r="L154" s="414">
        <v>0</v>
      </c>
      <c r="M154" s="412">
        <f t="shared" si="14"/>
        <v>0</v>
      </c>
      <c r="N154" s="415">
        <v>21</v>
      </c>
      <c r="O154" s="416">
        <v>8</v>
      </c>
      <c r="P154" s="417" t="s">
        <v>925</v>
      </c>
    </row>
    <row r="155" spans="1:16" s="246" customFormat="1" ht="13.5" customHeight="1">
      <c r="A155" s="409" t="s">
        <v>1244</v>
      </c>
      <c r="B155" s="409" t="s">
        <v>1019</v>
      </c>
      <c r="C155" s="409" t="s">
        <v>1020</v>
      </c>
      <c r="D155" s="410" t="s">
        <v>1245</v>
      </c>
      <c r="E155" s="411" t="s">
        <v>1246</v>
      </c>
      <c r="F155" s="409" t="s">
        <v>125</v>
      </c>
      <c r="G155" s="412">
        <v>1</v>
      </c>
      <c r="H155" s="413"/>
      <c r="I155" s="413">
        <f t="shared" si="12"/>
        <v>0</v>
      </c>
      <c r="J155" s="414">
        <v>6.4999999999999997E-3</v>
      </c>
      <c r="K155" s="412">
        <f t="shared" si="13"/>
        <v>6.4999999999999997E-3</v>
      </c>
      <c r="L155" s="414">
        <v>0</v>
      </c>
      <c r="M155" s="412">
        <f t="shared" si="14"/>
        <v>0</v>
      </c>
      <c r="N155" s="415">
        <v>21</v>
      </c>
      <c r="O155" s="416">
        <v>8</v>
      </c>
      <c r="P155" s="417" t="s">
        <v>925</v>
      </c>
    </row>
    <row r="156" spans="1:16" s="246" customFormat="1" ht="13.5" customHeight="1">
      <c r="A156" s="409" t="s">
        <v>1247</v>
      </c>
      <c r="B156" s="409" t="s">
        <v>1019</v>
      </c>
      <c r="C156" s="409" t="s">
        <v>1020</v>
      </c>
      <c r="D156" s="410" t="s">
        <v>1248</v>
      </c>
      <c r="E156" s="411" t="s">
        <v>1249</v>
      </c>
      <c r="F156" s="409" t="s">
        <v>125</v>
      </c>
      <c r="G156" s="412">
        <v>5</v>
      </c>
      <c r="H156" s="413"/>
      <c r="I156" s="413">
        <f t="shared" si="12"/>
        <v>0</v>
      </c>
      <c r="J156" s="414">
        <v>3.0000000000000001E-3</v>
      </c>
      <c r="K156" s="412">
        <f t="shared" si="13"/>
        <v>1.4999999999999999E-2</v>
      </c>
      <c r="L156" s="414">
        <v>0</v>
      </c>
      <c r="M156" s="412">
        <f t="shared" si="14"/>
        <v>0</v>
      </c>
      <c r="N156" s="415">
        <v>21</v>
      </c>
      <c r="O156" s="416">
        <v>8</v>
      </c>
      <c r="P156" s="417" t="s">
        <v>925</v>
      </c>
    </row>
    <row r="157" spans="1:16" s="246" customFormat="1" ht="13.5" customHeight="1">
      <c r="A157" s="409" t="s">
        <v>1250</v>
      </c>
      <c r="B157" s="409" t="s">
        <v>1019</v>
      </c>
      <c r="C157" s="409" t="s">
        <v>1020</v>
      </c>
      <c r="D157" s="410" t="s">
        <v>1251</v>
      </c>
      <c r="E157" s="411" t="s">
        <v>1252</v>
      </c>
      <c r="F157" s="409" t="s">
        <v>125</v>
      </c>
      <c r="G157" s="412">
        <v>1</v>
      </c>
      <c r="H157" s="413"/>
      <c r="I157" s="413">
        <f t="shared" si="12"/>
        <v>0</v>
      </c>
      <c r="J157" s="414">
        <v>3.3E-3</v>
      </c>
      <c r="K157" s="412">
        <f t="shared" si="13"/>
        <v>3.3E-3</v>
      </c>
      <c r="L157" s="414">
        <v>0</v>
      </c>
      <c r="M157" s="412">
        <f t="shared" si="14"/>
        <v>0</v>
      </c>
      <c r="N157" s="415">
        <v>21</v>
      </c>
      <c r="O157" s="416">
        <v>8</v>
      </c>
      <c r="P157" s="417" t="s">
        <v>925</v>
      </c>
    </row>
    <row r="158" spans="1:16" s="246" customFormat="1" ht="13.5" customHeight="1">
      <c r="A158" s="409" t="s">
        <v>1253</v>
      </c>
      <c r="B158" s="409" t="s">
        <v>1019</v>
      </c>
      <c r="C158" s="409" t="s">
        <v>1020</v>
      </c>
      <c r="D158" s="410" t="s">
        <v>1254</v>
      </c>
      <c r="E158" s="411" t="s">
        <v>1255</v>
      </c>
      <c r="F158" s="409" t="s">
        <v>125</v>
      </c>
      <c r="G158" s="412">
        <v>5</v>
      </c>
      <c r="H158" s="413"/>
      <c r="I158" s="413">
        <f t="shared" si="12"/>
        <v>0</v>
      </c>
      <c r="J158" s="414">
        <v>1E-4</v>
      </c>
      <c r="K158" s="412">
        <f t="shared" si="13"/>
        <v>5.0000000000000001E-4</v>
      </c>
      <c r="L158" s="414">
        <v>0</v>
      </c>
      <c r="M158" s="412">
        <f t="shared" si="14"/>
        <v>0</v>
      </c>
      <c r="N158" s="415">
        <v>21</v>
      </c>
      <c r="O158" s="416">
        <v>8</v>
      </c>
      <c r="P158" s="417" t="s">
        <v>925</v>
      </c>
    </row>
    <row r="159" spans="1:16" s="246" customFormat="1" ht="13.5" customHeight="1">
      <c r="A159" s="409" t="s">
        <v>1256</v>
      </c>
      <c r="B159" s="409" t="s">
        <v>1019</v>
      </c>
      <c r="C159" s="409" t="s">
        <v>1020</v>
      </c>
      <c r="D159" s="410" t="s">
        <v>1257</v>
      </c>
      <c r="E159" s="411" t="s">
        <v>1258</v>
      </c>
      <c r="F159" s="409" t="s">
        <v>125</v>
      </c>
      <c r="G159" s="412">
        <v>1</v>
      </c>
      <c r="H159" s="413"/>
      <c r="I159" s="413">
        <f t="shared" si="12"/>
        <v>0</v>
      </c>
      <c r="J159" s="414">
        <v>1.4999999999999999E-4</v>
      </c>
      <c r="K159" s="412">
        <f t="shared" si="13"/>
        <v>1.4999999999999999E-4</v>
      </c>
      <c r="L159" s="414">
        <v>0</v>
      </c>
      <c r="M159" s="412">
        <f t="shared" si="14"/>
        <v>0</v>
      </c>
      <c r="N159" s="415">
        <v>21</v>
      </c>
      <c r="O159" s="416">
        <v>8</v>
      </c>
      <c r="P159" s="417" t="s">
        <v>925</v>
      </c>
    </row>
    <row r="160" spans="1:16" s="246" customFormat="1" ht="24" customHeight="1">
      <c r="A160" s="398" t="s">
        <v>1259</v>
      </c>
      <c r="B160" s="398" t="s">
        <v>921</v>
      </c>
      <c r="C160" s="398" t="s">
        <v>922</v>
      </c>
      <c r="D160" s="399" t="s">
        <v>1260</v>
      </c>
      <c r="E160" s="400" t="s">
        <v>1261</v>
      </c>
      <c r="F160" s="398" t="s">
        <v>145</v>
      </c>
      <c r="G160" s="401">
        <v>1028</v>
      </c>
      <c r="H160" s="402"/>
      <c r="I160" s="402">
        <f t="shared" si="12"/>
        <v>0</v>
      </c>
      <c r="J160" s="403">
        <v>0.15540000000000001</v>
      </c>
      <c r="K160" s="401">
        <f t="shared" si="13"/>
        <v>159.75120000000001</v>
      </c>
      <c r="L160" s="403">
        <v>0</v>
      </c>
      <c r="M160" s="401">
        <f t="shared" si="14"/>
        <v>0</v>
      </c>
      <c r="N160" s="404">
        <v>21</v>
      </c>
      <c r="O160" s="405">
        <v>4</v>
      </c>
      <c r="P160" s="246" t="s">
        <v>925</v>
      </c>
    </row>
    <row r="161" spans="1:19" s="246" customFormat="1" ht="13.5" customHeight="1">
      <c r="A161" s="409" t="s">
        <v>1262</v>
      </c>
      <c r="B161" s="409" t="s">
        <v>1019</v>
      </c>
      <c r="C161" s="409" t="s">
        <v>1020</v>
      </c>
      <c r="D161" s="410" t="s">
        <v>1263</v>
      </c>
      <c r="E161" s="411" t="s">
        <v>1264</v>
      </c>
      <c r="F161" s="409" t="s">
        <v>125</v>
      </c>
      <c r="G161" s="412">
        <v>800</v>
      </c>
      <c r="H161" s="413"/>
      <c r="I161" s="413">
        <f t="shared" si="12"/>
        <v>0</v>
      </c>
      <c r="J161" s="414">
        <v>8.5000000000000006E-2</v>
      </c>
      <c r="K161" s="412">
        <f t="shared" si="13"/>
        <v>68</v>
      </c>
      <c r="L161" s="414">
        <v>0</v>
      </c>
      <c r="M161" s="412">
        <f t="shared" si="14"/>
        <v>0</v>
      </c>
      <c r="N161" s="415">
        <v>21</v>
      </c>
      <c r="O161" s="416">
        <v>8</v>
      </c>
      <c r="P161" s="417" t="s">
        <v>925</v>
      </c>
    </row>
    <row r="162" spans="1:19" s="246" customFormat="1" ht="13.5" customHeight="1">
      <c r="A162" s="409" t="s">
        <v>1265</v>
      </c>
      <c r="B162" s="409" t="s">
        <v>1019</v>
      </c>
      <c r="C162" s="409" t="s">
        <v>1020</v>
      </c>
      <c r="D162" s="410" t="s">
        <v>1266</v>
      </c>
      <c r="E162" s="411" t="s">
        <v>1267</v>
      </c>
      <c r="F162" s="409" t="s">
        <v>125</v>
      </c>
      <c r="G162" s="412">
        <v>160</v>
      </c>
      <c r="H162" s="413"/>
      <c r="I162" s="413">
        <f t="shared" si="12"/>
        <v>0</v>
      </c>
      <c r="J162" s="414">
        <v>4.8300000000000003E-2</v>
      </c>
      <c r="K162" s="412">
        <f t="shared" si="13"/>
        <v>7.7280000000000006</v>
      </c>
      <c r="L162" s="414">
        <v>0</v>
      </c>
      <c r="M162" s="412">
        <f t="shared" si="14"/>
        <v>0</v>
      </c>
      <c r="N162" s="415">
        <v>21</v>
      </c>
      <c r="O162" s="416">
        <v>8</v>
      </c>
      <c r="P162" s="417" t="s">
        <v>925</v>
      </c>
    </row>
    <row r="163" spans="1:19" s="246" customFormat="1" ht="13.5" customHeight="1">
      <c r="A163" s="409" t="s">
        <v>1268</v>
      </c>
      <c r="B163" s="409" t="s">
        <v>1019</v>
      </c>
      <c r="C163" s="409" t="s">
        <v>1020</v>
      </c>
      <c r="D163" s="410" t="s">
        <v>1269</v>
      </c>
      <c r="E163" s="411" t="s">
        <v>1270</v>
      </c>
      <c r="F163" s="409" t="s">
        <v>125</v>
      </c>
      <c r="G163" s="412">
        <v>68</v>
      </c>
      <c r="H163" s="413"/>
      <c r="I163" s="413">
        <f t="shared" si="12"/>
        <v>0</v>
      </c>
      <c r="J163" s="414">
        <v>6.4000000000000001E-2</v>
      </c>
      <c r="K163" s="412">
        <f t="shared" si="13"/>
        <v>4.3520000000000003</v>
      </c>
      <c r="L163" s="414">
        <v>0</v>
      </c>
      <c r="M163" s="412">
        <f t="shared" si="14"/>
        <v>0</v>
      </c>
      <c r="N163" s="415">
        <v>21</v>
      </c>
      <c r="O163" s="416">
        <v>8</v>
      </c>
      <c r="P163" s="417" t="s">
        <v>925</v>
      </c>
    </row>
    <row r="164" spans="1:19" s="246" customFormat="1" ht="24" customHeight="1">
      <c r="A164" s="398" t="s">
        <v>1271</v>
      </c>
      <c r="B164" s="398" t="s">
        <v>921</v>
      </c>
      <c r="C164" s="398" t="s">
        <v>922</v>
      </c>
      <c r="D164" s="399" t="s">
        <v>1272</v>
      </c>
      <c r="E164" s="400" t="s">
        <v>1273</v>
      </c>
      <c r="F164" s="398" t="s">
        <v>145</v>
      </c>
      <c r="G164" s="401">
        <v>50</v>
      </c>
      <c r="H164" s="402"/>
      <c r="I164" s="402">
        <f t="shared" si="12"/>
        <v>0</v>
      </c>
      <c r="J164" s="403">
        <v>0.1295</v>
      </c>
      <c r="K164" s="401">
        <f t="shared" si="13"/>
        <v>6.4750000000000005</v>
      </c>
      <c r="L164" s="403">
        <v>0</v>
      </c>
      <c r="M164" s="401">
        <f t="shared" si="14"/>
        <v>0</v>
      </c>
      <c r="N164" s="404">
        <v>21</v>
      </c>
      <c r="O164" s="405">
        <v>4</v>
      </c>
      <c r="P164" s="246" t="s">
        <v>925</v>
      </c>
    </row>
    <row r="165" spans="1:19" s="246" customFormat="1" ht="13.5" customHeight="1">
      <c r="A165" s="409" t="s">
        <v>1274</v>
      </c>
      <c r="B165" s="409" t="s">
        <v>1019</v>
      </c>
      <c r="C165" s="409" t="s">
        <v>1020</v>
      </c>
      <c r="D165" s="410" t="s">
        <v>1275</v>
      </c>
      <c r="E165" s="411" t="s">
        <v>1276</v>
      </c>
      <c r="F165" s="409" t="s">
        <v>125</v>
      </c>
      <c r="G165" s="412">
        <v>50</v>
      </c>
      <c r="H165" s="413"/>
      <c r="I165" s="413">
        <f t="shared" si="12"/>
        <v>0</v>
      </c>
      <c r="J165" s="414">
        <v>4.5999999999999999E-2</v>
      </c>
      <c r="K165" s="412">
        <f t="shared" si="13"/>
        <v>2.2999999999999998</v>
      </c>
      <c r="L165" s="414">
        <v>0</v>
      </c>
      <c r="M165" s="412">
        <f t="shared" si="14"/>
        <v>0</v>
      </c>
      <c r="N165" s="415">
        <v>21</v>
      </c>
      <c r="O165" s="416">
        <v>8</v>
      </c>
      <c r="P165" s="417" t="s">
        <v>925</v>
      </c>
    </row>
    <row r="166" spans="1:19" s="246" customFormat="1" ht="13.5" customHeight="1">
      <c r="A166" s="398" t="s">
        <v>1277</v>
      </c>
      <c r="B166" s="398" t="s">
        <v>921</v>
      </c>
      <c r="C166" s="398" t="s">
        <v>1039</v>
      </c>
      <c r="D166" s="399" t="s">
        <v>1278</v>
      </c>
      <c r="E166" s="400" t="s">
        <v>1279</v>
      </c>
      <c r="F166" s="398" t="s">
        <v>145</v>
      </c>
      <c r="G166" s="401">
        <v>285</v>
      </c>
      <c r="H166" s="402"/>
      <c r="I166" s="402">
        <f t="shared" si="12"/>
        <v>0</v>
      </c>
      <c r="J166" s="403">
        <v>0.10095</v>
      </c>
      <c r="K166" s="401">
        <f t="shared" si="13"/>
        <v>28.77075</v>
      </c>
      <c r="L166" s="403">
        <v>0</v>
      </c>
      <c r="M166" s="401">
        <f t="shared" si="14"/>
        <v>0</v>
      </c>
      <c r="N166" s="404">
        <v>21</v>
      </c>
      <c r="O166" s="405">
        <v>4</v>
      </c>
      <c r="P166" s="246" t="s">
        <v>925</v>
      </c>
    </row>
    <row r="167" spans="1:19" s="246" customFormat="1" ht="13.5" customHeight="1">
      <c r="A167" s="409" t="s">
        <v>1280</v>
      </c>
      <c r="B167" s="409" t="s">
        <v>1019</v>
      </c>
      <c r="C167" s="409" t="s">
        <v>1020</v>
      </c>
      <c r="D167" s="410" t="s">
        <v>1281</v>
      </c>
      <c r="E167" s="411" t="s">
        <v>1282</v>
      </c>
      <c r="F167" s="409" t="s">
        <v>125</v>
      </c>
      <c r="G167" s="412">
        <v>570</v>
      </c>
      <c r="H167" s="413"/>
      <c r="I167" s="413">
        <f t="shared" si="12"/>
        <v>0</v>
      </c>
      <c r="J167" s="414">
        <v>1.4E-2</v>
      </c>
      <c r="K167" s="412">
        <f t="shared" si="13"/>
        <v>7.98</v>
      </c>
      <c r="L167" s="414">
        <v>0</v>
      </c>
      <c r="M167" s="412">
        <f t="shared" si="14"/>
        <v>0</v>
      </c>
      <c r="N167" s="415">
        <v>21</v>
      </c>
      <c r="O167" s="416">
        <v>8</v>
      </c>
      <c r="P167" s="417" t="s">
        <v>925</v>
      </c>
    </row>
    <row r="168" spans="1:19" s="246" customFormat="1" ht="24" customHeight="1">
      <c r="A168" s="398" t="s">
        <v>1283</v>
      </c>
      <c r="B168" s="398" t="s">
        <v>921</v>
      </c>
      <c r="C168" s="398" t="s">
        <v>922</v>
      </c>
      <c r="D168" s="399" t="s">
        <v>1284</v>
      </c>
      <c r="E168" s="400" t="s">
        <v>1285</v>
      </c>
      <c r="F168" s="398" t="s">
        <v>170</v>
      </c>
      <c r="G168" s="401">
        <v>60</v>
      </c>
      <c r="H168" s="402"/>
      <c r="I168" s="402">
        <f t="shared" si="12"/>
        <v>0</v>
      </c>
      <c r="J168" s="403">
        <v>2.2563399999999998</v>
      </c>
      <c r="K168" s="401">
        <f t="shared" si="13"/>
        <v>135.38039999999998</v>
      </c>
      <c r="L168" s="403">
        <v>0</v>
      </c>
      <c r="M168" s="401">
        <f t="shared" si="14"/>
        <v>0</v>
      </c>
      <c r="N168" s="404">
        <v>21</v>
      </c>
      <c r="O168" s="405">
        <v>4</v>
      </c>
      <c r="P168" s="246" t="s">
        <v>925</v>
      </c>
    </row>
    <row r="169" spans="1:19" s="246" customFormat="1" ht="13.5" customHeight="1">
      <c r="A169" s="398" t="s">
        <v>795</v>
      </c>
      <c r="B169" s="398" t="s">
        <v>921</v>
      </c>
      <c r="C169" s="398" t="s">
        <v>922</v>
      </c>
      <c r="D169" s="399" t="s">
        <v>1286</v>
      </c>
      <c r="E169" s="400" t="s">
        <v>1287</v>
      </c>
      <c r="F169" s="398" t="s">
        <v>135</v>
      </c>
      <c r="G169" s="401">
        <v>340</v>
      </c>
      <c r="H169" s="402"/>
      <c r="I169" s="402">
        <f t="shared" si="12"/>
        <v>0</v>
      </c>
      <c r="J169" s="403">
        <v>0</v>
      </c>
      <c r="K169" s="401">
        <f t="shared" si="13"/>
        <v>0</v>
      </c>
      <c r="L169" s="403">
        <v>0</v>
      </c>
      <c r="M169" s="401">
        <f t="shared" si="14"/>
        <v>0</v>
      </c>
      <c r="N169" s="404">
        <v>21</v>
      </c>
      <c r="O169" s="405">
        <v>4</v>
      </c>
      <c r="P169" s="246" t="s">
        <v>925</v>
      </c>
    </row>
    <row r="170" spans="1:19" s="246" customFormat="1" ht="15.75" customHeight="1">
      <c r="D170" s="419"/>
      <c r="E170" s="420" t="s">
        <v>1118</v>
      </c>
      <c r="G170" s="421"/>
      <c r="P170" s="419" t="s">
        <v>925</v>
      </c>
      <c r="Q170" s="419" t="s">
        <v>64</v>
      </c>
      <c r="R170" s="419" t="s">
        <v>932</v>
      </c>
      <c r="S170" s="419" t="s">
        <v>920</v>
      </c>
    </row>
    <row r="171" spans="1:19" s="246" customFormat="1" ht="15.75" customHeight="1">
      <c r="D171" s="406"/>
      <c r="E171" s="407" t="s">
        <v>1119</v>
      </c>
      <c r="G171" s="408">
        <v>60</v>
      </c>
      <c r="P171" s="406" t="s">
        <v>925</v>
      </c>
      <c r="Q171" s="406" t="s">
        <v>925</v>
      </c>
      <c r="R171" s="406" t="s">
        <v>932</v>
      </c>
      <c r="S171" s="406" t="s">
        <v>920</v>
      </c>
    </row>
    <row r="172" spans="1:19" s="246" customFormat="1" ht="15.75" customHeight="1">
      <c r="D172" s="419"/>
      <c r="E172" s="420" t="s">
        <v>1126</v>
      </c>
      <c r="G172" s="422"/>
      <c r="P172" s="419" t="s">
        <v>925</v>
      </c>
      <c r="Q172" s="419" t="s">
        <v>64</v>
      </c>
      <c r="R172" s="419" t="s">
        <v>932</v>
      </c>
      <c r="S172" s="419" t="s">
        <v>920</v>
      </c>
    </row>
    <row r="173" spans="1:19" s="246" customFormat="1" ht="15.75" customHeight="1">
      <c r="D173" s="406"/>
      <c r="E173" s="407" t="s">
        <v>1288</v>
      </c>
      <c r="G173" s="408">
        <v>280</v>
      </c>
      <c r="P173" s="406" t="s">
        <v>925</v>
      </c>
      <c r="Q173" s="406" t="s">
        <v>925</v>
      </c>
      <c r="R173" s="406" t="s">
        <v>932</v>
      </c>
      <c r="S173" s="406" t="s">
        <v>920</v>
      </c>
    </row>
    <row r="174" spans="1:19" s="246" customFormat="1" ht="15.75" customHeight="1">
      <c r="D174" s="423"/>
      <c r="E174" s="424" t="s">
        <v>1111</v>
      </c>
      <c r="G174" s="425">
        <v>340</v>
      </c>
      <c r="P174" s="423" t="s">
        <v>925</v>
      </c>
      <c r="Q174" s="423" t="s">
        <v>66</v>
      </c>
      <c r="R174" s="423" t="s">
        <v>932</v>
      </c>
      <c r="S174" s="423" t="s">
        <v>64</v>
      </c>
    </row>
    <row r="175" spans="1:19" s="371" customFormat="1" ht="12.75" customHeight="1">
      <c r="B175" s="372" t="s">
        <v>884</v>
      </c>
      <c r="D175" s="373" t="s">
        <v>1289</v>
      </c>
      <c r="E175" s="373" t="s">
        <v>1290</v>
      </c>
      <c r="I175" s="374">
        <f>SUM(I176:I181)</f>
        <v>0</v>
      </c>
      <c r="K175" s="375">
        <f>SUM(K176:K181)</f>
        <v>0</v>
      </c>
      <c r="M175" s="375">
        <f>SUM(M176:M181)</f>
        <v>0</v>
      </c>
      <c r="P175" s="373" t="s">
        <v>64</v>
      </c>
    </row>
    <row r="176" spans="1:19" s="246" customFormat="1" ht="13.5" customHeight="1">
      <c r="A176" s="398" t="s">
        <v>1291</v>
      </c>
      <c r="B176" s="398" t="s">
        <v>921</v>
      </c>
      <c r="C176" s="398" t="s">
        <v>922</v>
      </c>
      <c r="D176" s="399" t="s">
        <v>1292</v>
      </c>
      <c r="E176" s="400" t="s">
        <v>1293</v>
      </c>
      <c r="F176" s="398" t="s">
        <v>263</v>
      </c>
      <c r="G176" s="401">
        <v>2811.6979999999999</v>
      </c>
      <c r="H176" s="402"/>
      <c r="I176" s="402">
        <f t="shared" ref="I176:I181" si="15">ROUND(G176*H176,1)</f>
        <v>0</v>
      </c>
      <c r="J176" s="403">
        <v>0</v>
      </c>
      <c r="K176" s="401">
        <f t="shared" ref="K176:K181" si="16">G176*J176</f>
        <v>0</v>
      </c>
      <c r="L176" s="403">
        <v>0</v>
      </c>
      <c r="M176" s="401">
        <f t="shared" ref="M176:M181" si="17">G176*L176</f>
        <v>0</v>
      </c>
      <c r="N176" s="404">
        <v>21</v>
      </c>
      <c r="O176" s="405">
        <v>4</v>
      </c>
      <c r="P176" s="246" t="s">
        <v>925</v>
      </c>
    </row>
    <row r="177" spans="1:17" s="246" customFormat="1" ht="13.5" customHeight="1">
      <c r="A177" s="398" t="s">
        <v>1294</v>
      </c>
      <c r="B177" s="398" t="s">
        <v>921</v>
      </c>
      <c r="C177" s="398" t="s">
        <v>922</v>
      </c>
      <c r="D177" s="399" t="s">
        <v>1295</v>
      </c>
      <c r="E177" s="400" t="s">
        <v>1296</v>
      </c>
      <c r="F177" s="398" t="s">
        <v>263</v>
      </c>
      <c r="G177" s="401">
        <v>2811.6979999999999</v>
      </c>
      <c r="H177" s="402"/>
      <c r="I177" s="402">
        <f t="shared" si="15"/>
        <v>0</v>
      </c>
      <c r="J177" s="403">
        <v>0</v>
      </c>
      <c r="K177" s="401">
        <f t="shared" si="16"/>
        <v>0</v>
      </c>
      <c r="L177" s="403">
        <v>0</v>
      </c>
      <c r="M177" s="401">
        <f t="shared" si="17"/>
        <v>0</v>
      </c>
      <c r="N177" s="404">
        <v>21</v>
      </c>
      <c r="O177" s="405">
        <v>4</v>
      </c>
      <c r="P177" s="246" t="s">
        <v>925</v>
      </c>
    </row>
    <row r="178" spans="1:17" s="246" customFormat="1" ht="13.5" customHeight="1">
      <c r="A178" s="398" t="s">
        <v>1297</v>
      </c>
      <c r="B178" s="398" t="s">
        <v>921</v>
      </c>
      <c r="C178" s="398" t="s">
        <v>922</v>
      </c>
      <c r="D178" s="399" t="s">
        <v>1298</v>
      </c>
      <c r="E178" s="400" t="s">
        <v>1299</v>
      </c>
      <c r="F178" s="398" t="s">
        <v>263</v>
      </c>
      <c r="G178" s="401">
        <v>81539.241999999998</v>
      </c>
      <c r="H178" s="402"/>
      <c r="I178" s="402">
        <f t="shared" si="15"/>
        <v>0</v>
      </c>
      <c r="J178" s="403">
        <v>0</v>
      </c>
      <c r="K178" s="401">
        <f t="shared" si="16"/>
        <v>0</v>
      </c>
      <c r="L178" s="403">
        <v>0</v>
      </c>
      <c r="M178" s="401">
        <f t="shared" si="17"/>
        <v>0</v>
      </c>
      <c r="N178" s="404">
        <v>21</v>
      </c>
      <c r="O178" s="405">
        <v>4</v>
      </c>
      <c r="P178" s="246" t="s">
        <v>925</v>
      </c>
    </row>
    <row r="179" spans="1:17" s="246" customFormat="1" ht="13.5" customHeight="1">
      <c r="A179" s="398" t="s">
        <v>1300</v>
      </c>
      <c r="B179" s="398" t="s">
        <v>921</v>
      </c>
      <c r="C179" s="398" t="s">
        <v>922</v>
      </c>
      <c r="D179" s="399" t="s">
        <v>1301</v>
      </c>
      <c r="E179" s="400" t="s">
        <v>1302</v>
      </c>
      <c r="F179" s="398" t="s">
        <v>263</v>
      </c>
      <c r="G179" s="401">
        <v>307.04300000000001</v>
      </c>
      <c r="H179" s="402"/>
      <c r="I179" s="402">
        <f t="shared" si="15"/>
        <v>0</v>
      </c>
      <c r="J179" s="403">
        <v>0</v>
      </c>
      <c r="K179" s="401">
        <f t="shared" si="16"/>
        <v>0</v>
      </c>
      <c r="L179" s="403">
        <v>0</v>
      </c>
      <c r="M179" s="401">
        <f t="shared" si="17"/>
        <v>0</v>
      </c>
      <c r="N179" s="404">
        <v>21</v>
      </c>
      <c r="O179" s="405">
        <v>4</v>
      </c>
      <c r="P179" s="246" t="s">
        <v>925</v>
      </c>
    </row>
    <row r="180" spans="1:17" s="246" customFormat="1" ht="13.5" customHeight="1">
      <c r="A180" s="398" t="s">
        <v>1303</v>
      </c>
      <c r="B180" s="398" t="s">
        <v>921</v>
      </c>
      <c r="C180" s="398" t="s">
        <v>922</v>
      </c>
      <c r="D180" s="399" t="s">
        <v>1304</v>
      </c>
      <c r="E180" s="400" t="s">
        <v>1305</v>
      </c>
      <c r="F180" s="398" t="s">
        <v>263</v>
      </c>
      <c r="G180" s="401">
        <v>1507.655</v>
      </c>
      <c r="H180" s="402"/>
      <c r="I180" s="402">
        <f t="shared" si="15"/>
        <v>0</v>
      </c>
      <c r="J180" s="403">
        <v>0</v>
      </c>
      <c r="K180" s="401">
        <f t="shared" si="16"/>
        <v>0</v>
      </c>
      <c r="L180" s="403">
        <v>0</v>
      </c>
      <c r="M180" s="401">
        <f t="shared" si="17"/>
        <v>0</v>
      </c>
      <c r="N180" s="404">
        <v>21</v>
      </c>
      <c r="O180" s="405">
        <v>4</v>
      </c>
      <c r="P180" s="246" t="s">
        <v>925</v>
      </c>
    </row>
    <row r="181" spans="1:17" s="246" customFormat="1" ht="13.5" customHeight="1">
      <c r="A181" s="398" t="s">
        <v>1306</v>
      </c>
      <c r="B181" s="398" t="s">
        <v>921</v>
      </c>
      <c r="C181" s="398" t="s">
        <v>922</v>
      </c>
      <c r="D181" s="399" t="s">
        <v>1307</v>
      </c>
      <c r="E181" s="400" t="s">
        <v>1308</v>
      </c>
      <c r="F181" s="398" t="s">
        <v>263</v>
      </c>
      <c r="G181" s="401">
        <v>997</v>
      </c>
      <c r="H181" s="402"/>
      <c r="I181" s="402">
        <f t="shared" si="15"/>
        <v>0</v>
      </c>
      <c r="J181" s="403">
        <v>0</v>
      </c>
      <c r="K181" s="401">
        <f t="shared" si="16"/>
        <v>0</v>
      </c>
      <c r="L181" s="403">
        <v>0</v>
      </c>
      <c r="M181" s="401">
        <f t="shared" si="17"/>
        <v>0</v>
      </c>
      <c r="N181" s="404">
        <v>21</v>
      </c>
      <c r="O181" s="405">
        <v>4</v>
      </c>
      <c r="P181" s="246" t="s">
        <v>925</v>
      </c>
    </row>
    <row r="182" spans="1:17" s="371" customFormat="1" ht="12.75" customHeight="1">
      <c r="B182" s="372" t="s">
        <v>884</v>
      </c>
      <c r="D182" s="373" t="s">
        <v>1309</v>
      </c>
      <c r="E182" s="373" t="s">
        <v>1310</v>
      </c>
      <c r="I182" s="374">
        <f>I183</f>
        <v>0</v>
      </c>
      <c r="K182" s="375">
        <f>K183</f>
        <v>0</v>
      </c>
      <c r="M182" s="375">
        <f>M183</f>
        <v>0</v>
      </c>
      <c r="P182" s="373" t="s">
        <v>64</v>
      </c>
    </row>
    <row r="183" spans="1:17" s="246" customFormat="1" ht="24" customHeight="1">
      <c r="A183" s="398" t="s">
        <v>1311</v>
      </c>
      <c r="B183" s="398" t="s">
        <v>921</v>
      </c>
      <c r="C183" s="398" t="s">
        <v>922</v>
      </c>
      <c r="D183" s="399" t="s">
        <v>1312</v>
      </c>
      <c r="E183" s="400" t="s">
        <v>1313</v>
      </c>
      <c r="F183" s="398" t="s">
        <v>263</v>
      </c>
      <c r="G183" s="401">
        <v>6173.9120000000003</v>
      </c>
      <c r="H183" s="402"/>
      <c r="I183" s="402">
        <f>ROUND(G183*H183,1)</f>
        <v>0</v>
      </c>
      <c r="J183" s="403">
        <v>0</v>
      </c>
      <c r="K183" s="401">
        <f>G183*J183</f>
        <v>0</v>
      </c>
      <c r="L183" s="403">
        <v>0</v>
      </c>
      <c r="M183" s="401">
        <f>G183*L183</f>
        <v>0</v>
      </c>
      <c r="N183" s="404">
        <v>21</v>
      </c>
      <c r="O183" s="405">
        <v>4</v>
      </c>
      <c r="P183" s="246" t="s">
        <v>925</v>
      </c>
    </row>
    <row r="184" spans="1:17" s="371" customFormat="1" ht="12.75" customHeight="1">
      <c r="B184" s="367" t="s">
        <v>884</v>
      </c>
      <c r="D184" s="368" t="s">
        <v>1314</v>
      </c>
      <c r="E184" s="368" t="s">
        <v>868</v>
      </c>
      <c r="I184" s="369">
        <f>I185+I193</f>
        <v>0</v>
      </c>
      <c r="K184" s="370">
        <f>K185+K193</f>
        <v>0</v>
      </c>
      <c r="M184" s="370">
        <f>M185+M193</f>
        <v>0</v>
      </c>
      <c r="P184" s="368" t="s">
        <v>920</v>
      </c>
    </row>
    <row r="185" spans="1:17" s="371" customFormat="1" ht="12.75" customHeight="1">
      <c r="B185" s="372" t="s">
        <v>884</v>
      </c>
      <c r="D185" s="373" t="s">
        <v>1315</v>
      </c>
      <c r="E185" s="373" t="s">
        <v>1316</v>
      </c>
      <c r="I185" s="374">
        <f>SUM(I186:I192)</f>
        <v>0</v>
      </c>
      <c r="K185" s="375">
        <f>SUM(K186:K192)</f>
        <v>0</v>
      </c>
      <c r="M185" s="375">
        <f>SUM(M186:M192)</f>
        <v>0</v>
      </c>
      <c r="P185" s="373" t="s">
        <v>64</v>
      </c>
    </row>
    <row r="186" spans="1:17" s="246" customFormat="1" ht="13.5" customHeight="1">
      <c r="A186" s="398" t="s">
        <v>1317</v>
      </c>
      <c r="B186" s="398" t="s">
        <v>921</v>
      </c>
      <c r="C186" s="398" t="s">
        <v>1318</v>
      </c>
      <c r="D186" s="399" t="s">
        <v>1319</v>
      </c>
      <c r="E186" s="400" t="s">
        <v>1320</v>
      </c>
      <c r="F186" s="398" t="s">
        <v>1079</v>
      </c>
      <c r="G186" s="401">
        <v>1</v>
      </c>
      <c r="H186" s="402"/>
      <c r="I186" s="402">
        <f>ROUND(G186*H186,1)</f>
        <v>0</v>
      </c>
      <c r="J186" s="403">
        <v>0</v>
      </c>
      <c r="K186" s="401">
        <f>G186*J186</f>
        <v>0</v>
      </c>
      <c r="L186" s="403">
        <v>0</v>
      </c>
      <c r="M186" s="401">
        <f>G186*L186</f>
        <v>0</v>
      </c>
      <c r="N186" s="404">
        <v>21</v>
      </c>
      <c r="O186" s="405">
        <v>1024</v>
      </c>
      <c r="P186" s="246" t="s">
        <v>925</v>
      </c>
    </row>
    <row r="187" spans="1:17" s="246" customFormat="1" ht="13.5" customHeight="1">
      <c r="A187" s="398" t="s">
        <v>1321</v>
      </c>
      <c r="B187" s="398" t="s">
        <v>921</v>
      </c>
      <c r="C187" s="398" t="s">
        <v>1318</v>
      </c>
      <c r="D187" s="399" t="s">
        <v>1322</v>
      </c>
      <c r="E187" s="400" t="s">
        <v>1323</v>
      </c>
      <c r="F187" s="398" t="s">
        <v>1079</v>
      </c>
      <c r="G187" s="401">
        <v>1</v>
      </c>
      <c r="H187" s="402"/>
      <c r="I187" s="402">
        <f>ROUND(G187*H187,1)</f>
        <v>0</v>
      </c>
      <c r="J187" s="403">
        <v>0</v>
      </c>
      <c r="K187" s="401">
        <f>G187*J187</f>
        <v>0</v>
      </c>
      <c r="L187" s="403">
        <v>0</v>
      </c>
      <c r="M187" s="401">
        <f>G187*L187</f>
        <v>0</v>
      </c>
      <c r="N187" s="404">
        <v>21</v>
      </c>
      <c r="O187" s="405">
        <v>1024</v>
      </c>
      <c r="P187" s="246" t="s">
        <v>925</v>
      </c>
    </row>
    <row r="188" spans="1:17" s="246" customFormat="1" ht="21" customHeight="1">
      <c r="E188" s="418" t="s">
        <v>1324</v>
      </c>
      <c r="P188" s="246" t="s">
        <v>925</v>
      </c>
      <c r="Q188" s="246" t="s">
        <v>1081</v>
      </c>
    </row>
    <row r="189" spans="1:17" s="246" customFormat="1" ht="13.5" customHeight="1">
      <c r="A189" s="398" t="s">
        <v>1325</v>
      </c>
      <c r="B189" s="398" t="s">
        <v>921</v>
      </c>
      <c r="C189" s="398" t="s">
        <v>1318</v>
      </c>
      <c r="D189" s="399" t="s">
        <v>1326</v>
      </c>
      <c r="E189" s="400" t="s">
        <v>1327</v>
      </c>
      <c r="F189" s="398" t="s">
        <v>1079</v>
      </c>
      <c r="G189" s="401">
        <v>1</v>
      </c>
      <c r="H189" s="402"/>
      <c r="I189" s="402">
        <f>ROUND(G189*H189,1)</f>
        <v>0</v>
      </c>
      <c r="J189" s="403">
        <v>0</v>
      </c>
      <c r="K189" s="401">
        <f>G189*J189</f>
        <v>0</v>
      </c>
      <c r="L189" s="403">
        <v>0</v>
      </c>
      <c r="M189" s="401">
        <f>G189*L189</f>
        <v>0</v>
      </c>
      <c r="N189" s="404">
        <v>21</v>
      </c>
      <c r="O189" s="405">
        <v>1024</v>
      </c>
      <c r="P189" s="246" t="s">
        <v>925</v>
      </c>
    </row>
    <row r="190" spans="1:17" s="246" customFormat="1" ht="15.75" customHeight="1">
      <c r="E190" s="418" t="s">
        <v>1328</v>
      </c>
      <c r="P190" s="246" t="s">
        <v>925</v>
      </c>
      <c r="Q190" s="246" t="s">
        <v>1081</v>
      </c>
    </row>
    <row r="191" spans="1:17" s="246" customFormat="1" ht="13.5" customHeight="1">
      <c r="A191" s="398" t="s">
        <v>1329</v>
      </c>
      <c r="B191" s="398" t="s">
        <v>921</v>
      </c>
      <c r="C191" s="398" t="s">
        <v>1318</v>
      </c>
      <c r="D191" s="399" t="s">
        <v>1330</v>
      </c>
      <c r="E191" s="400" t="s">
        <v>1331</v>
      </c>
      <c r="F191" s="398" t="s">
        <v>1079</v>
      </c>
      <c r="G191" s="401">
        <v>1</v>
      </c>
      <c r="H191" s="402"/>
      <c r="I191" s="402">
        <f>ROUND(G191*H191,1)</f>
        <v>0</v>
      </c>
      <c r="J191" s="403">
        <v>0</v>
      </c>
      <c r="K191" s="401">
        <f>G191*J191</f>
        <v>0</v>
      </c>
      <c r="L191" s="403">
        <v>0</v>
      </c>
      <c r="M191" s="401">
        <f>G191*L191</f>
        <v>0</v>
      </c>
      <c r="N191" s="404">
        <v>21</v>
      </c>
      <c r="O191" s="405">
        <v>1024</v>
      </c>
      <c r="P191" s="246" t="s">
        <v>925</v>
      </c>
    </row>
    <row r="192" spans="1:17" s="246" customFormat="1" ht="13.5" customHeight="1">
      <c r="A192" s="398" t="s">
        <v>1332</v>
      </c>
      <c r="B192" s="398" t="s">
        <v>921</v>
      </c>
      <c r="C192" s="398" t="s">
        <v>1318</v>
      </c>
      <c r="D192" s="399" t="s">
        <v>1333</v>
      </c>
      <c r="E192" s="400" t="s">
        <v>1334</v>
      </c>
      <c r="F192" s="398" t="s">
        <v>1079</v>
      </c>
      <c r="G192" s="401">
        <v>1</v>
      </c>
      <c r="H192" s="402"/>
      <c r="I192" s="402">
        <f>ROUND(G192*H192,1)</f>
        <v>0</v>
      </c>
      <c r="J192" s="403">
        <v>0</v>
      </c>
      <c r="K192" s="401">
        <f>G192*J192</f>
        <v>0</v>
      </c>
      <c r="L192" s="403">
        <v>0</v>
      </c>
      <c r="M192" s="401">
        <f>G192*L192</f>
        <v>0</v>
      </c>
      <c r="N192" s="404">
        <v>21</v>
      </c>
      <c r="O192" s="405">
        <v>1024</v>
      </c>
      <c r="P192" s="246" t="s">
        <v>925</v>
      </c>
    </row>
    <row r="193" spans="1:16" s="371" customFormat="1" ht="12.75" customHeight="1">
      <c r="B193" s="372" t="s">
        <v>884</v>
      </c>
      <c r="D193" s="373" t="s">
        <v>1335</v>
      </c>
      <c r="E193" s="373" t="s">
        <v>118</v>
      </c>
      <c r="I193" s="374">
        <f>I194</f>
        <v>0</v>
      </c>
      <c r="K193" s="375">
        <f>K194</f>
        <v>0</v>
      </c>
      <c r="M193" s="375">
        <f>M194</f>
        <v>0</v>
      </c>
      <c r="P193" s="373" t="s">
        <v>64</v>
      </c>
    </row>
    <row r="194" spans="1:16" s="246" customFormat="1" ht="13.5" customHeight="1">
      <c r="A194" s="398" t="s">
        <v>1336</v>
      </c>
      <c r="B194" s="398" t="s">
        <v>921</v>
      </c>
      <c r="C194" s="398" t="s">
        <v>1318</v>
      </c>
      <c r="D194" s="399" t="s">
        <v>1337</v>
      </c>
      <c r="E194" s="400" t="s">
        <v>1338</v>
      </c>
      <c r="F194" s="398" t="s">
        <v>1079</v>
      </c>
      <c r="G194" s="401">
        <v>1</v>
      </c>
      <c r="H194" s="402"/>
      <c r="I194" s="402">
        <f>ROUND(G194*H194,1)</f>
        <v>0</v>
      </c>
      <c r="J194" s="403">
        <v>0</v>
      </c>
      <c r="K194" s="401">
        <f>G194*J194</f>
        <v>0</v>
      </c>
      <c r="L194" s="403">
        <v>0</v>
      </c>
      <c r="M194" s="401">
        <f>G194*L194</f>
        <v>0</v>
      </c>
      <c r="N194" s="404">
        <v>21</v>
      </c>
      <c r="O194" s="405">
        <v>1024</v>
      </c>
      <c r="P194" s="246" t="s">
        <v>925</v>
      </c>
    </row>
    <row r="195" spans="1:16" s="380" customFormat="1" ht="12.75" customHeight="1">
      <c r="E195" s="381" t="s">
        <v>31</v>
      </c>
      <c r="I195" s="382">
        <f>I14+I184</f>
        <v>0</v>
      </c>
      <c r="K195" s="383">
        <f>K14+K184</f>
        <v>6173.9117799999985</v>
      </c>
      <c r="M195" s="383">
        <f>M14+M184</f>
        <v>2811.6979999999994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O358" sqref="O358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>
      <c r="A1" s="698" t="s">
        <v>7</v>
      </c>
      <c r="B1" s="698"/>
      <c r="C1" s="698"/>
      <c r="D1" s="698"/>
      <c r="E1" s="698"/>
      <c r="F1" s="698"/>
      <c r="G1" s="698"/>
      <c r="AE1" t="s">
        <v>80</v>
      </c>
    </row>
    <row r="2" spans="1:60" ht="24.95" customHeight="1">
      <c r="A2" s="166" t="s">
        <v>8</v>
      </c>
      <c r="B2" s="79"/>
      <c r="C2" s="699" t="s">
        <v>43</v>
      </c>
      <c r="D2" s="700"/>
      <c r="E2" s="700"/>
      <c r="F2" s="700"/>
      <c r="G2" s="701"/>
      <c r="AE2" t="s">
        <v>81</v>
      </c>
    </row>
    <row r="3" spans="1:60" ht="24.95" customHeight="1">
      <c r="A3" s="166" t="s">
        <v>9</v>
      </c>
      <c r="B3" s="79" t="s">
        <v>48</v>
      </c>
      <c r="C3" s="699" t="s">
        <v>49</v>
      </c>
      <c r="D3" s="700"/>
      <c r="E3" s="700"/>
      <c r="F3" s="700"/>
      <c r="G3" s="701"/>
      <c r="AC3" s="100" t="s">
        <v>81</v>
      </c>
      <c r="AE3" t="s">
        <v>82</v>
      </c>
    </row>
    <row r="4" spans="1:60" ht="24.95" customHeight="1">
      <c r="A4" s="167" t="s">
        <v>10</v>
      </c>
      <c r="B4" s="168" t="s">
        <v>50</v>
      </c>
      <c r="C4" s="702" t="s">
        <v>51</v>
      </c>
      <c r="D4" s="703"/>
      <c r="E4" s="703"/>
      <c r="F4" s="703"/>
      <c r="G4" s="704"/>
      <c r="AE4" t="s">
        <v>83</v>
      </c>
    </row>
    <row r="5" spans="1:60">
      <c r="D5" s="165"/>
    </row>
    <row r="6" spans="1:60" ht="38.25">
      <c r="A6" s="174" t="s">
        <v>84</v>
      </c>
      <c r="B6" s="172" t="s">
        <v>85</v>
      </c>
      <c r="C6" s="172" t="s">
        <v>86</v>
      </c>
      <c r="D6" s="173" t="s">
        <v>87</v>
      </c>
      <c r="E6" s="174" t="s">
        <v>88</v>
      </c>
      <c r="F6" s="169" t="s">
        <v>89</v>
      </c>
      <c r="G6" s="174" t="s">
        <v>31</v>
      </c>
      <c r="H6" s="175" t="s">
        <v>32</v>
      </c>
      <c r="I6" s="175" t="s">
        <v>90</v>
      </c>
      <c r="J6" s="175" t="s">
        <v>33</v>
      </c>
      <c r="K6" s="175" t="s">
        <v>91</v>
      </c>
      <c r="L6" s="175" t="s">
        <v>92</v>
      </c>
      <c r="M6" s="175" t="s">
        <v>93</v>
      </c>
      <c r="N6" s="175" t="s">
        <v>94</v>
      </c>
      <c r="O6" s="175" t="s">
        <v>95</v>
      </c>
      <c r="P6" s="175" t="s">
        <v>96</v>
      </c>
      <c r="Q6" s="175" t="s">
        <v>97</v>
      </c>
      <c r="R6" s="175" t="s">
        <v>98</v>
      </c>
      <c r="S6" s="175" t="s">
        <v>99</v>
      </c>
      <c r="T6" s="175" t="s">
        <v>100</v>
      </c>
      <c r="U6" s="175" t="s">
        <v>101</v>
      </c>
    </row>
    <row r="7" spans="1:60">
      <c r="A7" s="176" t="s">
        <v>102</v>
      </c>
      <c r="B7" s="177" t="s">
        <v>64</v>
      </c>
      <c r="C7" s="178" t="s">
        <v>65</v>
      </c>
      <c r="D7" s="179"/>
      <c r="E7" s="182"/>
      <c r="F7" s="184"/>
      <c r="G7" s="184">
        <f>SUMIF(AE8:AE155,"&lt;&gt;NOR",G8:G155)</f>
        <v>0</v>
      </c>
      <c r="H7" s="184"/>
      <c r="I7" s="184">
        <f>SUM(I8:I155)</f>
        <v>83241.89</v>
      </c>
      <c r="J7" s="184"/>
      <c r="K7" s="184">
        <f>SUM(K8:K155)</f>
        <v>521905.62999999995</v>
      </c>
      <c r="L7" s="184"/>
      <c r="M7" s="184">
        <f>SUM(M8:M155)</f>
        <v>0</v>
      </c>
      <c r="N7" s="184"/>
      <c r="O7" s="184">
        <f>SUM(O8:O155)</f>
        <v>180.54000000000002</v>
      </c>
      <c r="P7" s="184"/>
      <c r="Q7" s="184">
        <f>SUM(Q8:Q155)</f>
        <v>37.58</v>
      </c>
      <c r="R7" s="184"/>
      <c r="S7" s="184"/>
      <c r="T7" s="185"/>
      <c r="U7" s="184">
        <f>SUM(U8:U155)</f>
        <v>1019.9799999999999</v>
      </c>
      <c r="AE7" t="s">
        <v>103</v>
      </c>
    </row>
    <row r="8" spans="1:60" outlineLevel="1">
      <c r="A8" s="171">
        <v>1</v>
      </c>
      <c r="B8" s="180" t="s">
        <v>133</v>
      </c>
      <c r="C8" s="201" t="s">
        <v>134</v>
      </c>
      <c r="D8" s="181" t="s">
        <v>135</v>
      </c>
      <c r="E8" s="183">
        <v>48.8</v>
      </c>
      <c r="F8" s="186"/>
      <c r="G8" s="187">
        <f>ROUND(E8*F8,2)</f>
        <v>0</v>
      </c>
      <c r="H8" s="186">
        <v>0</v>
      </c>
      <c r="I8" s="187">
        <f>ROUND(E8*H8,2)</f>
        <v>0</v>
      </c>
      <c r="J8" s="186">
        <v>425</v>
      </c>
      <c r="K8" s="187">
        <f>ROUND(E8*J8,2)</f>
        <v>20740</v>
      </c>
      <c r="L8" s="187">
        <v>21</v>
      </c>
      <c r="M8" s="187">
        <f>G8*(1+L8/100)</f>
        <v>0</v>
      </c>
      <c r="N8" s="187">
        <v>0</v>
      </c>
      <c r="O8" s="187">
        <f>ROUND(E8*N8,2)</f>
        <v>0</v>
      </c>
      <c r="P8" s="187">
        <v>0.66</v>
      </c>
      <c r="Q8" s="187">
        <f>ROUND(E8*P8,2)</f>
        <v>32.21</v>
      </c>
      <c r="R8" s="187"/>
      <c r="S8" s="187"/>
      <c r="T8" s="188">
        <v>1.0529999999999999</v>
      </c>
      <c r="U8" s="187">
        <f>ROUND(E8*T8,2)</f>
        <v>51.39</v>
      </c>
      <c r="V8" s="170"/>
      <c r="W8" s="170"/>
      <c r="X8" s="170"/>
      <c r="Y8" s="170"/>
      <c r="Z8" s="170"/>
      <c r="AA8" s="170"/>
      <c r="AB8" s="170"/>
      <c r="AC8" s="170"/>
      <c r="AD8" s="170"/>
      <c r="AE8" s="170" t="s">
        <v>107</v>
      </c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</row>
    <row r="9" spans="1:60" outlineLevel="1">
      <c r="A9" s="171"/>
      <c r="B9" s="180"/>
      <c r="C9" s="220" t="s">
        <v>136</v>
      </c>
      <c r="D9" s="208"/>
      <c r="E9" s="213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7"/>
      <c r="V9" s="170"/>
      <c r="W9" s="170"/>
      <c r="X9" s="170"/>
      <c r="Y9" s="170"/>
      <c r="Z9" s="170"/>
      <c r="AA9" s="170"/>
      <c r="AB9" s="170"/>
      <c r="AC9" s="170"/>
      <c r="AD9" s="170"/>
      <c r="AE9" s="170" t="s">
        <v>137</v>
      </c>
      <c r="AF9" s="170">
        <v>0</v>
      </c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</row>
    <row r="10" spans="1:60" outlineLevel="1">
      <c r="A10" s="171"/>
      <c r="B10" s="180"/>
      <c r="C10" s="220" t="s">
        <v>138</v>
      </c>
      <c r="D10" s="208"/>
      <c r="E10" s="213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8"/>
      <c r="U10" s="187"/>
      <c r="V10" s="170"/>
      <c r="W10" s="170"/>
      <c r="X10" s="170"/>
      <c r="Y10" s="170"/>
      <c r="Z10" s="170"/>
      <c r="AA10" s="170"/>
      <c r="AB10" s="170"/>
      <c r="AC10" s="170"/>
      <c r="AD10" s="170"/>
      <c r="AE10" s="170" t="s">
        <v>137</v>
      </c>
      <c r="AF10" s="170">
        <v>0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</row>
    <row r="11" spans="1:60" outlineLevel="1">
      <c r="A11" s="171"/>
      <c r="B11" s="180"/>
      <c r="C11" s="220" t="s">
        <v>139</v>
      </c>
      <c r="D11" s="208"/>
      <c r="E11" s="213">
        <v>48.8</v>
      </c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8"/>
      <c r="U11" s="187"/>
      <c r="V11" s="170"/>
      <c r="W11" s="170"/>
      <c r="X11" s="170"/>
      <c r="Y11" s="170"/>
      <c r="Z11" s="170"/>
      <c r="AA11" s="170"/>
      <c r="AB11" s="170"/>
      <c r="AC11" s="170"/>
      <c r="AD11" s="170"/>
      <c r="AE11" s="170" t="s">
        <v>137</v>
      </c>
      <c r="AF11" s="170">
        <v>0</v>
      </c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</row>
    <row r="12" spans="1:60" outlineLevel="1">
      <c r="A12" s="171">
        <v>2</v>
      </c>
      <c r="B12" s="180" t="s">
        <v>140</v>
      </c>
      <c r="C12" s="201" t="s">
        <v>141</v>
      </c>
      <c r="D12" s="181" t="s">
        <v>135</v>
      </c>
      <c r="E12" s="183">
        <v>48.8</v>
      </c>
      <c r="F12" s="186"/>
      <c r="G12" s="187">
        <f>ROUND(E12*F12,2)</f>
        <v>0</v>
      </c>
      <c r="H12" s="186">
        <v>0</v>
      </c>
      <c r="I12" s="187">
        <f>ROUND(E12*H12,2)</f>
        <v>0</v>
      </c>
      <c r="J12" s="186">
        <v>181</v>
      </c>
      <c r="K12" s="187">
        <f>ROUND(E12*J12,2)</f>
        <v>8832.7999999999993</v>
      </c>
      <c r="L12" s="187">
        <v>21</v>
      </c>
      <c r="M12" s="187">
        <f>G12*(1+L12/100)</f>
        <v>0</v>
      </c>
      <c r="N12" s="187">
        <v>0</v>
      </c>
      <c r="O12" s="187">
        <f>ROUND(E12*N12,2)</f>
        <v>0</v>
      </c>
      <c r="P12" s="187">
        <v>0.11</v>
      </c>
      <c r="Q12" s="187">
        <f>ROUND(E12*P12,2)</f>
        <v>5.37</v>
      </c>
      <c r="R12" s="187"/>
      <c r="S12" s="187"/>
      <c r="T12" s="188">
        <v>0.08</v>
      </c>
      <c r="U12" s="187">
        <f>ROUND(E12*T12,2)</f>
        <v>3.9</v>
      </c>
      <c r="V12" s="170"/>
      <c r="W12" s="170"/>
      <c r="X12" s="170"/>
      <c r="Y12" s="170"/>
      <c r="Z12" s="170"/>
      <c r="AA12" s="170"/>
      <c r="AB12" s="170"/>
      <c r="AC12" s="170"/>
      <c r="AD12" s="170"/>
      <c r="AE12" s="170" t="s">
        <v>107</v>
      </c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</row>
    <row r="13" spans="1:60" outlineLevel="1">
      <c r="A13" s="171"/>
      <c r="B13" s="180"/>
      <c r="C13" s="220" t="s">
        <v>136</v>
      </c>
      <c r="D13" s="208"/>
      <c r="E13" s="213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8"/>
      <c r="U13" s="187"/>
      <c r="V13" s="170"/>
      <c r="W13" s="170"/>
      <c r="X13" s="170"/>
      <c r="Y13" s="170"/>
      <c r="Z13" s="170"/>
      <c r="AA13" s="170"/>
      <c r="AB13" s="170"/>
      <c r="AC13" s="170"/>
      <c r="AD13" s="170"/>
      <c r="AE13" s="170" t="s">
        <v>137</v>
      </c>
      <c r="AF13" s="170">
        <v>0</v>
      </c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</row>
    <row r="14" spans="1:60" outlineLevel="1">
      <c r="A14" s="171"/>
      <c r="B14" s="180"/>
      <c r="C14" s="220" t="s">
        <v>138</v>
      </c>
      <c r="D14" s="208"/>
      <c r="E14" s="213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8"/>
      <c r="U14" s="187"/>
      <c r="V14" s="170"/>
      <c r="W14" s="170"/>
      <c r="X14" s="170"/>
      <c r="Y14" s="170"/>
      <c r="Z14" s="170"/>
      <c r="AA14" s="170"/>
      <c r="AB14" s="170"/>
      <c r="AC14" s="170"/>
      <c r="AD14" s="170"/>
      <c r="AE14" s="170" t="s">
        <v>137</v>
      </c>
      <c r="AF14" s="170">
        <v>0</v>
      </c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</row>
    <row r="15" spans="1:60" outlineLevel="1">
      <c r="A15" s="171"/>
      <c r="B15" s="180"/>
      <c r="C15" s="220" t="s">
        <v>142</v>
      </c>
      <c r="D15" s="208"/>
      <c r="E15" s="213">
        <v>48.8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  <c r="U15" s="187"/>
      <c r="V15" s="170"/>
      <c r="W15" s="170"/>
      <c r="X15" s="170"/>
      <c r="Y15" s="170"/>
      <c r="Z15" s="170"/>
      <c r="AA15" s="170"/>
      <c r="AB15" s="170"/>
      <c r="AC15" s="170"/>
      <c r="AD15" s="170"/>
      <c r="AE15" s="170" t="s">
        <v>137</v>
      </c>
      <c r="AF15" s="170">
        <v>0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</row>
    <row r="16" spans="1:60" outlineLevel="1">
      <c r="A16" s="171">
        <v>3</v>
      </c>
      <c r="B16" s="180" t="s">
        <v>143</v>
      </c>
      <c r="C16" s="201" t="s">
        <v>144</v>
      </c>
      <c r="D16" s="181" t="s">
        <v>145</v>
      </c>
      <c r="E16" s="183">
        <v>21.6</v>
      </c>
      <c r="F16" s="186"/>
      <c r="G16" s="187">
        <f>ROUND(E16*F16,2)</f>
        <v>0</v>
      </c>
      <c r="H16" s="186">
        <v>101.36</v>
      </c>
      <c r="I16" s="187">
        <f>ROUND(E16*H16,2)</f>
        <v>2189.38</v>
      </c>
      <c r="J16" s="186">
        <v>169.64</v>
      </c>
      <c r="K16" s="187">
        <f>ROUND(E16*J16,2)</f>
        <v>3664.22</v>
      </c>
      <c r="L16" s="187">
        <v>21</v>
      </c>
      <c r="M16" s="187">
        <f>G16*(1+L16/100)</f>
        <v>0</v>
      </c>
      <c r="N16" s="187">
        <v>8.6899999999999998E-3</v>
      </c>
      <c r="O16" s="187">
        <f>ROUND(E16*N16,2)</f>
        <v>0.19</v>
      </c>
      <c r="P16" s="187">
        <v>0</v>
      </c>
      <c r="Q16" s="187">
        <f>ROUND(E16*P16,2)</f>
        <v>0</v>
      </c>
      <c r="R16" s="187"/>
      <c r="S16" s="187"/>
      <c r="T16" s="188">
        <v>0.70299999999999996</v>
      </c>
      <c r="U16" s="187">
        <f>ROUND(E16*T16,2)</f>
        <v>15.18</v>
      </c>
      <c r="V16" s="170"/>
      <c r="W16" s="170"/>
      <c r="X16" s="170"/>
      <c r="Y16" s="170"/>
      <c r="Z16" s="170"/>
      <c r="AA16" s="170"/>
      <c r="AB16" s="170"/>
      <c r="AC16" s="170"/>
      <c r="AD16" s="170"/>
      <c r="AE16" s="170" t="s">
        <v>107</v>
      </c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</row>
    <row r="17" spans="1:60" outlineLevel="1">
      <c r="A17" s="171"/>
      <c r="B17" s="180"/>
      <c r="C17" s="220" t="s">
        <v>136</v>
      </c>
      <c r="D17" s="208"/>
      <c r="E17" s="213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8"/>
      <c r="U17" s="187"/>
      <c r="V17" s="170"/>
      <c r="W17" s="170"/>
      <c r="X17" s="170"/>
      <c r="Y17" s="170"/>
      <c r="Z17" s="170"/>
      <c r="AA17" s="170"/>
      <c r="AB17" s="170"/>
      <c r="AC17" s="170"/>
      <c r="AD17" s="170"/>
      <c r="AE17" s="170" t="s">
        <v>137</v>
      </c>
      <c r="AF17" s="170">
        <v>0</v>
      </c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</row>
    <row r="18" spans="1:60" outlineLevel="1">
      <c r="A18" s="171"/>
      <c r="B18" s="180"/>
      <c r="C18" s="220" t="s">
        <v>146</v>
      </c>
      <c r="D18" s="208"/>
      <c r="E18" s="213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8"/>
      <c r="U18" s="187"/>
      <c r="V18" s="170"/>
      <c r="W18" s="170"/>
      <c r="X18" s="170"/>
      <c r="Y18" s="170"/>
      <c r="Z18" s="170"/>
      <c r="AA18" s="170"/>
      <c r="AB18" s="170"/>
      <c r="AC18" s="170"/>
      <c r="AD18" s="170"/>
      <c r="AE18" s="170" t="s">
        <v>137</v>
      </c>
      <c r="AF18" s="170">
        <v>0</v>
      </c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</row>
    <row r="19" spans="1:60" outlineLevel="1">
      <c r="A19" s="171"/>
      <c r="B19" s="180"/>
      <c r="C19" s="220" t="s">
        <v>147</v>
      </c>
      <c r="D19" s="208"/>
      <c r="E19" s="213">
        <v>5.6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8"/>
      <c r="U19" s="187"/>
      <c r="V19" s="170"/>
      <c r="W19" s="170"/>
      <c r="X19" s="170"/>
      <c r="Y19" s="170"/>
      <c r="Z19" s="170"/>
      <c r="AA19" s="170"/>
      <c r="AB19" s="170"/>
      <c r="AC19" s="170"/>
      <c r="AD19" s="170"/>
      <c r="AE19" s="170" t="s">
        <v>137</v>
      </c>
      <c r="AF19" s="170">
        <v>0</v>
      </c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</row>
    <row r="20" spans="1:60" outlineLevel="1">
      <c r="A20" s="171"/>
      <c r="B20" s="180"/>
      <c r="C20" s="220" t="s">
        <v>148</v>
      </c>
      <c r="D20" s="208"/>
      <c r="E20" s="213">
        <v>4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8"/>
      <c r="U20" s="187"/>
      <c r="V20" s="170"/>
      <c r="W20" s="170"/>
      <c r="X20" s="170"/>
      <c r="Y20" s="170"/>
      <c r="Z20" s="170"/>
      <c r="AA20" s="170"/>
      <c r="AB20" s="170"/>
      <c r="AC20" s="170"/>
      <c r="AD20" s="170"/>
      <c r="AE20" s="170" t="s">
        <v>137</v>
      </c>
      <c r="AF20" s="170">
        <v>0</v>
      </c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</row>
    <row r="21" spans="1:60" outlineLevel="1">
      <c r="A21" s="171"/>
      <c r="B21" s="180"/>
      <c r="C21" s="220" t="s">
        <v>149</v>
      </c>
      <c r="D21" s="208"/>
      <c r="E21" s="213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8"/>
      <c r="U21" s="187"/>
      <c r="V21" s="170"/>
      <c r="W21" s="170"/>
      <c r="X21" s="170"/>
      <c r="Y21" s="170"/>
      <c r="Z21" s="170"/>
      <c r="AA21" s="170"/>
      <c r="AB21" s="170"/>
      <c r="AC21" s="170"/>
      <c r="AD21" s="170"/>
      <c r="AE21" s="170" t="s">
        <v>137</v>
      </c>
      <c r="AF21" s="170">
        <v>0</v>
      </c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</row>
    <row r="22" spans="1:60" outlineLevel="1">
      <c r="A22" s="171"/>
      <c r="B22" s="180"/>
      <c r="C22" s="220" t="s">
        <v>150</v>
      </c>
      <c r="D22" s="208"/>
      <c r="E22" s="213">
        <v>10.4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  <c r="U22" s="187"/>
      <c r="V22" s="170"/>
      <c r="W22" s="170"/>
      <c r="X22" s="170"/>
      <c r="Y22" s="170"/>
      <c r="Z22" s="170"/>
      <c r="AA22" s="170"/>
      <c r="AB22" s="170"/>
      <c r="AC22" s="170"/>
      <c r="AD22" s="170"/>
      <c r="AE22" s="170" t="s">
        <v>137</v>
      </c>
      <c r="AF22" s="170">
        <v>0</v>
      </c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</row>
    <row r="23" spans="1:60" outlineLevel="1">
      <c r="A23" s="171"/>
      <c r="B23" s="180"/>
      <c r="C23" s="220" t="s">
        <v>151</v>
      </c>
      <c r="D23" s="208"/>
      <c r="E23" s="213">
        <v>1.6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  <c r="U23" s="187"/>
      <c r="V23" s="170"/>
      <c r="W23" s="170"/>
      <c r="X23" s="170"/>
      <c r="Y23" s="170"/>
      <c r="Z23" s="170"/>
      <c r="AA23" s="170"/>
      <c r="AB23" s="170"/>
      <c r="AC23" s="170"/>
      <c r="AD23" s="170"/>
      <c r="AE23" s="170" t="s">
        <v>137</v>
      </c>
      <c r="AF23" s="170">
        <v>0</v>
      </c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</row>
    <row r="24" spans="1:60" outlineLevel="1">
      <c r="A24" s="171">
        <v>4</v>
      </c>
      <c r="B24" s="180" t="s">
        <v>152</v>
      </c>
      <c r="C24" s="201" t="s">
        <v>153</v>
      </c>
      <c r="D24" s="181" t="s">
        <v>145</v>
      </c>
      <c r="E24" s="183">
        <v>8</v>
      </c>
      <c r="F24" s="186"/>
      <c r="G24" s="187">
        <f>ROUND(E24*F24,2)</f>
        <v>0</v>
      </c>
      <c r="H24" s="186">
        <v>122.2</v>
      </c>
      <c r="I24" s="187">
        <f>ROUND(E24*H24,2)</f>
        <v>977.6</v>
      </c>
      <c r="J24" s="186">
        <v>219.8</v>
      </c>
      <c r="K24" s="187">
        <f>ROUND(E24*J24,2)</f>
        <v>1758.4</v>
      </c>
      <c r="L24" s="187">
        <v>21</v>
      </c>
      <c r="M24" s="187">
        <f>G24*(1+L24/100)</f>
        <v>0</v>
      </c>
      <c r="N24" s="187">
        <v>1.0699999999999999E-2</v>
      </c>
      <c r="O24" s="187">
        <f>ROUND(E24*N24,2)</f>
        <v>0.09</v>
      </c>
      <c r="P24" s="187">
        <v>0</v>
      </c>
      <c r="Q24" s="187">
        <f>ROUND(E24*P24,2)</f>
        <v>0</v>
      </c>
      <c r="R24" s="187"/>
      <c r="S24" s="187"/>
      <c r="T24" s="188">
        <v>0.90800000000000003</v>
      </c>
      <c r="U24" s="187">
        <f>ROUND(E24*T24,2)</f>
        <v>7.26</v>
      </c>
      <c r="V24" s="170"/>
      <c r="W24" s="170"/>
      <c r="X24" s="170"/>
      <c r="Y24" s="170"/>
      <c r="Z24" s="170"/>
      <c r="AA24" s="170"/>
      <c r="AB24" s="170"/>
      <c r="AC24" s="170"/>
      <c r="AD24" s="170"/>
      <c r="AE24" s="170" t="s">
        <v>107</v>
      </c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</row>
    <row r="25" spans="1:60" outlineLevel="1">
      <c r="A25" s="171"/>
      <c r="B25" s="180"/>
      <c r="C25" s="220" t="s">
        <v>136</v>
      </c>
      <c r="D25" s="208"/>
      <c r="E25" s="213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8"/>
      <c r="U25" s="187"/>
      <c r="V25" s="170"/>
      <c r="W25" s="170"/>
      <c r="X25" s="170"/>
      <c r="Y25" s="170"/>
      <c r="Z25" s="170"/>
      <c r="AA25" s="170"/>
      <c r="AB25" s="170"/>
      <c r="AC25" s="170"/>
      <c r="AD25" s="170"/>
      <c r="AE25" s="170" t="s">
        <v>137</v>
      </c>
      <c r="AF25" s="170">
        <v>0</v>
      </c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</row>
    <row r="26" spans="1:60" outlineLevel="1">
      <c r="A26" s="171"/>
      <c r="B26" s="180"/>
      <c r="C26" s="220" t="s">
        <v>146</v>
      </c>
      <c r="D26" s="208"/>
      <c r="E26" s="213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8"/>
      <c r="U26" s="187"/>
      <c r="V26" s="170"/>
      <c r="W26" s="170"/>
      <c r="X26" s="170"/>
      <c r="Y26" s="170"/>
      <c r="Z26" s="170"/>
      <c r="AA26" s="170"/>
      <c r="AB26" s="170"/>
      <c r="AC26" s="170"/>
      <c r="AD26" s="170"/>
      <c r="AE26" s="170" t="s">
        <v>137</v>
      </c>
      <c r="AF26" s="170">
        <v>0</v>
      </c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</row>
    <row r="27" spans="1:60" outlineLevel="1">
      <c r="A27" s="171"/>
      <c r="B27" s="180"/>
      <c r="C27" s="220" t="s">
        <v>154</v>
      </c>
      <c r="D27" s="208"/>
      <c r="E27" s="213">
        <v>2.4</v>
      </c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8"/>
      <c r="U27" s="187"/>
      <c r="V27" s="170"/>
      <c r="W27" s="170"/>
      <c r="X27" s="170"/>
      <c r="Y27" s="170"/>
      <c r="Z27" s="170"/>
      <c r="AA27" s="170"/>
      <c r="AB27" s="170"/>
      <c r="AC27" s="170"/>
      <c r="AD27" s="170"/>
      <c r="AE27" s="170" t="s">
        <v>137</v>
      </c>
      <c r="AF27" s="170">
        <v>0</v>
      </c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</row>
    <row r="28" spans="1:60" outlineLevel="1">
      <c r="A28" s="171"/>
      <c r="B28" s="180"/>
      <c r="C28" s="220" t="s">
        <v>149</v>
      </c>
      <c r="D28" s="208"/>
      <c r="E28" s="213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8"/>
      <c r="U28" s="187"/>
      <c r="V28" s="170"/>
      <c r="W28" s="170"/>
      <c r="X28" s="170"/>
      <c r="Y28" s="170"/>
      <c r="Z28" s="170"/>
      <c r="AA28" s="170"/>
      <c r="AB28" s="170"/>
      <c r="AC28" s="170"/>
      <c r="AD28" s="170"/>
      <c r="AE28" s="170" t="s">
        <v>137</v>
      </c>
      <c r="AF28" s="170">
        <v>0</v>
      </c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</row>
    <row r="29" spans="1:60" outlineLevel="1">
      <c r="A29" s="171"/>
      <c r="B29" s="180"/>
      <c r="C29" s="220" t="s">
        <v>155</v>
      </c>
      <c r="D29" s="208"/>
      <c r="E29" s="213">
        <v>5.6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8"/>
      <c r="U29" s="187"/>
      <c r="V29" s="170"/>
      <c r="W29" s="170"/>
      <c r="X29" s="170"/>
      <c r="Y29" s="170"/>
      <c r="Z29" s="170"/>
      <c r="AA29" s="170"/>
      <c r="AB29" s="170"/>
      <c r="AC29" s="170"/>
      <c r="AD29" s="170"/>
      <c r="AE29" s="170" t="s">
        <v>137</v>
      </c>
      <c r="AF29" s="170">
        <v>0</v>
      </c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</row>
    <row r="30" spans="1:60" outlineLevel="1">
      <c r="A30" s="171">
        <v>5</v>
      </c>
      <c r="B30" s="180" t="s">
        <v>156</v>
      </c>
      <c r="C30" s="201" t="s">
        <v>157</v>
      </c>
      <c r="D30" s="181" t="s">
        <v>145</v>
      </c>
      <c r="E30" s="183">
        <v>4.8</v>
      </c>
      <c r="F30" s="186"/>
      <c r="G30" s="187">
        <f>ROUND(E30*F30,2)</f>
        <v>0</v>
      </c>
      <c r="H30" s="186">
        <v>145.76</v>
      </c>
      <c r="I30" s="187">
        <f>ROUND(E30*H30,2)</f>
        <v>699.65</v>
      </c>
      <c r="J30" s="186">
        <v>279.74</v>
      </c>
      <c r="K30" s="187">
        <f>ROUND(E30*J30,2)</f>
        <v>1342.75</v>
      </c>
      <c r="L30" s="187">
        <v>21</v>
      </c>
      <c r="M30" s="187">
        <f>G30*(1+L30/100)</f>
        <v>0</v>
      </c>
      <c r="N30" s="187">
        <v>1.2710000000000001E-2</v>
      </c>
      <c r="O30" s="187">
        <f>ROUND(E30*N30,2)</f>
        <v>0.06</v>
      </c>
      <c r="P30" s="187">
        <v>0</v>
      </c>
      <c r="Q30" s="187">
        <f>ROUND(E30*P30,2)</f>
        <v>0</v>
      </c>
      <c r="R30" s="187"/>
      <c r="S30" s="187"/>
      <c r="T30" s="188">
        <v>1.153</v>
      </c>
      <c r="U30" s="187">
        <f>ROUND(E30*T30,2)</f>
        <v>5.53</v>
      </c>
      <c r="V30" s="170"/>
      <c r="W30" s="170"/>
      <c r="X30" s="170"/>
      <c r="Y30" s="170"/>
      <c r="Z30" s="170"/>
      <c r="AA30" s="170"/>
      <c r="AB30" s="170"/>
      <c r="AC30" s="170"/>
      <c r="AD30" s="170"/>
      <c r="AE30" s="170" t="s">
        <v>107</v>
      </c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</row>
    <row r="31" spans="1:60" outlineLevel="1">
      <c r="A31" s="171"/>
      <c r="B31" s="180"/>
      <c r="C31" s="220" t="s">
        <v>136</v>
      </c>
      <c r="D31" s="208"/>
      <c r="E31" s="213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8"/>
      <c r="U31" s="187"/>
      <c r="V31" s="170"/>
      <c r="W31" s="170"/>
      <c r="X31" s="170"/>
      <c r="Y31" s="170"/>
      <c r="Z31" s="170"/>
      <c r="AA31" s="170"/>
      <c r="AB31" s="170"/>
      <c r="AC31" s="170"/>
      <c r="AD31" s="170"/>
      <c r="AE31" s="170" t="s">
        <v>137</v>
      </c>
      <c r="AF31" s="170">
        <v>0</v>
      </c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</row>
    <row r="32" spans="1:60" outlineLevel="1">
      <c r="A32" s="171"/>
      <c r="B32" s="180"/>
      <c r="C32" s="220" t="s">
        <v>146</v>
      </c>
      <c r="D32" s="208"/>
      <c r="E32" s="213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8"/>
      <c r="U32" s="187"/>
      <c r="V32" s="170"/>
      <c r="W32" s="170"/>
      <c r="X32" s="170"/>
      <c r="Y32" s="170"/>
      <c r="Z32" s="170"/>
      <c r="AA32" s="170"/>
      <c r="AB32" s="170"/>
      <c r="AC32" s="170"/>
      <c r="AD32" s="170"/>
      <c r="AE32" s="170" t="s">
        <v>137</v>
      </c>
      <c r="AF32" s="170">
        <v>0</v>
      </c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</row>
    <row r="33" spans="1:60" outlineLevel="1">
      <c r="A33" s="171"/>
      <c r="B33" s="180"/>
      <c r="C33" s="220" t="s">
        <v>158</v>
      </c>
      <c r="D33" s="208"/>
      <c r="E33" s="213">
        <v>2.4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8"/>
      <c r="U33" s="187"/>
      <c r="V33" s="170"/>
      <c r="W33" s="170"/>
      <c r="X33" s="170"/>
      <c r="Y33" s="170"/>
      <c r="Z33" s="170"/>
      <c r="AA33" s="170"/>
      <c r="AB33" s="170"/>
      <c r="AC33" s="170"/>
      <c r="AD33" s="170"/>
      <c r="AE33" s="170" t="s">
        <v>137</v>
      </c>
      <c r="AF33" s="170">
        <v>0</v>
      </c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</row>
    <row r="34" spans="1:60" outlineLevel="1">
      <c r="A34" s="171"/>
      <c r="B34" s="180"/>
      <c r="C34" s="220" t="s">
        <v>149</v>
      </c>
      <c r="D34" s="208"/>
      <c r="E34" s="213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8"/>
      <c r="U34" s="187"/>
      <c r="V34" s="170"/>
      <c r="W34" s="170"/>
      <c r="X34" s="170"/>
      <c r="Y34" s="170"/>
      <c r="Z34" s="170"/>
      <c r="AA34" s="170"/>
      <c r="AB34" s="170"/>
      <c r="AC34" s="170"/>
      <c r="AD34" s="170"/>
      <c r="AE34" s="170" t="s">
        <v>137</v>
      </c>
      <c r="AF34" s="170">
        <v>0</v>
      </c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</row>
    <row r="35" spans="1:60" outlineLevel="1">
      <c r="A35" s="171"/>
      <c r="B35" s="180"/>
      <c r="C35" s="220" t="s">
        <v>158</v>
      </c>
      <c r="D35" s="208"/>
      <c r="E35" s="213">
        <v>2.4</v>
      </c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/>
      <c r="U35" s="187"/>
      <c r="V35" s="170"/>
      <c r="W35" s="170"/>
      <c r="X35" s="170"/>
      <c r="Y35" s="170"/>
      <c r="Z35" s="170"/>
      <c r="AA35" s="170"/>
      <c r="AB35" s="170"/>
      <c r="AC35" s="170"/>
      <c r="AD35" s="170"/>
      <c r="AE35" s="170" t="s">
        <v>137</v>
      </c>
      <c r="AF35" s="170">
        <v>0</v>
      </c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</row>
    <row r="36" spans="1:60" outlineLevel="1">
      <c r="A36" s="171">
        <v>6</v>
      </c>
      <c r="B36" s="180" t="s">
        <v>159</v>
      </c>
      <c r="C36" s="201" t="s">
        <v>160</v>
      </c>
      <c r="D36" s="181" t="s">
        <v>145</v>
      </c>
      <c r="E36" s="183">
        <v>8.8000000000000007</v>
      </c>
      <c r="F36" s="186"/>
      <c r="G36" s="187">
        <f>ROUND(E36*F36,2)</f>
        <v>0</v>
      </c>
      <c r="H36" s="186">
        <v>107.24</v>
      </c>
      <c r="I36" s="187">
        <f>ROUND(E36*H36,2)</f>
        <v>943.71</v>
      </c>
      <c r="J36" s="186">
        <v>181.26</v>
      </c>
      <c r="K36" s="187">
        <f>ROUND(E36*J36,2)</f>
        <v>1595.09</v>
      </c>
      <c r="L36" s="187">
        <v>21</v>
      </c>
      <c r="M36" s="187">
        <f>G36*(1+L36/100)</f>
        <v>0</v>
      </c>
      <c r="N36" s="187">
        <v>3.9739999999999998E-2</v>
      </c>
      <c r="O36" s="187">
        <f>ROUND(E36*N36,2)</f>
        <v>0.35</v>
      </c>
      <c r="P36" s="187">
        <v>0</v>
      </c>
      <c r="Q36" s="187">
        <f>ROUND(E36*P36,2)</f>
        <v>0</v>
      </c>
      <c r="R36" s="187"/>
      <c r="S36" s="187"/>
      <c r="T36" s="188">
        <v>0.753</v>
      </c>
      <c r="U36" s="187">
        <f>ROUND(E36*T36,2)</f>
        <v>6.63</v>
      </c>
      <c r="V36" s="170"/>
      <c r="W36" s="170"/>
      <c r="X36" s="170"/>
      <c r="Y36" s="170"/>
      <c r="Z36" s="170"/>
      <c r="AA36" s="170"/>
      <c r="AB36" s="170"/>
      <c r="AC36" s="170"/>
      <c r="AD36" s="170"/>
      <c r="AE36" s="170" t="s">
        <v>107</v>
      </c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</row>
    <row r="37" spans="1:60" outlineLevel="1">
      <c r="A37" s="171"/>
      <c r="B37" s="180"/>
      <c r="C37" s="220" t="s">
        <v>136</v>
      </c>
      <c r="D37" s="208"/>
      <c r="E37" s="213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8"/>
      <c r="U37" s="187"/>
      <c r="V37" s="170"/>
      <c r="W37" s="170"/>
      <c r="X37" s="170"/>
      <c r="Y37" s="170"/>
      <c r="Z37" s="170"/>
      <c r="AA37" s="170"/>
      <c r="AB37" s="170"/>
      <c r="AC37" s="170"/>
      <c r="AD37" s="170"/>
      <c r="AE37" s="170" t="s">
        <v>137</v>
      </c>
      <c r="AF37" s="170">
        <v>0</v>
      </c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</row>
    <row r="38" spans="1:60" outlineLevel="1">
      <c r="A38" s="171"/>
      <c r="B38" s="180"/>
      <c r="C38" s="220" t="s">
        <v>146</v>
      </c>
      <c r="D38" s="208"/>
      <c r="E38" s="213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8"/>
      <c r="U38" s="187"/>
      <c r="V38" s="170"/>
      <c r="W38" s="170"/>
      <c r="X38" s="170"/>
      <c r="Y38" s="170"/>
      <c r="Z38" s="170"/>
      <c r="AA38" s="170"/>
      <c r="AB38" s="170"/>
      <c r="AC38" s="170"/>
      <c r="AD38" s="170"/>
      <c r="AE38" s="170" t="s">
        <v>137</v>
      </c>
      <c r="AF38" s="170">
        <v>0</v>
      </c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</row>
    <row r="39" spans="1:60" outlineLevel="1">
      <c r="A39" s="171"/>
      <c r="B39" s="180"/>
      <c r="C39" s="220" t="s">
        <v>161</v>
      </c>
      <c r="D39" s="208"/>
      <c r="E39" s="213">
        <v>1.6</v>
      </c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8"/>
      <c r="U39" s="187"/>
      <c r="V39" s="170"/>
      <c r="W39" s="170"/>
      <c r="X39" s="170"/>
      <c r="Y39" s="170"/>
      <c r="Z39" s="170"/>
      <c r="AA39" s="170"/>
      <c r="AB39" s="170"/>
      <c r="AC39" s="170"/>
      <c r="AD39" s="170"/>
      <c r="AE39" s="170" t="s">
        <v>137</v>
      </c>
      <c r="AF39" s="170">
        <v>0</v>
      </c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</row>
    <row r="40" spans="1:60" outlineLevel="1">
      <c r="A40" s="171"/>
      <c r="B40" s="180"/>
      <c r="C40" s="220" t="s">
        <v>162</v>
      </c>
      <c r="D40" s="208"/>
      <c r="E40" s="213">
        <v>1.6</v>
      </c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8"/>
      <c r="U40" s="187"/>
      <c r="V40" s="170"/>
      <c r="W40" s="170"/>
      <c r="X40" s="170"/>
      <c r="Y40" s="170"/>
      <c r="Z40" s="170"/>
      <c r="AA40" s="170"/>
      <c r="AB40" s="170"/>
      <c r="AC40" s="170"/>
      <c r="AD40" s="170"/>
      <c r="AE40" s="170" t="s">
        <v>137</v>
      </c>
      <c r="AF40" s="170">
        <v>0</v>
      </c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</row>
    <row r="41" spans="1:60" outlineLevel="1">
      <c r="A41" s="171"/>
      <c r="B41" s="180"/>
      <c r="C41" s="220" t="s">
        <v>163</v>
      </c>
      <c r="D41" s="208"/>
      <c r="E41" s="213">
        <v>0.8</v>
      </c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8"/>
      <c r="U41" s="187"/>
      <c r="V41" s="170"/>
      <c r="W41" s="170"/>
      <c r="X41" s="170"/>
      <c r="Y41" s="170"/>
      <c r="Z41" s="170"/>
      <c r="AA41" s="170"/>
      <c r="AB41" s="170"/>
      <c r="AC41" s="170"/>
      <c r="AD41" s="170"/>
      <c r="AE41" s="170" t="s">
        <v>137</v>
      </c>
      <c r="AF41" s="170">
        <v>0</v>
      </c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</row>
    <row r="42" spans="1:60" outlineLevel="1">
      <c r="A42" s="171"/>
      <c r="B42" s="180"/>
      <c r="C42" s="220" t="s">
        <v>164</v>
      </c>
      <c r="D42" s="208"/>
      <c r="E42" s="213">
        <v>1.6</v>
      </c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8"/>
      <c r="U42" s="187"/>
      <c r="V42" s="170"/>
      <c r="W42" s="170"/>
      <c r="X42" s="170"/>
      <c r="Y42" s="170"/>
      <c r="Z42" s="170"/>
      <c r="AA42" s="170"/>
      <c r="AB42" s="170"/>
      <c r="AC42" s="170"/>
      <c r="AD42" s="170"/>
      <c r="AE42" s="170" t="s">
        <v>137</v>
      </c>
      <c r="AF42" s="170">
        <v>0</v>
      </c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</row>
    <row r="43" spans="1:60" outlineLevel="1">
      <c r="A43" s="171"/>
      <c r="B43" s="180"/>
      <c r="C43" s="220" t="s">
        <v>165</v>
      </c>
      <c r="D43" s="208"/>
      <c r="E43" s="213">
        <v>0.8</v>
      </c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8"/>
      <c r="U43" s="187"/>
      <c r="V43" s="170"/>
      <c r="W43" s="170"/>
      <c r="X43" s="170"/>
      <c r="Y43" s="170"/>
      <c r="Z43" s="170"/>
      <c r="AA43" s="170"/>
      <c r="AB43" s="170"/>
      <c r="AC43" s="170"/>
      <c r="AD43" s="170"/>
      <c r="AE43" s="170" t="s">
        <v>137</v>
      </c>
      <c r="AF43" s="170">
        <v>0</v>
      </c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</row>
    <row r="44" spans="1:60" outlineLevel="1">
      <c r="A44" s="171"/>
      <c r="B44" s="180"/>
      <c r="C44" s="220" t="s">
        <v>149</v>
      </c>
      <c r="D44" s="208"/>
      <c r="E44" s="213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8"/>
      <c r="U44" s="187"/>
      <c r="V44" s="170"/>
      <c r="W44" s="170"/>
      <c r="X44" s="170"/>
      <c r="Y44" s="170"/>
      <c r="Z44" s="170"/>
      <c r="AA44" s="170"/>
      <c r="AB44" s="170"/>
      <c r="AC44" s="170"/>
      <c r="AD44" s="170"/>
      <c r="AE44" s="170" t="s">
        <v>137</v>
      </c>
      <c r="AF44" s="170">
        <v>0</v>
      </c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</row>
    <row r="45" spans="1:60" outlineLevel="1">
      <c r="A45" s="171"/>
      <c r="B45" s="180"/>
      <c r="C45" s="220" t="s">
        <v>166</v>
      </c>
      <c r="D45" s="208"/>
      <c r="E45" s="213">
        <v>1.6</v>
      </c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8"/>
      <c r="U45" s="187"/>
      <c r="V45" s="170"/>
      <c r="W45" s="170"/>
      <c r="X45" s="170"/>
      <c r="Y45" s="170"/>
      <c r="Z45" s="170"/>
      <c r="AA45" s="170"/>
      <c r="AB45" s="170"/>
      <c r="AC45" s="170"/>
      <c r="AD45" s="170"/>
      <c r="AE45" s="170" t="s">
        <v>137</v>
      </c>
      <c r="AF45" s="170">
        <v>0</v>
      </c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</row>
    <row r="46" spans="1:60" outlineLevel="1">
      <c r="A46" s="171"/>
      <c r="B46" s="180"/>
      <c r="C46" s="220" t="s">
        <v>167</v>
      </c>
      <c r="D46" s="208"/>
      <c r="E46" s="213">
        <v>0.8</v>
      </c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8"/>
      <c r="U46" s="187"/>
      <c r="V46" s="170"/>
      <c r="W46" s="170"/>
      <c r="X46" s="170"/>
      <c r="Y46" s="170"/>
      <c r="Z46" s="170"/>
      <c r="AA46" s="170"/>
      <c r="AB46" s="170"/>
      <c r="AC46" s="170"/>
      <c r="AD46" s="170"/>
      <c r="AE46" s="170" t="s">
        <v>137</v>
      </c>
      <c r="AF46" s="170">
        <v>0</v>
      </c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</row>
    <row r="47" spans="1:60" ht="22.5" outlineLevel="1">
      <c r="A47" s="171">
        <v>7</v>
      </c>
      <c r="B47" s="180" t="s">
        <v>168</v>
      </c>
      <c r="C47" s="201" t="s">
        <v>169</v>
      </c>
      <c r="D47" s="181" t="s">
        <v>170</v>
      </c>
      <c r="E47" s="183">
        <v>240.708</v>
      </c>
      <c r="F47" s="186"/>
      <c r="G47" s="187">
        <f>ROUND(E47*F47,2)</f>
        <v>0</v>
      </c>
      <c r="H47" s="186">
        <v>0</v>
      </c>
      <c r="I47" s="187">
        <f>ROUND(E47*H47,2)</f>
        <v>0</v>
      </c>
      <c r="J47" s="186">
        <v>137</v>
      </c>
      <c r="K47" s="187">
        <f>ROUND(E47*J47,2)</f>
        <v>32977</v>
      </c>
      <c r="L47" s="187">
        <v>21</v>
      </c>
      <c r="M47" s="187">
        <f>G47*(1+L47/100)</f>
        <v>0</v>
      </c>
      <c r="N47" s="187">
        <v>0</v>
      </c>
      <c r="O47" s="187">
        <f>ROUND(E47*N47,2)</f>
        <v>0</v>
      </c>
      <c r="P47" s="187">
        <v>0</v>
      </c>
      <c r="Q47" s="187">
        <f>ROUND(E47*P47,2)</f>
        <v>0</v>
      </c>
      <c r="R47" s="187"/>
      <c r="S47" s="187"/>
      <c r="T47" s="188">
        <v>0.16</v>
      </c>
      <c r="U47" s="187">
        <f>ROUND(E47*T47,2)</f>
        <v>38.51</v>
      </c>
      <c r="V47" s="170"/>
      <c r="W47" s="170"/>
      <c r="X47" s="170"/>
      <c r="Y47" s="170"/>
      <c r="Z47" s="170"/>
      <c r="AA47" s="170"/>
      <c r="AB47" s="170"/>
      <c r="AC47" s="170"/>
      <c r="AD47" s="170"/>
      <c r="AE47" s="170" t="s">
        <v>107</v>
      </c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</row>
    <row r="48" spans="1:60" outlineLevel="1">
      <c r="A48" s="171"/>
      <c r="B48" s="180"/>
      <c r="C48" s="220" t="s">
        <v>136</v>
      </c>
      <c r="D48" s="208"/>
      <c r="E48" s="213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8"/>
      <c r="U48" s="187"/>
      <c r="V48" s="170"/>
      <c r="W48" s="170"/>
      <c r="X48" s="170"/>
      <c r="Y48" s="170"/>
      <c r="Z48" s="170"/>
      <c r="AA48" s="170"/>
      <c r="AB48" s="170"/>
      <c r="AC48" s="170"/>
      <c r="AD48" s="170"/>
      <c r="AE48" s="170" t="s">
        <v>137</v>
      </c>
      <c r="AF48" s="170">
        <v>0</v>
      </c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</row>
    <row r="49" spans="1:60" outlineLevel="1">
      <c r="A49" s="171"/>
      <c r="B49" s="180"/>
      <c r="C49" s="221" t="s">
        <v>171</v>
      </c>
      <c r="D49" s="209"/>
      <c r="E49" s="214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8"/>
      <c r="U49" s="187"/>
      <c r="V49" s="170"/>
      <c r="W49" s="170"/>
      <c r="X49" s="170"/>
      <c r="Y49" s="170"/>
      <c r="Z49" s="170"/>
      <c r="AA49" s="170"/>
      <c r="AB49" s="170"/>
      <c r="AC49" s="170"/>
      <c r="AD49" s="170"/>
      <c r="AE49" s="170" t="s">
        <v>137</v>
      </c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</row>
    <row r="50" spans="1:60" outlineLevel="1">
      <c r="A50" s="171"/>
      <c r="B50" s="180"/>
      <c r="C50" s="222" t="s">
        <v>172</v>
      </c>
      <c r="D50" s="209"/>
      <c r="E50" s="214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87"/>
      <c r="V50" s="170"/>
      <c r="W50" s="170"/>
      <c r="X50" s="170"/>
      <c r="Y50" s="170"/>
      <c r="Z50" s="170"/>
      <c r="AA50" s="170"/>
      <c r="AB50" s="170"/>
      <c r="AC50" s="170"/>
      <c r="AD50" s="170"/>
      <c r="AE50" s="170" t="s">
        <v>137</v>
      </c>
      <c r="AF50" s="170">
        <v>2</v>
      </c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</row>
    <row r="51" spans="1:60" outlineLevel="1">
      <c r="A51" s="171"/>
      <c r="B51" s="180"/>
      <c r="C51" s="222" t="s">
        <v>173</v>
      </c>
      <c r="D51" s="209"/>
      <c r="E51" s="214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8"/>
      <c r="U51" s="187"/>
      <c r="V51" s="170"/>
      <c r="W51" s="170"/>
      <c r="X51" s="170"/>
      <c r="Y51" s="170"/>
      <c r="Z51" s="170"/>
      <c r="AA51" s="170"/>
      <c r="AB51" s="170"/>
      <c r="AC51" s="170"/>
      <c r="AD51" s="170"/>
      <c r="AE51" s="170" t="s">
        <v>137</v>
      </c>
      <c r="AF51" s="170">
        <v>2</v>
      </c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</row>
    <row r="52" spans="1:60" outlineLevel="1">
      <c r="A52" s="171"/>
      <c r="B52" s="180"/>
      <c r="C52" s="222" t="s">
        <v>174</v>
      </c>
      <c r="D52" s="209"/>
      <c r="E52" s="214">
        <v>1.32</v>
      </c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7"/>
      <c r="V52" s="170"/>
      <c r="W52" s="170"/>
      <c r="X52" s="170"/>
      <c r="Y52" s="170"/>
      <c r="Z52" s="170"/>
      <c r="AA52" s="170"/>
      <c r="AB52" s="170"/>
      <c r="AC52" s="170"/>
      <c r="AD52" s="170"/>
      <c r="AE52" s="170" t="s">
        <v>137</v>
      </c>
      <c r="AF52" s="170">
        <v>2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</row>
    <row r="53" spans="1:60" outlineLevel="1">
      <c r="A53" s="171"/>
      <c r="B53" s="180"/>
      <c r="C53" s="222" t="s">
        <v>175</v>
      </c>
      <c r="D53" s="209"/>
      <c r="E53" s="214">
        <v>61</v>
      </c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8"/>
      <c r="U53" s="187"/>
      <c r="V53" s="170"/>
      <c r="W53" s="170"/>
      <c r="X53" s="170"/>
      <c r="Y53" s="170"/>
      <c r="Z53" s="170"/>
      <c r="AA53" s="170"/>
      <c r="AB53" s="170"/>
      <c r="AC53" s="170"/>
      <c r="AD53" s="170"/>
      <c r="AE53" s="170" t="s">
        <v>137</v>
      </c>
      <c r="AF53" s="170">
        <v>2</v>
      </c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</row>
    <row r="54" spans="1:60" outlineLevel="1">
      <c r="A54" s="171"/>
      <c r="B54" s="180"/>
      <c r="C54" s="222" t="s">
        <v>176</v>
      </c>
      <c r="D54" s="209"/>
      <c r="E54" s="214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187"/>
      <c r="V54" s="170"/>
      <c r="W54" s="170"/>
      <c r="X54" s="170"/>
      <c r="Y54" s="170"/>
      <c r="Z54" s="170"/>
      <c r="AA54" s="170"/>
      <c r="AB54" s="170"/>
      <c r="AC54" s="170"/>
      <c r="AD54" s="170"/>
      <c r="AE54" s="170" t="s">
        <v>137</v>
      </c>
      <c r="AF54" s="170">
        <v>2</v>
      </c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</row>
    <row r="55" spans="1:60" outlineLevel="1">
      <c r="A55" s="171"/>
      <c r="B55" s="180"/>
      <c r="C55" s="222" t="s">
        <v>177</v>
      </c>
      <c r="D55" s="209"/>
      <c r="E55" s="214">
        <v>255.71199999999999</v>
      </c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187"/>
      <c r="V55" s="170"/>
      <c r="W55" s="170"/>
      <c r="X55" s="170"/>
      <c r="Y55" s="170"/>
      <c r="Z55" s="170"/>
      <c r="AA55" s="170"/>
      <c r="AB55" s="170"/>
      <c r="AC55" s="170"/>
      <c r="AD55" s="170"/>
      <c r="AE55" s="170" t="s">
        <v>137</v>
      </c>
      <c r="AF55" s="170">
        <v>2</v>
      </c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</row>
    <row r="56" spans="1:60" outlineLevel="1">
      <c r="A56" s="171"/>
      <c r="B56" s="180"/>
      <c r="C56" s="222" t="s">
        <v>178</v>
      </c>
      <c r="D56" s="209"/>
      <c r="E56" s="214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/>
      <c r="U56" s="187"/>
      <c r="V56" s="170"/>
      <c r="W56" s="170"/>
      <c r="X56" s="170"/>
      <c r="Y56" s="170"/>
      <c r="Z56" s="170"/>
      <c r="AA56" s="170"/>
      <c r="AB56" s="170"/>
      <c r="AC56" s="170"/>
      <c r="AD56" s="170"/>
      <c r="AE56" s="170" t="s">
        <v>137</v>
      </c>
      <c r="AF56" s="170">
        <v>2</v>
      </c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</row>
    <row r="57" spans="1:60" ht="22.5" outlineLevel="1">
      <c r="A57" s="171"/>
      <c r="B57" s="180"/>
      <c r="C57" s="222" t="s">
        <v>179</v>
      </c>
      <c r="D57" s="209"/>
      <c r="E57" s="214">
        <v>32.735999999999997</v>
      </c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8"/>
      <c r="U57" s="187"/>
      <c r="V57" s="170"/>
      <c r="W57" s="170"/>
      <c r="X57" s="170"/>
      <c r="Y57" s="170"/>
      <c r="Z57" s="170"/>
      <c r="AA57" s="170"/>
      <c r="AB57" s="170"/>
      <c r="AC57" s="170"/>
      <c r="AD57" s="170"/>
      <c r="AE57" s="170" t="s">
        <v>137</v>
      </c>
      <c r="AF57" s="170">
        <v>2</v>
      </c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</row>
    <row r="58" spans="1:60" ht="33.75" outlineLevel="1">
      <c r="A58" s="171"/>
      <c r="B58" s="180"/>
      <c r="C58" s="222" t="s">
        <v>180</v>
      </c>
      <c r="D58" s="209"/>
      <c r="E58" s="214">
        <v>105.732</v>
      </c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8"/>
      <c r="U58" s="187"/>
      <c r="V58" s="170"/>
      <c r="W58" s="170"/>
      <c r="X58" s="170"/>
      <c r="Y58" s="170"/>
      <c r="Z58" s="170"/>
      <c r="AA58" s="170"/>
      <c r="AB58" s="170"/>
      <c r="AC58" s="170"/>
      <c r="AD58" s="170"/>
      <c r="AE58" s="170" t="s">
        <v>137</v>
      </c>
      <c r="AF58" s="170">
        <v>2</v>
      </c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</row>
    <row r="59" spans="1:60" ht="22.5" outlineLevel="1">
      <c r="A59" s="171"/>
      <c r="B59" s="180"/>
      <c r="C59" s="222" t="s">
        <v>181</v>
      </c>
      <c r="D59" s="209"/>
      <c r="E59" s="214">
        <v>11.616</v>
      </c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8"/>
      <c r="U59" s="187"/>
      <c r="V59" s="170"/>
      <c r="W59" s="170"/>
      <c r="X59" s="170"/>
      <c r="Y59" s="170"/>
      <c r="Z59" s="170"/>
      <c r="AA59" s="170"/>
      <c r="AB59" s="170"/>
      <c r="AC59" s="170"/>
      <c r="AD59" s="170"/>
      <c r="AE59" s="170" t="s">
        <v>137</v>
      </c>
      <c r="AF59" s="170">
        <v>2</v>
      </c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</row>
    <row r="60" spans="1:60" outlineLevel="1">
      <c r="A60" s="171"/>
      <c r="B60" s="180"/>
      <c r="C60" s="222" t="s">
        <v>182</v>
      </c>
      <c r="D60" s="209"/>
      <c r="E60" s="214">
        <v>13.3</v>
      </c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87"/>
      <c r="V60" s="170"/>
      <c r="W60" s="170"/>
      <c r="X60" s="170"/>
      <c r="Y60" s="170"/>
      <c r="Z60" s="170"/>
      <c r="AA60" s="170"/>
      <c r="AB60" s="170"/>
      <c r="AC60" s="170"/>
      <c r="AD60" s="170"/>
      <c r="AE60" s="170" t="s">
        <v>137</v>
      </c>
      <c r="AF60" s="170">
        <v>2</v>
      </c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</row>
    <row r="61" spans="1:60" outlineLevel="1">
      <c r="A61" s="171"/>
      <c r="B61" s="180"/>
      <c r="C61" s="223" t="s">
        <v>183</v>
      </c>
      <c r="D61" s="210"/>
      <c r="E61" s="215">
        <v>481.416</v>
      </c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8"/>
      <c r="U61" s="187"/>
      <c r="V61" s="170"/>
      <c r="W61" s="170"/>
      <c r="X61" s="170"/>
      <c r="Y61" s="170"/>
      <c r="Z61" s="170"/>
      <c r="AA61" s="170"/>
      <c r="AB61" s="170"/>
      <c r="AC61" s="170"/>
      <c r="AD61" s="170"/>
      <c r="AE61" s="170" t="s">
        <v>137</v>
      </c>
      <c r="AF61" s="170">
        <v>3</v>
      </c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</row>
    <row r="62" spans="1:60" outlineLevel="1">
      <c r="A62" s="171"/>
      <c r="B62" s="180"/>
      <c r="C62" s="221" t="s">
        <v>184</v>
      </c>
      <c r="D62" s="209"/>
      <c r="E62" s="214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8"/>
      <c r="U62" s="187"/>
      <c r="V62" s="170"/>
      <c r="W62" s="170"/>
      <c r="X62" s="170"/>
      <c r="Y62" s="170"/>
      <c r="Z62" s="170"/>
      <c r="AA62" s="170"/>
      <c r="AB62" s="170"/>
      <c r="AC62" s="170"/>
      <c r="AD62" s="170"/>
      <c r="AE62" s="170" t="s">
        <v>137</v>
      </c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</row>
    <row r="63" spans="1:60" outlineLevel="1">
      <c r="A63" s="171"/>
      <c r="B63" s="180"/>
      <c r="C63" s="220" t="s">
        <v>185</v>
      </c>
      <c r="D63" s="208"/>
      <c r="E63" s="213">
        <v>240.708</v>
      </c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8"/>
      <c r="U63" s="187"/>
      <c r="V63" s="170"/>
      <c r="W63" s="170"/>
      <c r="X63" s="170"/>
      <c r="Y63" s="170"/>
      <c r="Z63" s="170"/>
      <c r="AA63" s="170"/>
      <c r="AB63" s="170"/>
      <c r="AC63" s="170"/>
      <c r="AD63" s="170"/>
      <c r="AE63" s="170" t="s">
        <v>137</v>
      </c>
      <c r="AF63" s="170">
        <v>0</v>
      </c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</row>
    <row r="64" spans="1:60" outlineLevel="1">
      <c r="A64" s="171">
        <v>8</v>
      </c>
      <c r="B64" s="180" t="s">
        <v>186</v>
      </c>
      <c r="C64" s="201" t="s">
        <v>187</v>
      </c>
      <c r="D64" s="181" t="s">
        <v>170</v>
      </c>
      <c r="E64" s="183">
        <v>60.177</v>
      </c>
      <c r="F64" s="186"/>
      <c r="G64" s="187">
        <f>ROUND(E64*F64,2)</f>
        <v>0</v>
      </c>
      <c r="H64" s="186">
        <v>0</v>
      </c>
      <c r="I64" s="187">
        <f>ROUND(E64*H64,2)</f>
        <v>0</v>
      </c>
      <c r="J64" s="186">
        <v>23.8</v>
      </c>
      <c r="K64" s="187">
        <f>ROUND(E64*J64,2)</f>
        <v>1432.21</v>
      </c>
      <c r="L64" s="187">
        <v>21</v>
      </c>
      <c r="M64" s="187">
        <f>G64*(1+L64/100)</f>
        <v>0</v>
      </c>
      <c r="N64" s="187">
        <v>0</v>
      </c>
      <c r="O64" s="187">
        <f>ROUND(E64*N64,2)</f>
        <v>0</v>
      </c>
      <c r="P64" s="187">
        <v>0</v>
      </c>
      <c r="Q64" s="187">
        <f>ROUND(E64*P64,2)</f>
        <v>0</v>
      </c>
      <c r="R64" s="187"/>
      <c r="S64" s="187"/>
      <c r="T64" s="188">
        <v>8.4000000000000005E-2</v>
      </c>
      <c r="U64" s="187">
        <f>ROUND(E64*T64,2)</f>
        <v>5.05</v>
      </c>
      <c r="V64" s="170"/>
      <c r="W64" s="170"/>
      <c r="X64" s="170"/>
      <c r="Y64" s="170"/>
      <c r="Z64" s="170"/>
      <c r="AA64" s="170"/>
      <c r="AB64" s="170"/>
      <c r="AC64" s="170"/>
      <c r="AD64" s="170"/>
      <c r="AE64" s="170" t="s">
        <v>107</v>
      </c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</row>
    <row r="65" spans="1:60" outlineLevel="1">
      <c r="A65" s="171"/>
      <c r="B65" s="180"/>
      <c r="C65" s="220" t="s">
        <v>188</v>
      </c>
      <c r="D65" s="208"/>
      <c r="E65" s="213">
        <v>60.177</v>
      </c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8"/>
      <c r="U65" s="187"/>
      <c r="V65" s="170"/>
      <c r="W65" s="170"/>
      <c r="X65" s="170"/>
      <c r="Y65" s="170"/>
      <c r="Z65" s="170"/>
      <c r="AA65" s="170"/>
      <c r="AB65" s="170"/>
      <c r="AC65" s="170"/>
      <c r="AD65" s="170"/>
      <c r="AE65" s="170" t="s">
        <v>137</v>
      </c>
      <c r="AF65" s="170">
        <v>0</v>
      </c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</row>
    <row r="66" spans="1:60" ht="22.5" outlineLevel="1">
      <c r="A66" s="171">
        <v>9</v>
      </c>
      <c r="B66" s="180" t="s">
        <v>189</v>
      </c>
      <c r="C66" s="201" t="s">
        <v>190</v>
      </c>
      <c r="D66" s="181" t="s">
        <v>170</v>
      </c>
      <c r="E66" s="183">
        <v>144.4248</v>
      </c>
      <c r="F66" s="186"/>
      <c r="G66" s="187">
        <f>ROUND(E66*F66,2)</f>
        <v>0</v>
      </c>
      <c r="H66" s="186">
        <v>0</v>
      </c>
      <c r="I66" s="187">
        <f>ROUND(E66*H66,2)</f>
        <v>0</v>
      </c>
      <c r="J66" s="186">
        <v>302.5</v>
      </c>
      <c r="K66" s="187">
        <f>ROUND(E66*J66,2)</f>
        <v>43688.5</v>
      </c>
      <c r="L66" s="187">
        <v>21</v>
      </c>
      <c r="M66" s="187">
        <f>G66*(1+L66/100)</f>
        <v>0</v>
      </c>
      <c r="N66" s="187">
        <v>0</v>
      </c>
      <c r="O66" s="187">
        <f>ROUND(E66*N66,2)</f>
        <v>0</v>
      </c>
      <c r="P66" s="187">
        <v>0</v>
      </c>
      <c r="Q66" s="187">
        <f>ROUND(E66*P66,2)</f>
        <v>0</v>
      </c>
      <c r="R66" s="187"/>
      <c r="S66" s="187"/>
      <c r="T66" s="188">
        <v>0.3</v>
      </c>
      <c r="U66" s="187">
        <f>ROUND(E66*T66,2)</f>
        <v>43.33</v>
      </c>
      <c r="V66" s="170"/>
      <c r="W66" s="170"/>
      <c r="X66" s="170"/>
      <c r="Y66" s="170"/>
      <c r="Z66" s="170"/>
      <c r="AA66" s="170"/>
      <c r="AB66" s="170"/>
      <c r="AC66" s="170"/>
      <c r="AD66" s="170"/>
      <c r="AE66" s="170" t="s">
        <v>107</v>
      </c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</row>
    <row r="67" spans="1:60" outlineLevel="1">
      <c r="A67" s="171"/>
      <c r="B67" s="180"/>
      <c r="C67" s="220" t="s">
        <v>136</v>
      </c>
      <c r="D67" s="208"/>
      <c r="E67" s="213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8"/>
      <c r="U67" s="187"/>
      <c r="V67" s="170"/>
      <c r="W67" s="170"/>
      <c r="X67" s="170"/>
      <c r="Y67" s="170"/>
      <c r="Z67" s="170"/>
      <c r="AA67" s="170"/>
      <c r="AB67" s="170"/>
      <c r="AC67" s="170"/>
      <c r="AD67" s="170"/>
      <c r="AE67" s="170" t="s">
        <v>137</v>
      </c>
      <c r="AF67" s="170">
        <v>0</v>
      </c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</row>
    <row r="68" spans="1:60" outlineLevel="1">
      <c r="A68" s="171"/>
      <c r="B68" s="180"/>
      <c r="C68" s="220" t="s">
        <v>191</v>
      </c>
      <c r="D68" s="208"/>
      <c r="E68" s="213">
        <v>144.4248</v>
      </c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8"/>
      <c r="U68" s="187"/>
      <c r="V68" s="170"/>
      <c r="W68" s="170"/>
      <c r="X68" s="170"/>
      <c r="Y68" s="170"/>
      <c r="Z68" s="170"/>
      <c r="AA68" s="170"/>
      <c r="AB68" s="170"/>
      <c r="AC68" s="170"/>
      <c r="AD68" s="170"/>
      <c r="AE68" s="170" t="s">
        <v>137</v>
      </c>
      <c r="AF68" s="170">
        <v>0</v>
      </c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</row>
    <row r="69" spans="1:60" outlineLevel="1">
      <c r="A69" s="171">
        <v>10</v>
      </c>
      <c r="B69" s="180" t="s">
        <v>192</v>
      </c>
      <c r="C69" s="201" t="s">
        <v>193</v>
      </c>
      <c r="D69" s="181" t="s">
        <v>170</v>
      </c>
      <c r="E69" s="183">
        <v>36.106200000000001</v>
      </c>
      <c r="F69" s="186"/>
      <c r="G69" s="187">
        <f>ROUND(E69*F69,2)</f>
        <v>0</v>
      </c>
      <c r="H69" s="186">
        <v>0</v>
      </c>
      <c r="I69" s="187">
        <f>ROUND(E69*H69,2)</f>
        <v>0</v>
      </c>
      <c r="J69" s="186">
        <v>50.8</v>
      </c>
      <c r="K69" s="187">
        <f>ROUND(E69*J69,2)</f>
        <v>1834.19</v>
      </c>
      <c r="L69" s="187">
        <v>21</v>
      </c>
      <c r="M69" s="187">
        <f>G69*(1+L69/100)</f>
        <v>0</v>
      </c>
      <c r="N69" s="187">
        <v>0</v>
      </c>
      <c r="O69" s="187">
        <f>ROUND(E69*N69,2)</f>
        <v>0</v>
      </c>
      <c r="P69" s="187">
        <v>0</v>
      </c>
      <c r="Q69" s="187">
        <f>ROUND(E69*P69,2)</f>
        <v>0</v>
      </c>
      <c r="R69" s="187"/>
      <c r="S69" s="187"/>
      <c r="T69" s="188">
        <v>0.14829999999999999</v>
      </c>
      <c r="U69" s="187">
        <f>ROUND(E69*T69,2)</f>
        <v>5.35</v>
      </c>
      <c r="V69" s="170"/>
      <c r="W69" s="170"/>
      <c r="X69" s="170"/>
      <c r="Y69" s="170"/>
      <c r="Z69" s="170"/>
      <c r="AA69" s="170"/>
      <c r="AB69" s="170"/>
      <c r="AC69" s="170"/>
      <c r="AD69" s="170"/>
      <c r="AE69" s="170" t="s">
        <v>107</v>
      </c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</row>
    <row r="70" spans="1:60" outlineLevel="1">
      <c r="A70" s="171"/>
      <c r="B70" s="180"/>
      <c r="C70" s="220" t="s">
        <v>194</v>
      </c>
      <c r="D70" s="208"/>
      <c r="E70" s="213">
        <v>36.106200000000001</v>
      </c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8"/>
      <c r="U70" s="187"/>
      <c r="V70" s="170"/>
      <c r="W70" s="170"/>
      <c r="X70" s="170"/>
      <c r="Y70" s="170"/>
      <c r="Z70" s="170"/>
      <c r="AA70" s="170"/>
      <c r="AB70" s="170"/>
      <c r="AC70" s="170"/>
      <c r="AD70" s="170"/>
      <c r="AE70" s="170" t="s">
        <v>137</v>
      </c>
      <c r="AF70" s="170">
        <v>0</v>
      </c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</row>
    <row r="71" spans="1:60" outlineLevel="1">
      <c r="A71" s="171">
        <v>11</v>
      </c>
      <c r="B71" s="180" t="s">
        <v>195</v>
      </c>
      <c r="C71" s="201" t="s">
        <v>196</v>
      </c>
      <c r="D71" s="181" t="s">
        <v>170</v>
      </c>
      <c r="E71" s="183">
        <v>48.141599999999997</v>
      </c>
      <c r="F71" s="186"/>
      <c r="G71" s="187">
        <f>ROUND(E71*F71,2)</f>
        <v>0</v>
      </c>
      <c r="H71" s="186">
        <v>0</v>
      </c>
      <c r="I71" s="187">
        <f>ROUND(E71*H71,2)</f>
        <v>0</v>
      </c>
      <c r="J71" s="186">
        <v>856</v>
      </c>
      <c r="K71" s="187">
        <f>ROUND(E71*J71,2)</f>
        <v>41209.21</v>
      </c>
      <c r="L71" s="187">
        <v>21</v>
      </c>
      <c r="M71" s="187">
        <f>G71*(1+L71/100)</f>
        <v>0</v>
      </c>
      <c r="N71" s="187">
        <v>0</v>
      </c>
      <c r="O71" s="187">
        <f>ROUND(E71*N71,2)</f>
        <v>0</v>
      </c>
      <c r="P71" s="187">
        <v>0</v>
      </c>
      <c r="Q71" s="187">
        <f>ROUND(E71*P71,2)</f>
        <v>0</v>
      </c>
      <c r="R71" s="187"/>
      <c r="S71" s="187"/>
      <c r="T71" s="188">
        <v>0.53</v>
      </c>
      <c r="U71" s="187">
        <f>ROUND(E71*T71,2)</f>
        <v>25.52</v>
      </c>
      <c r="V71" s="170"/>
      <c r="W71" s="170"/>
      <c r="X71" s="170"/>
      <c r="Y71" s="170"/>
      <c r="Z71" s="170"/>
      <c r="AA71" s="170"/>
      <c r="AB71" s="170"/>
      <c r="AC71" s="170"/>
      <c r="AD71" s="170"/>
      <c r="AE71" s="170" t="s">
        <v>107</v>
      </c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</row>
    <row r="72" spans="1:60" outlineLevel="1">
      <c r="A72" s="171"/>
      <c r="B72" s="180"/>
      <c r="C72" s="220" t="s">
        <v>136</v>
      </c>
      <c r="D72" s="208"/>
      <c r="E72" s="213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8"/>
      <c r="U72" s="187"/>
      <c r="V72" s="170"/>
      <c r="W72" s="170"/>
      <c r="X72" s="170"/>
      <c r="Y72" s="170"/>
      <c r="Z72" s="170"/>
      <c r="AA72" s="170"/>
      <c r="AB72" s="170"/>
      <c r="AC72" s="170"/>
      <c r="AD72" s="170"/>
      <c r="AE72" s="170" t="s">
        <v>137</v>
      </c>
      <c r="AF72" s="170">
        <v>0</v>
      </c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</row>
    <row r="73" spans="1:60" outlineLevel="1">
      <c r="A73" s="171"/>
      <c r="B73" s="180"/>
      <c r="C73" s="220" t="s">
        <v>197</v>
      </c>
      <c r="D73" s="208"/>
      <c r="E73" s="213">
        <v>48.141599999999997</v>
      </c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8"/>
      <c r="U73" s="187"/>
      <c r="V73" s="170"/>
      <c r="W73" s="170"/>
      <c r="X73" s="170"/>
      <c r="Y73" s="170"/>
      <c r="Z73" s="170"/>
      <c r="AA73" s="170"/>
      <c r="AB73" s="170"/>
      <c r="AC73" s="170"/>
      <c r="AD73" s="170"/>
      <c r="AE73" s="170" t="s">
        <v>137</v>
      </c>
      <c r="AF73" s="170">
        <v>0</v>
      </c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</row>
    <row r="74" spans="1:60" outlineLevel="1">
      <c r="A74" s="171">
        <v>12</v>
      </c>
      <c r="B74" s="180" t="s">
        <v>198</v>
      </c>
      <c r="C74" s="201" t="s">
        <v>199</v>
      </c>
      <c r="D74" s="181" t="s">
        <v>170</v>
      </c>
      <c r="E74" s="183">
        <v>24.070799999999998</v>
      </c>
      <c r="F74" s="186"/>
      <c r="G74" s="187">
        <f>ROUND(E74*F74,2)</f>
        <v>0</v>
      </c>
      <c r="H74" s="186">
        <v>0</v>
      </c>
      <c r="I74" s="187">
        <f>ROUND(E74*H74,2)</f>
        <v>0</v>
      </c>
      <c r="J74" s="186">
        <v>1090</v>
      </c>
      <c r="K74" s="187">
        <f>ROUND(E74*J74,2)</f>
        <v>26237.17</v>
      </c>
      <c r="L74" s="187">
        <v>21</v>
      </c>
      <c r="M74" s="187">
        <f>G74*(1+L74/100)</f>
        <v>0</v>
      </c>
      <c r="N74" s="187">
        <v>0</v>
      </c>
      <c r="O74" s="187">
        <f>ROUND(E74*N74,2)</f>
        <v>0</v>
      </c>
      <c r="P74" s="187">
        <v>0</v>
      </c>
      <c r="Q74" s="187">
        <f>ROUND(E74*P74,2)</f>
        <v>0</v>
      </c>
      <c r="R74" s="187"/>
      <c r="S74" s="187"/>
      <c r="T74" s="188">
        <v>0.25</v>
      </c>
      <c r="U74" s="187">
        <f>ROUND(E74*T74,2)</f>
        <v>6.02</v>
      </c>
      <c r="V74" s="170"/>
      <c r="W74" s="170"/>
      <c r="X74" s="170"/>
      <c r="Y74" s="170"/>
      <c r="Z74" s="170"/>
      <c r="AA74" s="170"/>
      <c r="AB74" s="170"/>
      <c r="AC74" s="170"/>
      <c r="AD74" s="170"/>
      <c r="AE74" s="170" t="s">
        <v>107</v>
      </c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</row>
    <row r="75" spans="1:60" outlineLevel="1">
      <c r="A75" s="171"/>
      <c r="B75" s="180"/>
      <c r="C75" s="220" t="s">
        <v>136</v>
      </c>
      <c r="D75" s="208"/>
      <c r="E75" s="213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8"/>
      <c r="U75" s="187"/>
      <c r="V75" s="170"/>
      <c r="W75" s="170"/>
      <c r="X75" s="170"/>
      <c r="Y75" s="170"/>
      <c r="Z75" s="170"/>
      <c r="AA75" s="170"/>
      <c r="AB75" s="170"/>
      <c r="AC75" s="170"/>
      <c r="AD75" s="170"/>
      <c r="AE75" s="170" t="s">
        <v>137</v>
      </c>
      <c r="AF75" s="170">
        <v>0</v>
      </c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</row>
    <row r="76" spans="1:60" outlineLevel="1">
      <c r="A76" s="171"/>
      <c r="B76" s="180"/>
      <c r="C76" s="220" t="s">
        <v>200</v>
      </c>
      <c r="D76" s="208"/>
      <c r="E76" s="213">
        <v>24.070799999999998</v>
      </c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8"/>
      <c r="U76" s="187"/>
      <c r="V76" s="170"/>
      <c r="W76" s="170"/>
      <c r="X76" s="170"/>
      <c r="Y76" s="170"/>
      <c r="Z76" s="170"/>
      <c r="AA76" s="170"/>
      <c r="AB76" s="170"/>
      <c r="AC76" s="170"/>
      <c r="AD76" s="170"/>
      <c r="AE76" s="170" t="s">
        <v>137</v>
      </c>
      <c r="AF76" s="170">
        <v>0</v>
      </c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</row>
    <row r="77" spans="1:60" outlineLevel="1">
      <c r="A77" s="171">
        <v>13</v>
      </c>
      <c r="B77" s="180" t="s">
        <v>201</v>
      </c>
      <c r="C77" s="201" t="s">
        <v>202</v>
      </c>
      <c r="D77" s="181" t="s">
        <v>170</v>
      </c>
      <c r="E77" s="183">
        <v>24.070799999999998</v>
      </c>
      <c r="F77" s="186"/>
      <c r="G77" s="187">
        <f>ROUND(E77*F77,2)</f>
        <v>0</v>
      </c>
      <c r="H77" s="186">
        <v>75.680000000000007</v>
      </c>
      <c r="I77" s="187">
        <f>ROUND(E77*H77,2)</f>
        <v>1821.68</v>
      </c>
      <c r="J77" s="186">
        <v>2324.3200000000002</v>
      </c>
      <c r="K77" s="187">
        <f>ROUND(E77*J77,2)</f>
        <v>55948.24</v>
      </c>
      <c r="L77" s="187">
        <v>21</v>
      </c>
      <c r="M77" s="187">
        <f>G77*(1+L77/100)</f>
        <v>0</v>
      </c>
      <c r="N77" s="187">
        <v>1.9220000000000001E-2</v>
      </c>
      <c r="O77" s="187">
        <f>ROUND(E77*N77,2)</f>
        <v>0.46</v>
      </c>
      <c r="P77" s="187">
        <v>0</v>
      </c>
      <c r="Q77" s="187">
        <f>ROUND(E77*P77,2)</f>
        <v>0</v>
      </c>
      <c r="R77" s="187"/>
      <c r="S77" s="187"/>
      <c r="T77" s="188">
        <v>1.5863</v>
      </c>
      <c r="U77" s="187">
        <f>ROUND(E77*T77,2)</f>
        <v>38.18</v>
      </c>
      <c r="V77" s="170"/>
      <c r="W77" s="170"/>
      <c r="X77" s="170"/>
      <c r="Y77" s="170"/>
      <c r="Z77" s="170"/>
      <c r="AA77" s="170"/>
      <c r="AB77" s="170"/>
      <c r="AC77" s="170"/>
      <c r="AD77" s="170"/>
      <c r="AE77" s="170" t="s">
        <v>107</v>
      </c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</row>
    <row r="78" spans="1:60" outlineLevel="1">
      <c r="A78" s="171"/>
      <c r="B78" s="180"/>
      <c r="C78" s="220" t="s">
        <v>136</v>
      </c>
      <c r="D78" s="208"/>
      <c r="E78" s="213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8"/>
      <c r="U78" s="187"/>
      <c r="V78" s="170"/>
      <c r="W78" s="170"/>
      <c r="X78" s="170"/>
      <c r="Y78" s="170"/>
      <c r="Z78" s="170"/>
      <c r="AA78" s="170"/>
      <c r="AB78" s="170"/>
      <c r="AC78" s="170"/>
      <c r="AD78" s="170"/>
      <c r="AE78" s="170" t="s">
        <v>137</v>
      </c>
      <c r="AF78" s="170">
        <v>0</v>
      </c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</row>
    <row r="79" spans="1:60" outlineLevel="1">
      <c r="A79" s="171"/>
      <c r="B79" s="180"/>
      <c r="C79" s="220" t="s">
        <v>203</v>
      </c>
      <c r="D79" s="208"/>
      <c r="E79" s="213">
        <v>24.070799999999998</v>
      </c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8"/>
      <c r="U79" s="187"/>
      <c r="V79" s="170"/>
      <c r="W79" s="170"/>
      <c r="X79" s="170"/>
      <c r="Y79" s="170"/>
      <c r="Z79" s="170"/>
      <c r="AA79" s="170"/>
      <c r="AB79" s="170"/>
      <c r="AC79" s="170"/>
      <c r="AD79" s="170"/>
      <c r="AE79" s="170" t="s">
        <v>137</v>
      </c>
      <c r="AF79" s="170">
        <v>0</v>
      </c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</row>
    <row r="80" spans="1:60" outlineLevel="1">
      <c r="A80" s="171">
        <v>14</v>
      </c>
      <c r="B80" s="180" t="s">
        <v>204</v>
      </c>
      <c r="C80" s="201" t="s">
        <v>205</v>
      </c>
      <c r="D80" s="181" t="s">
        <v>135</v>
      </c>
      <c r="E80" s="183">
        <v>1164.23</v>
      </c>
      <c r="F80" s="186"/>
      <c r="G80" s="187">
        <f>ROUND(E80*F80,2)</f>
        <v>0</v>
      </c>
      <c r="H80" s="186">
        <v>10.23</v>
      </c>
      <c r="I80" s="187">
        <f>ROUND(E80*H80,2)</f>
        <v>11910.07</v>
      </c>
      <c r="J80" s="186">
        <v>79.77</v>
      </c>
      <c r="K80" s="187">
        <f>ROUND(E80*J80,2)</f>
        <v>92870.63</v>
      </c>
      <c r="L80" s="187">
        <v>21</v>
      </c>
      <c r="M80" s="187">
        <f>G80*(1+L80/100)</f>
        <v>0</v>
      </c>
      <c r="N80" s="187">
        <v>9.8999999999999999E-4</v>
      </c>
      <c r="O80" s="187">
        <f>ROUND(E80*N80,2)</f>
        <v>1.1499999999999999</v>
      </c>
      <c r="P80" s="187">
        <v>0</v>
      </c>
      <c r="Q80" s="187">
        <f>ROUND(E80*P80,2)</f>
        <v>0</v>
      </c>
      <c r="R80" s="187"/>
      <c r="S80" s="187"/>
      <c r="T80" s="188">
        <v>0.23599999999999999</v>
      </c>
      <c r="U80" s="187">
        <f>ROUND(E80*T80,2)</f>
        <v>274.76</v>
      </c>
      <c r="V80" s="170"/>
      <c r="W80" s="170"/>
      <c r="X80" s="170"/>
      <c r="Y80" s="170"/>
      <c r="Z80" s="170"/>
      <c r="AA80" s="170"/>
      <c r="AB80" s="170"/>
      <c r="AC80" s="170"/>
      <c r="AD80" s="170"/>
      <c r="AE80" s="170" t="s">
        <v>107</v>
      </c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</row>
    <row r="81" spans="1:60" outlineLevel="1">
      <c r="A81" s="171"/>
      <c r="B81" s="180"/>
      <c r="C81" s="220" t="s">
        <v>136</v>
      </c>
      <c r="D81" s="208"/>
      <c r="E81" s="213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8"/>
      <c r="U81" s="187"/>
      <c r="V81" s="170"/>
      <c r="W81" s="170"/>
      <c r="X81" s="170"/>
      <c r="Y81" s="170"/>
      <c r="Z81" s="170"/>
      <c r="AA81" s="170"/>
      <c r="AB81" s="170"/>
      <c r="AC81" s="170"/>
      <c r="AD81" s="170"/>
      <c r="AE81" s="170" t="s">
        <v>137</v>
      </c>
      <c r="AF81" s="170">
        <v>0</v>
      </c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</row>
    <row r="82" spans="1:60" outlineLevel="1">
      <c r="A82" s="171"/>
      <c r="B82" s="180"/>
      <c r="C82" s="220" t="s">
        <v>146</v>
      </c>
      <c r="D82" s="208"/>
      <c r="E82" s="213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8"/>
      <c r="U82" s="187"/>
      <c r="V82" s="170"/>
      <c r="W82" s="170"/>
      <c r="X82" s="170"/>
      <c r="Y82" s="170"/>
      <c r="Z82" s="170"/>
      <c r="AA82" s="170"/>
      <c r="AB82" s="170"/>
      <c r="AC82" s="170"/>
      <c r="AD82" s="170"/>
      <c r="AE82" s="170" t="s">
        <v>137</v>
      </c>
      <c r="AF82" s="170">
        <v>0</v>
      </c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</row>
    <row r="83" spans="1:60" outlineLevel="1">
      <c r="A83" s="171"/>
      <c r="B83" s="180"/>
      <c r="C83" s="220" t="s">
        <v>206</v>
      </c>
      <c r="D83" s="208"/>
      <c r="E83" s="213">
        <v>3.3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8"/>
      <c r="U83" s="187"/>
      <c r="V83" s="170"/>
      <c r="W83" s="170"/>
      <c r="X83" s="170"/>
      <c r="Y83" s="170"/>
      <c r="Z83" s="170"/>
      <c r="AA83" s="170"/>
      <c r="AB83" s="170"/>
      <c r="AC83" s="170"/>
      <c r="AD83" s="170"/>
      <c r="AE83" s="170" t="s">
        <v>137</v>
      </c>
      <c r="AF83" s="170">
        <v>0</v>
      </c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</row>
    <row r="84" spans="1:60" outlineLevel="1">
      <c r="A84" s="171"/>
      <c r="B84" s="180"/>
      <c r="C84" s="220" t="s">
        <v>207</v>
      </c>
      <c r="D84" s="208"/>
      <c r="E84" s="213">
        <v>201.3</v>
      </c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8"/>
      <c r="U84" s="187"/>
      <c r="V84" s="170"/>
      <c r="W84" s="170"/>
      <c r="X84" s="170"/>
      <c r="Y84" s="170"/>
      <c r="Z84" s="170"/>
      <c r="AA84" s="170"/>
      <c r="AB84" s="170"/>
      <c r="AC84" s="170"/>
      <c r="AD84" s="170"/>
      <c r="AE84" s="170" t="s">
        <v>137</v>
      </c>
      <c r="AF84" s="170">
        <v>0</v>
      </c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</row>
    <row r="85" spans="1:60" ht="22.5" outlineLevel="1">
      <c r="A85" s="171"/>
      <c r="B85" s="180"/>
      <c r="C85" s="220" t="s">
        <v>208</v>
      </c>
      <c r="D85" s="208"/>
      <c r="E85" s="213">
        <v>639.28</v>
      </c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8"/>
      <c r="U85" s="187"/>
      <c r="V85" s="170"/>
      <c r="W85" s="170"/>
      <c r="X85" s="170"/>
      <c r="Y85" s="170"/>
      <c r="Z85" s="170"/>
      <c r="AA85" s="170"/>
      <c r="AB85" s="170"/>
      <c r="AC85" s="170"/>
      <c r="AD85" s="170"/>
      <c r="AE85" s="170" t="s">
        <v>137</v>
      </c>
      <c r="AF85" s="170">
        <v>0</v>
      </c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</row>
    <row r="86" spans="1:60" outlineLevel="1">
      <c r="A86" s="171"/>
      <c r="B86" s="180"/>
      <c r="C86" s="220" t="s">
        <v>149</v>
      </c>
      <c r="D86" s="208"/>
      <c r="E86" s="213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8"/>
      <c r="U86" s="187"/>
      <c r="V86" s="170"/>
      <c r="W86" s="170"/>
      <c r="X86" s="170"/>
      <c r="Y86" s="170"/>
      <c r="Z86" s="170"/>
      <c r="AA86" s="170"/>
      <c r="AB86" s="170"/>
      <c r="AC86" s="170"/>
      <c r="AD86" s="170"/>
      <c r="AE86" s="170" t="s">
        <v>137</v>
      </c>
      <c r="AF86" s="170">
        <v>0</v>
      </c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</row>
    <row r="87" spans="1:60" ht="22.5" outlineLevel="1">
      <c r="A87" s="171"/>
      <c r="B87" s="180"/>
      <c r="C87" s="220" t="s">
        <v>209</v>
      </c>
      <c r="D87" s="208"/>
      <c r="E87" s="213">
        <v>81.84</v>
      </c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8"/>
      <c r="U87" s="187"/>
      <c r="V87" s="170"/>
      <c r="W87" s="170"/>
      <c r="X87" s="170"/>
      <c r="Y87" s="170"/>
      <c r="Z87" s="170"/>
      <c r="AA87" s="170"/>
      <c r="AB87" s="170"/>
      <c r="AC87" s="170"/>
      <c r="AD87" s="170"/>
      <c r="AE87" s="170" t="s">
        <v>137</v>
      </c>
      <c r="AF87" s="170">
        <v>0</v>
      </c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</row>
    <row r="88" spans="1:60" ht="33.75" outlineLevel="1">
      <c r="A88" s="171"/>
      <c r="B88" s="180"/>
      <c r="C88" s="220" t="s">
        <v>210</v>
      </c>
      <c r="D88" s="208"/>
      <c r="E88" s="213">
        <v>176.22</v>
      </c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8"/>
      <c r="U88" s="187"/>
      <c r="V88" s="170"/>
      <c r="W88" s="170"/>
      <c r="X88" s="170"/>
      <c r="Y88" s="170"/>
      <c r="Z88" s="170"/>
      <c r="AA88" s="170"/>
      <c r="AB88" s="170"/>
      <c r="AC88" s="170"/>
      <c r="AD88" s="170"/>
      <c r="AE88" s="170" t="s">
        <v>137</v>
      </c>
      <c r="AF88" s="170">
        <v>0</v>
      </c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</row>
    <row r="89" spans="1:60" ht="22.5" outlineLevel="1">
      <c r="A89" s="171"/>
      <c r="B89" s="180"/>
      <c r="C89" s="220" t="s">
        <v>211</v>
      </c>
      <c r="D89" s="208"/>
      <c r="E89" s="213">
        <v>29.04</v>
      </c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8"/>
      <c r="U89" s="187"/>
      <c r="V89" s="170"/>
      <c r="W89" s="170"/>
      <c r="X89" s="170"/>
      <c r="Y89" s="170"/>
      <c r="Z89" s="170"/>
      <c r="AA89" s="170"/>
      <c r="AB89" s="170"/>
      <c r="AC89" s="170"/>
      <c r="AD89" s="170"/>
      <c r="AE89" s="170" t="s">
        <v>137</v>
      </c>
      <c r="AF89" s="170">
        <v>0</v>
      </c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</row>
    <row r="90" spans="1:60" outlineLevel="1">
      <c r="A90" s="171"/>
      <c r="B90" s="180"/>
      <c r="C90" s="220" t="s">
        <v>212</v>
      </c>
      <c r="D90" s="208"/>
      <c r="E90" s="213">
        <v>33.25</v>
      </c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8"/>
      <c r="U90" s="187"/>
      <c r="V90" s="170"/>
      <c r="W90" s="170"/>
      <c r="X90" s="170"/>
      <c r="Y90" s="170"/>
      <c r="Z90" s="170"/>
      <c r="AA90" s="170"/>
      <c r="AB90" s="170"/>
      <c r="AC90" s="170"/>
      <c r="AD90" s="170"/>
      <c r="AE90" s="170" t="s">
        <v>137</v>
      </c>
      <c r="AF90" s="170">
        <v>0</v>
      </c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</row>
    <row r="91" spans="1:60" outlineLevel="1">
      <c r="A91" s="171"/>
      <c r="B91" s="180"/>
      <c r="C91" s="224" t="s">
        <v>213</v>
      </c>
      <c r="D91" s="211"/>
      <c r="E91" s="216">
        <v>1164.23</v>
      </c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8"/>
      <c r="U91" s="187"/>
      <c r="V91" s="170"/>
      <c r="W91" s="170"/>
      <c r="X91" s="170"/>
      <c r="Y91" s="170"/>
      <c r="Z91" s="170"/>
      <c r="AA91" s="170"/>
      <c r="AB91" s="170"/>
      <c r="AC91" s="170"/>
      <c r="AD91" s="170"/>
      <c r="AE91" s="170" t="s">
        <v>137</v>
      </c>
      <c r="AF91" s="170">
        <v>1</v>
      </c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</row>
    <row r="92" spans="1:60" outlineLevel="1">
      <c r="A92" s="171">
        <v>15</v>
      </c>
      <c r="B92" s="180" t="s">
        <v>214</v>
      </c>
      <c r="C92" s="201" t="s">
        <v>215</v>
      </c>
      <c r="D92" s="181" t="s">
        <v>135</v>
      </c>
      <c r="E92" s="183">
        <v>1164.23</v>
      </c>
      <c r="F92" s="186"/>
      <c r="G92" s="187">
        <f>ROUND(E92*F92,2)</f>
        <v>0</v>
      </c>
      <c r="H92" s="186">
        <v>0</v>
      </c>
      <c r="I92" s="187">
        <f>ROUND(E92*H92,2)</f>
        <v>0</v>
      </c>
      <c r="J92" s="186">
        <v>19.5</v>
      </c>
      <c r="K92" s="187">
        <f>ROUND(E92*J92,2)</f>
        <v>22702.49</v>
      </c>
      <c r="L92" s="187">
        <v>21</v>
      </c>
      <c r="M92" s="187">
        <f>G92*(1+L92/100)</f>
        <v>0</v>
      </c>
      <c r="N92" s="187">
        <v>0</v>
      </c>
      <c r="O92" s="187">
        <f>ROUND(E92*N92,2)</f>
        <v>0</v>
      </c>
      <c r="P92" s="187">
        <v>0</v>
      </c>
      <c r="Q92" s="187">
        <f>ROUND(E92*P92,2)</f>
        <v>0</v>
      </c>
      <c r="R92" s="187"/>
      <c r="S92" s="187"/>
      <c r="T92" s="188">
        <v>7.0000000000000007E-2</v>
      </c>
      <c r="U92" s="187">
        <f>ROUND(E92*T92,2)</f>
        <v>81.5</v>
      </c>
      <c r="V92" s="170"/>
      <c r="W92" s="170"/>
      <c r="X92" s="170"/>
      <c r="Y92" s="170"/>
      <c r="Z92" s="170"/>
      <c r="AA92" s="170"/>
      <c r="AB92" s="170"/>
      <c r="AC92" s="170"/>
      <c r="AD92" s="170"/>
      <c r="AE92" s="170" t="s">
        <v>107</v>
      </c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</row>
    <row r="93" spans="1:60" outlineLevel="1">
      <c r="A93" s="171">
        <v>16</v>
      </c>
      <c r="B93" s="180" t="s">
        <v>216</v>
      </c>
      <c r="C93" s="201" t="s">
        <v>217</v>
      </c>
      <c r="D93" s="181" t="s">
        <v>170</v>
      </c>
      <c r="E93" s="183">
        <v>192.56639999999999</v>
      </c>
      <c r="F93" s="186"/>
      <c r="G93" s="187">
        <f>ROUND(E93*F93,2)</f>
        <v>0</v>
      </c>
      <c r="H93" s="186">
        <v>0</v>
      </c>
      <c r="I93" s="187">
        <f>ROUND(E93*H93,2)</f>
        <v>0</v>
      </c>
      <c r="J93" s="186">
        <v>77.900000000000006</v>
      </c>
      <c r="K93" s="187">
        <f>ROUND(E93*J93,2)</f>
        <v>15000.92</v>
      </c>
      <c r="L93" s="187">
        <v>21</v>
      </c>
      <c r="M93" s="187">
        <f>G93*(1+L93/100)</f>
        <v>0</v>
      </c>
      <c r="N93" s="187">
        <v>0</v>
      </c>
      <c r="O93" s="187">
        <f>ROUND(E93*N93,2)</f>
        <v>0</v>
      </c>
      <c r="P93" s="187">
        <v>0</v>
      </c>
      <c r="Q93" s="187">
        <f>ROUND(E93*P93,2)</f>
        <v>0</v>
      </c>
      <c r="R93" s="187"/>
      <c r="S93" s="187"/>
      <c r="T93" s="188">
        <v>0.34499999999999997</v>
      </c>
      <c r="U93" s="187">
        <f>ROUND(E93*T93,2)</f>
        <v>66.44</v>
      </c>
      <c r="V93" s="170"/>
      <c r="W93" s="170"/>
      <c r="X93" s="170"/>
      <c r="Y93" s="170"/>
      <c r="Z93" s="170"/>
      <c r="AA93" s="170"/>
      <c r="AB93" s="170"/>
      <c r="AC93" s="170"/>
      <c r="AD93" s="170"/>
      <c r="AE93" s="170" t="s">
        <v>107</v>
      </c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</row>
    <row r="94" spans="1:60" outlineLevel="1">
      <c r="A94" s="171"/>
      <c r="B94" s="180"/>
      <c r="C94" s="220" t="s">
        <v>136</v>
      </c>
      <c r="D94" s="208"/>
      <c r="E94" s="213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8"/>
      <c r="U94" s="187"/>
      <c r="V94" s="170"/>
      <c r="W94" s="170"/>
      <c r="X94" s="170"/>
      <c r="Y94" s="170"/>
      <c r="Z94" s="170"/>
      <c r="AA94" s="170"/>
      <c r="AB94" s="170"/>
      <c r="AC94" s="170"/>
      <c r="AD94" s="170"/>
      <c r="AE94" s="170" t="s">
        <v>137</v>
      </c>
      <c r="AF94" s="170">
        <v>0</v>
      </c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</row>
    <row r="95" spans="1:60" outlineLevel="1">
      <c r="A95" s="171"/>
      <c r="B95" s="180"/>
      <c r="C95" s="220" t="s">
        <v>218</v>
      </c>
      <c r="D95" s="208"/>
      <c r="E95" s="213">
        <v>192.56639999999999</v>
      </c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8"/>
      <c r="U95" s="187"/>
      <c r="V95" s="170"/>
      <c r="W95" s="170"/>
      <c r="X95" s="170"/>
      <c r="Y95" s="170"/>
      <c r="Z95" s="170"/>
      <c r="AA95" s="170"/>
      <c r="AB95" s="170"/>
      <c r="AC95" s="170"/>
      <c r="AD95" s="170"/>
      <c r="AE95" s="170" t="s">
        <v>137</v>
      </c>
      <c r="AF95" s="170">
        <v>0</v>
      </c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</row>
    <row r="96" spans="1:60" outlineLevel="1">
      <c r="A96" s="171">
        <v>17</v>
      </c>
      <c r="B96" s="180" t="s">
        <v>219</v>
      </c>
      <c r="C96" s="201" t="s">
        <v>220</v>
      </c>
      <c r="D96" s="181" t="s">
        <v>170</v>
      </c>
      <c r="E96" s="183">
        <v>48.141599999999997</v>
      </c>
      <c r="F96" s="186"/>
      <c r="G96" s="187">
        <f>ROUND(E96*F96,2)</f>
        <v>0</v>
      </c>
      <c r="H96" s="186">
        <v>0</v>
      </c>
      <c r="I96" s="187">
        <f>ROUND(E96*H96,2)</f>
        <v>0</v>
      </c>
      <c r="J96" s="186">
        <v>109.5</v>
      </c>
      <c r="K96" s="187">
        <f>ROUND(E96*J96,2)</f>
        <v>5271.51</v>
      </c>
      <c r="L96" s="187">
        <v>21</v>
      </c>
      <c r="M96" s="187">
        <f>G96*(1+L96/100)</f>
        <v>0</v>
      </c>
      <c r="N96" s="187">
        <v>0</v>
      </c>
      <c r="O96" s="187">
        <f>ROUND(E96*N96,2)</f>
        <v>0</v>
      </c>
      <c r="P96" s="187">
        <v>0</v>
      </c>
      <c r="Q96" s="187">
        <f>ROUND(E96*P96,2)</f>
        <v>0</v>
      </c>
      <c r="R96" s="187"/>
      <c r="S96" s="187"/>
      <c r="T96" s="188">
        <v>0.48399999999999999</v>
      </c>
      <c r="U96" s="187">
        <f>ROUND(E96*T96,2)</f>
        <v>23.3</v>
      </c>
      <c r="V96" s="170"/>
      <c r="W96" s="170"/>
      <c r="X96" s="170"/>
      <c r="Y96" s="170"/>
      <c r="Z96" s="170"/>
      <c r="AA96" s="170"/>
      <c r="AB96" s="170"/>
      <c r="AC96" s="170"/>
      <c r="AD96" s="170"/>
      <c r="AE96" s="170" t="s">
        <v>107</v>
      </c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</row>
    <row r="97" spans="1:60" outlineLevel="1">
      <c r="A97" s="171"/>
      <c r="B97" s="180"/>
      <c r="C97" s="220" t="s">
        <v>136</v>
      </c>
      <c r="D97" s="208"/>
      <c r="E97" s="213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8"/>
      <c r="U97" s="187"/>
      <c r="V97" s="170"/>
      <c r="W97" s="170"/>
      <c r="X97" s="170"/>
      <c r="Y97" s="170"/>
      <c r="Z97" s="170"/>
      <c r="AA97" s="170"/>
      <c r="AB97" s="170"/>
      <c r="AC97" s="170"/>
      <c r="AD97" s="170"/>
      <c r="AE97" s="170" t="s">
        <v>137</v>
      </c>
      <c r="AF97" s="170">
        <v>0</v>
      </c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</row>
    <row r="98" spans="1:60" outlineLevel="1">
      <c r="A98" s="171"/>
      <c r="B98" s="180"/>
      <c r="C98" s="220" t="s">
        <v>221</v>
      </c>
      <c r="D98" s="208"/>
      <c r="E98" s="213">
        <v>48.141599999999997</v>
      </c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87"/>
      <c r="V98" s="170"/>
      <c r="W98" s="170"/>
      <c r="X98" s="170"/>
      <c r="Y98" s="170"/>
      <c r="Z98" s="170"/>
      <c r="AA98" s="170"/>
      <c r="AB98" s="170"/>
      <c r="AC98" s="170"/>
      <c r="AD98" s="170"/>
      <c r="AE98" s="170" t="s">
        <v>137</v>
      </c>
      <c r="AF98" s="170">
        <v>0</v>
      </c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</row>
    <row r="99" spans="1:60" outlineLevel="1">
      <c r="A99" s="171">
        <v>18</v>
      </c>
      <c r="B99" s="180" t="s">
        <v>222</v>
      </c>
      <c r="C99" s="201" t="s">
        <v>223</v>
      </c>
      <c r="D99" s="181" t="s">
        <v>170</v>
      </c>
      <c r="E99" s="183">
        <v>5.2972000000000001</v>
      </c>
      <c r="F99" s="186"/>
      <c r="G99" s="187">
        <f>ROUND(E99*F99,2)</f>
        <v>0</v>
      </c>
      <c r="H99" s="186">
        <v>0</v>
      </c>
      <c r="I99" s="187">
        <f>ROUND(E99*H99,2)</f>
        <v>0</v>
      </c>
      <c r="J99" s="186">
        <v>100</v>
      </c>
      <c r="K99" s="187">
        <f>ROUND(E99*J99,2)</f>
        <v>529.72</v>
      </c>
      <c r="L99" s="187">
        <v>21</v>
      </c>
      <c r="M99" s="187">
        <f>G99*(1+L99/100)</f>
        <v>0</v>
      </c>
      <c r="N99" s="187">
        <v>0</v>
      </c>
      <c r="O99" s="187">
        <f>ROUND(E99*N99,2)</f>
        <v>0</v>
      </c>
      <c r="P99" s="187">
        <v>0</v>
      </c>
      <c r="Q99" s="187">
        <f>ROUND(E99*P99,2)</f>
        <v>0</v>
      </c>
      <c r="R99" s="187"/>
      <c r="S99" s="187"/>
      <c r="T99" s="188">
        <v>1.0999999999999999E-2</v>
      </c>
      <c r="U99" s="187">
        <f>ROUND(E99*T99,2)</f>
        <v>0.06</v>
      </c>
      <c r="V99" s="170"/>
      <c r="W99" s="170"/>
      <c r="X99" s="170"/>
      <c r="Y99" s="170"/>
      <c r="Z99" s="170"/>
      <c r="AA99" s="170"/>
      <c r="AB99" s="170"/>
      <c r="AC99" s="170"/>
      <c r="AD99" s="170"/>
      <c r="AE99" s="170" t="s">
        <v>107</v>
      </c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</row>
    <row r="100" spans="1:60" outlineLevel="1">
      <c r="A100" s="171"/>
      <c r="B100" s="180"/>
      <c r="C100" s="220" t="s">
        <v>136</v>
      </c>
      <c r="D100" s="208"/>
      <c r="E100" s="213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8"/>
      <c r="U100" s="187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 t="s">
        <v>137</v>
      </c>
      <c r="AF100" s="170">
        <v>0</v>
      </c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</row>
    <row r="101" spans="1:60" outlineLevel="1">
      <c r="A101" s="171"/>
      <c r="B101" s="180"/>
      <c r="C101" s="221" t="s">
        <v>171</v>
      </c>
      <c r="D101" s="209"/>
      <c r="E101" s="214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8"/>
      <c r="U101" s="187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 t="s">
        <v>137</v>
      </c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</row>
    <row r="102" spans="1:60" outlineLevel="1">
      <c r="A102" s="171"/>
      <c r="B102" s="180"/>
      <c r="C102" s="222" t="s">
        <v>224</v>
      </c>
      <c r="D102" s="209"/>
      <c r="E102" s="214">
        <v>230.005</v>
      </c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8"/>
      <c r="U102" s="187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 t="s">
        <v>137</v>
      </c>
      <c r="AF102" s="170">
        <v>2</v>
      </c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</row>
    <row r="103" spans="1:60" outlineLevel="1">
      <c r="A103" s="171"/>
      <c r="B103" s="180"/>
      <c r="C103" s="222" t="s">
        <v>225</v>
      </c>
      <c r="D103" s="209"/>
      <c r="E103" s="214">
        <v>-96.283199999999994</v>
      </c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8"/>
      <c r="U103" s="187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 t="s">
        <v>137</v>
      </c>
      <c r="AF103" s="170">
        <v>2</v>
      </c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</row>
    <row r="104" spans="1:60" outlineLevel="1">
      <c r="A104" s="171"/>
      <c r="B104" s="180"/>
      <c r="C104" s="222" t="s">
        <v>226</v>
      </c>
      <c r="D104" s="209"/>
      <c r="E104" s="214">
        <v>-139.01900000000001</v>
      </c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8"/>
      <c r="U104" s="187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 t="s">
        <v>137</v>
      </c>
      <c r="AF104" s="170">
        <v>2</v>
      </c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</row>
    <row r="105" spans="1:60" outlineLevel="1">
      <c r="A105" s="171"/>
      <c r="B105" s="180"/>
      <c r="C105" s="223" t="s">
        <v>183</v>
      </c>
      <c r="D105" s="210"/>
      <c r="E105" s="215">
        <v>-5.2972000000000001</v>
      </c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8"/>
      <c r="U105" s="187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 t="s">
        <v>137</v>
      </c>
      <c r="AF105" s="170">
        <v>3</v>
      </c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</row>
    <row r="106" spans="1:60" outlineLevel="1">
      <c r="A106" s="171"/>
      <c r="B106" s="180"/>
      <c r="C106" s="221" t="s">
        <v>184</v>
      </c>
      <c r="D106" s="209"/>
      <c r="E106" s="214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8"/>
      <c r="U106" s="187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 t="s">
        <v>137</v>
      </c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  <c r="BC106" s="170"/>
      <c r="BD106" s="170"/>
      <c r="BE106" s="170"/>
      <c r="BF106" s="170"/>
      <c r="BG106" s="170"/>
      <c r="BH106" s="170"/>
    </row>
    <row r="107" spans="1:60" outlineLevel="1">
      <c r="A107" s="171"/>
      <c r="B107" s="180"/>
      <c r="C107" s="220" t="s">
        <v>227</v>
      </c>
      <c r="D107" s="208"/>
      <c r="E107" s="213">
        <v>5.2972000000000001</v>
      </c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8"/>
      <c r="U107" s="187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 t="s">
        <v>137</v>
      </c>
      <c r="AF107" s="170">
        <v>0</v>
      </c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</row>
    <row r="108" spans="1:60" outlineLevel="1">
      <c r="A108" s="171">
        <v>19</v>
      </c>
      <c r="B108" s="180" t="s">
        <v>228</v>
      </c>
      <c r="C108" s="201" t="s">
        <v>229</v>
      </c>
      <c r="D108" s="181" t="s">
        <v>170</v>
      </c>
      <c r="E108" s="183">
        <v>96.283199999999994</v>
      </c>
      <c r="F108" s="186"/>
      <c r="G108" s="187">
        <f>ROUND(E108*F108,2)</f>
        <v>0</v>
      </c>
      <c r="H108" s="186">
        <v>0</v>
      </c>
      <c r="I108" s="187">
        <f>ROUND(E108*H108,2)</f>
        <v>0</v>
      </c>
      <c r="J108" s="186">
        <v>189</v>
      </c>
      <c r="K108" s="187">
        <f>ROUND(E108*J108,2)</f>
        <v>18197.52</v>
      </c>
      <c r="L108" s="187">
        <v>21</v>
      </c>
      <c r="M108" s="187">
        <f>G108*(1+L108/100)</f>
        <v>0</v>
      </c>
      <c r="N108" s="187">
        <v>0</v>
      </c>
      <c r="O108" s="187">
        <f>ROUND(E108*N108,2)</f>
        <v>0</v>
      </c>
      <c r="P108" s="187">
        <v>0</v>
      </c>
      <c r="Q108" s="187">
        <f>ROUND(E108*P108,2)</f>
        <v>0</v>
      </c>
      <c r="R108" s="187"/>
      <c r="S108" s="187"/>
      <c r="T108" s="188">
        <v>1.2E-2</v>
      </c>
      <c r="U108" s="187">
        <f>ROUND(E108*T108,2)</f>
        <v>1.1599999999999999</v>
      </c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 t="s">
        <v>107</v>
      </c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</row>
    <row r="109" spans="1:60" outlineLevel="1">
      <c r="A109" s="171"/>
      <c r="B109" s="180"/>
      <c r="C109" s="220" t="s">
        <v>136</v>
      </c>
      <c r="D109" s="208"/>
      <c r="E109" s="213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8"/>
      <c r="U109" s="187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 t="s">
        <v>137</v>
      </c>
      <c r="AF109" s="170">
        <v>0</v>
      </c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  <c r="BC109" s="170"/>
      <c r="BD109" s="170"/>
      <c r="BE109" s="170"/>
      <c r="BF109" s="170"/>
      <c r="BG109" s="170"/>
      <c r="BH109" s="170"/>
    </row>
    <row r="110" spans="1:60" outlineLevel="1">
      <c r="A110" s="171"/>
      <c r="B110" s="180"/>
      <c r="C110" s="220" t="s">
        <v>230</v>
      </c>
      <c r="D110" s="208"/>
      <c r="E110" s="213">
        <v>96.283199999999994</v>
      </c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8"/>
      <c r="U110" s="187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 t="s">
        <v>137</v>
      </c>
      <c r="AF110" s="170">
        <v>0</v>
      </c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  <c r="BC110" s="170"/>
      <c r="BD110" s="170"/>
      <c r="BE110" s="170"/>
      <c r="BF110" s="170"/>
      <c r="BG110" s="170"/>
      <c r="BH110" s="170"/>
    </row>
    <row r="111" spans="1:60" outlineLevel="1">
      <c r="A111" s="171">
        <v>20</v>
      </c>
      <c r="B111" s="180" t="s">
        <v>231</v>
      </c>
      <c r="C111" s="201" t="s">
        <v>232</v>
      </c>
      <c r="D111" s="181" t="s">
        <v>170</v>
      </c>
      <c r="E111" s="183">
        <v>139.01900000000001</v>
      </c>
      <c r="F111" s="186"/>
      <c r="G111" s="187">
        <f>ROUND(E111*F111,2)</f>
        <v>0</v>
      </c>
      <c r="H111" s="186">
        <v>0</v>
      </c>
      <c r="I111" s="187">
        <f>ROUND(E111*H111,2)</f>
        <v>0</v>
      </c>
      <c r="J111" s="186">
        <v>170</v>
      </c>
      <c r="K111" s="187">
        <f>ROUND(E111*J111,2)</f>
        <v>23633.23</v>
      </c>
      <c r="L111" s="187">
        <v>21</v>
      </c>
      <c r="M111" s="187">
        <f>G111*(1+L111/100)</f>
        <v>0</v>
      </c>
      <c r="N111" s="187">
        <v>0</v>
      </c>
      <c r="O111" s="187">
        <f>ROUND(E111*N111,2)</f>
        <v>0</v>
      </c>
      <c r="P111" s="187">
        <v>0</v>
      </c>
      <c r="Q111" s="187">
        <f>ROUND(E111*P111,2)</f>
        <v>0</v>
      </c>
      <c r="R111" s="187"/>
      <c r="S111" s="187"/>
      <c r="T111" s="188">
        <v>0.65200000000000002</v>
      </c>
      <c r="U111" s="187">
        <f>ROUND(E111*T111,2)</f>
        <v>90.64</v>
      </c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 t="s">
        <v>107</v>
      </c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  <c r="BC111" s="170"/>
      <c r="BD111" s="170"/>
      <c r="BE111" s="170"/>
      <c r="BF111" s="170"/>
      <c r="BG111" s="170"/>
      <c r="BH111" s="170"/>
    </row>
    <row r="112" spans="1:60" outlineLevel="1">
      <c r="A112" s="171"/>
      <c r="B112" s="180"/>
      <c r="C112" s="220" t="s">
        <v>136</v>
      </c>
      <c r="D112" s="208"/>
      <c r="E112" s="213"/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8"/>
      <c r="U112" s="187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 t="s">
        <v>137</v>
      </c>
      <c r="AF112" s="170">
        <v>0</v>
      </c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  <c r="BC112" s="170"/>
      <c r="BD112" s="170"/>
      <c r="BE112" s="170"/>
      <c r="BF112" s="170"/>
      <c r="BG112" s="170"/>
      <c r="BH112" s="170"/>
    </row>
    <row r="113" spans="1:60" ht="67.5" outlineLevel="1">
      <c r="A113" s="171"/>
      <c r="B113" s="180"/>
      <c r="C113" s="220" t="s">
        <v>233</v>
      </c>
      <c r="D113" s="208"/>
      <c r="E113" s="213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8"/>
      <c r="U113" s="187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 t="s">
        <v>137</v>
      </c>
      <c r="AF113" s="170">
        <v>0</v>
      </c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</row>
    <row r="114" spans="1:60" outlineLevel="1">
      <c r="A114" s="171"/>
      <c r="B114" s="180"/>
      <c r="C114" s="220" t="s">
        <v>234</v>
      </c>
      <c r="D114" s="208"/>
      <c r="E114" s="213">
        <v>139.01900000000001</v>
      </c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8"/>
      <c r="U114" s="187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 t="s">
        <v>137</v>
      </c>
      <c r="AF114" s="170">
        <v>0</v>
      </c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</row>
    <row r="115" spans="1:60" outlineLevel="1">
      <c r="A115" s="171">
        <v>21</v>
      </c>
      <c r="B115" s="180" t="s">
        <v>235</v>
      </c>
      <c r="C115" s="201" t="s">
        <v>236</v>
      </c>
      <c r="D115" s="181" t="s">
        <v>170</v>
      </c>
      <c r="E115" s="183">
        <v>230.005</v>
      </c>
      <c r="F115" s="186"/>
      <c r="G115" s="187">
        <f>ROUND(E115*F115,2)</f>
        <v>0</v>
      </c>
      <c r="H115" s="186">
        <v>0</v>
      </c>
      <c r="I115" s="187">
        <f>ROUND(E115*H115,2)</f>
        <v>0</v>
      </c>
      <c r="J115" s="186">
        <v>15</v>
      </c>
      <c r="K115" s="187">
        <f>ROUND(E115*J115,2)</f>
        <v>3450.08</v>
      </c>
      <c r="L115" s="187">
        <v>21</v>
      </c>
      <c r="M115" s="187">
        <f>G115*(1+L115/100)</f>
        <v>0</v>
      </c>
      <c r="N115" s="187">
        <v>0</v>
      </c>
      <c r="O115" s="187">
        <f>ROUND(E115*N115,2)</f>
        <v>0</v>
      </c>
      <c r="P115" s="187">
        <v>0</v>
      </c>
      <c r="Q115" s="187">
        <f>ROUND(E115*P115,2)</f>
        <v>0</v>
      </c>
      <c r="R115" s="187"/>
      <c r="S115" s="187"/>
      <c r="T115" s="188">
        <v>8.9999999999999993E-3</v>
      </c>
      <c r="U115" s="187">
        <f>ROUND(E115*T115,2)</f>
        <v>2.0699999999999998</v>
      </c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 t="s">
        <v>107</v>
      </c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</row>
    <row r="116" spans="1:60" outlineLevel="1">
      <c r="A116" s="171"/>
      <c r="B116" s="180"/>
      <c r="C116" s="220" t="s">
        <v>136</v>
      </c>
      <c r="D116" s="208"/>
      <c r="E116" s="213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8"/>
      <c r="U116" s="187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 t="s">
        <v>137</v>
      </c>
      <c r="AF116" s="170">
        <v>0</v>
      </c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</row>
    <row r="117" spans="1:60" outlineLevel="1">
      <c r="A117" s="171"/>
      <c r="B117" s="180"/>
      <c r="C117" s="220" t="s">
        <v>237</v>
      </c>
      <c r="D117" s="208"/>
      <c r="E117" s="213">
        <v>38.049999999999997</v>
      </c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8"/>
      <c r="U117" s="187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 t="s">
        <v>137</v>
      </c>
      <c r="AF117" s="170">
        <v>0</v>
      </c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</row>
    <row r="118" spans="1:60" outlineLevel="1">
      <c r="A118" s="171"/>
      <c r="B118" s="180"/>
      <c r="C118" s="220" t="s">
        <v>238</v>
      </c>
      <c r="D118" s="208"/>
      <c r="E118" s="213">
        <v>94.09281</v>
      </c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8"/>
      <c r="U118" s="187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 t="s">
        <v>137</v>
      </c>
      <c r="AF118" s="170">
        <v>0</v>
      </c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</row>
    <row r="119" spans="1:60" outlineLevel="1">
      <c r="A119" s="171"/>
      <c r="B119" s="180"/>
      <c r="C119" s="220" t="s">
        <v>239</v>
      </c>
      <c r="D119" s="208"/>
      <c r="E119" s="213">
        <v>4.8371899999999997</v>
      </c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8"/>
      <c r="U119" s="187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 t="s">
        <v>137</v>
      </c>
      <c r="AF119" s="170">
        <v>0</v>
      </c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</row>
    <row r="120" spans="1:60" outlineLevel="1">
      <c r="A120" s="171"/>
      <c r="B120" s="180"/>
      <c r="C120" s="224" t="s">
        <v>213</v>
      </c>
      <c r="D120" s="211"/>
      <c r="E120" s="216">
        <v>136.97999999999999</v>
      </c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8"/>
      <c r="U120" s="187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 t="s">
        <v>137</v>
      </c>
      <c r="AF120" s="170">
        <v>1</v>
      </c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</row>
    <row r="121" spans="1:60" outlineLevel="1">
      <c r="A121" s="171"/>
      <c r="B121" s="180"/>
      <c r="C121" s="220" t="s">
        <v>240</v>
      </c>
      <c r="D121" s="208"/>
      <c r="E121" s="213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8"/>
      <c r="U121" s="187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 t="s">
        <v>137</v>
      </c>
      <c r="AF121" s="170">
        <v>0</v>
      </c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</row>
    <row r="122" spans="1:60" ht="22.5" outlineLevel="1">
      <c r="A122" s="171"/>
      <c r="B122" s="180"/>
      <c r="C122" s="220" t="s">
        <v>241</v>
      </c>
      <c r="D122" s="208"/>
      <c r="E122" s="213">
        <v>12.2</v>
      </c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8"/>
      <c r="U122" s="187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 t="s">
        <v>137</v>
      </c>
      <c r="AF122" s="170">
        <v>0</v>
      </c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</row>
    <row r="123" spans="1:60" outlineLevel="1">
      <c r="A123" s="171"/>
      <c r="B123" s="180"/>
      <c r="C123" s="220" t="s">
        <v>242</v>
      </c>
      <c r="D123" s="208"/>
      <c r="E123" s="213"/>
      <c r="F123" s="187"/>
      <c r="G123" s="187"/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8"/>
      <c r="U123" s="187"/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 t="s">
        <v>137</v>
      </c>
      <c r="AF123" s="170">
        <v>0</v>
      </c>
      <c r="AG123" s="170"/>
      <c r="AH123" s="170"/>
      <c r="AI123" s="170"/>
      <c r="AJ123" s="170"/>
      <c r="AK123" s="170"/>
      <c r="AL123" s="170"/>
      <c r="AM123" s="170"/>
      <c r="AN123" s="170"/>
      <c r="AO123" s="170"/>
      <c r="AP123" s="170"/>
      <c r="AQ123" s="170"/>
      <c r="AR123" s="170"/>
      <c r="AS123" s="170"/>
      <c r="AT123" s="170"/>
      <c r="AU123" s="170"/>
      <c r="AV123" s="170"/>
      <c r="AW123" s="170"/>
      <c r="AX123" s="170"/>
      <c r="AY123" s="170"/>
      <c r="AZ123" s="170"/>
      <c r="BA123" s="170"/>
      <c r="BB123" s="170"/>
      <c r="BC123" s="170"/>
      <c r="BD123" s="170"/>
      <c r="BE123" s="170"/>
      <c r="BF123" s="170"/>
      <c r="BG123" s="170"/>
      <c r="BH123" s="170"/>
    </row>
    <row r="124" spans="1:60" outlineLevel="1">
      <c r="A124" s="171"/>
      <c r="B124" s="180"/>
      <c r="C124" s="220" t="s">
        <v>243</v>
      </c>
      <c r="D124" s="208"/>
      <c r="E124" s="213">
        <v>52.4</v>
      </c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8"/>
      <c r="U124" s="187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 t="s">
        <v>137</v>
      </c>
      <c r="AF124" s="170">
        <v>0</v>
      </c>
      <c r="AG124" s="170"/>
      <c r="AH124" s="170"/>
      <c r="AI124" s="170"/>
      <c r="AJ124" s="170"/>
      <c r="AK124" s="170"/>
      <c r="AL124" s="170"/>
      <c r="AM124" s="170"/>
      <c r="AN124" s="170"/>
      <c r="AO124" s="170"/>
      <c r="AP124" s="170"/>
      <c r="AQ124" s="170"/>
      <c r="AR124" s="170"/>
      <c r="AS124" s="170"/>
      <c r="AT124" s="170"/>
      <c r="AU124" s="170"/>
      <c r="AV124" s="170"/>
      <c r="AW124" s="170"/>
      <c r="AX124" s="170"/>
      <c r="AY124" s="170"/>
      <c r="AZ124" s="170"/>
      <c r="BA124" s="170"/>
      <c r="BB124" s="170"/>
      <c r="BC124" s="170"/>
      <c r="BD124" s="170"/>
      <c r="BE124" s="170"/>
      <c r="BF124" s="170"/>
      <c r="BG124" s="170"/>
      <c r="BH124" s="170"/>
    </row>
    <row r="125" spans="1:60" outlineLevel="1">
      <c r="A125" s="171"/>
      <c r="B125" s="180"/>
      <c r="C125" s="220" t="s">
        <v>244</v>
      </c>
      <c r="D125" s="208"/>
      <c r="E125" s="213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8"/>
      <c r="U125" s="187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 t="s">
        <v>137</v>
      </c>
      <c r="AF125" s="170">
        <v>0</v>
      </c>
      <c r="AG125" s="170"/>
      <c r="AH125" s="170"/>
      <c r="AI125" s="170"/>
      <c r="AJ125" s="170"/>
      <c r="AK125" s="170"/>
      <c r="AL125" s="170"/>
      <c r="AM125" s="170"/>
      <c r="AN125" s="170"/>
      <c r="AO125" s="170"/>
      <c r="AP125" s="170"/>
      <c r="AQ125" s="170"/>
      <c r="AR125" s="170"/>
      <c r="AS125" s="170"/>
      <c r="AT125" s="170"/>
      <c r="AU125" s="170"/>
      <c r="AV125" s="170"/>
      <c r="AW125" s="170"/>
      <c r="AX125" s="170"/>
      <c r="AY125" s="170"/>
      <c r="AZ125" s="170"/>
      <c r="BA125" s="170"/>
      <c r="BB125" s="170"/>
      <c r="BC125" s="170"/>
      <c r="BD125" s="170"/>
      <c r="BE125" s="170"/>
      <c r="BF125" s="170"/>
      <c r="BG125" s="170"/>
      <c r="BH125" s="170"/>
    </row>
    <row r="126" spans="1:60" ht="33.75" outlineLevel="1">
      <c r="A126" s="171"/>
      <c r="B126" s="180"/>
      <c r="C126" s="220" t="s">
        <v>245</v>
      </c>
      <c r="D126" s="208"/>
      <c r="E126" s="213">
        <v>20.024999999999999</v>
      </c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8"/>
      <c r="U126" s="187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 t="s">
        <v>137</v>
      </c>
      <c r="AF126" s="170">
        <v>0</v>
      </c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0"/>
      <c r="AT126" s="170"/>
      <c r="AU126" s="170"/>
      <c r="AV126" s="170"/>
      <c r="AW126" s="170"/>
      <c r="AX126" s="170"/>
      <c r="AY126" s="170"/>
      <c r="AZ126" s="170"/>
      <c r="BA126" s="170"/>
      <c r="BB126" s="170"/>
      <c r="BC126" s="170"/>
      <c r="BD126" s="170"/>
      <c r="BE126" s="170"/>
      <c r="BF126" s="170"/>
      <c r="BG126" s="170"/>
      <c r="BH126" s="170"/>
    </row>
    <row r="127" spans="1:60" outlineLevel="1">
      <c r="A127" s="171"/>
      <c r="B127" s="180"/>
      <c r="C127" s="220" t="s">
        <v>246</v>
      </c>
      <c r="D127" s="208"/>
      <c r="E127" s="213">
        <v>8.4</v>
      </c>
      <c r="F127" s="187"/>
      <c r="G127" s="187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8"/>
      <c r="U127" s="187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 t="s">
        <v>137</v>
      </c>
      <c r="AF127" s="170">
        <v>0</v>
      </c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0"/>
      <c r="AT127" s="170"/>
      <c r="AU127" s="170"/>
      <c r="AV127" s="170"/>
      <c r="AW127" s="170"/>
      <c r="AX127" s="170"/>
      <c r="AY127" s="170"/>
      <c r="AZ127" s="170"/>
      <c r="BA127" s="170"/>
      <c r="BB127" s="170"/>
      <c r="BC127" s="170"/>
      <c r="BD127" s="170"/>
      <c r="BE127" s="170"/>
      <c r="BF127" s="170"/>
      <c r="BG127" s="170"/>
      <c r="BH127" s="170"/>
    </row>
    <row r="128" spans="1:60" outlineLevel="1">
      <c r="A128" s="171"/>
      <c r="B128" s="180"/>
      <c r="C128" s="224" t="s">
        <v>213</v>
      </c>
      <c r="D128" s="211"/>
      <c r="E128" s="216">
        <v>93.025000000000006</v>
      </c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8"/>
      <c r="U128" s="187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 t="s">
        <v>137</v>
      </c>
      <c r="AF128" s="170">
        <v>1</v>
      </c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0"/>
      <c r="AT128" s="170"/>
      <c r="AU128" s="170"/>
      <c r="AV128" s="170"/>
      <c r="AW128" s="170"/>
      <c r="AX128" s="170"/>
      <c r="AY128" s="170"/>
      <c r="AZ128" s="170"/>
      <c r="BA128" s="170"/>
      <c r="BB128" s="170"/>
      <c r="BC128" s="170"/>
      <c r="BD128" s="170"/>
      <c r="BE128" s="170"/>
      <c r="BF128" s="170"/>
      <c r="BG128" s="170"/>
      <c r="BH128" s="170"/>
    </row>
    <row r="129" spans="1:60" outlineLevel="1">
      <c r="A129" s="171">
        <v>22</v>
      </c>
      <c r="B129" s="180" t="s">
        <v>247</v>
      </c>
      <c r="C129" s="201" t="s">
        <v>248</v>
      </c>
      <c r="D129" s="181" t="s">
        <v>170</v>
      </c>
      <c r="E129" s="183">
        <v>251.411</v>
      </c>
      <c r="F129" s="186"/>
      <c r="G129" s="187">
        <f>ROUND(E129*F129,2)</f>
        <v>0</v>
      </c>
      <c r="H129" s="186">
        <v>0</v>
      </c>
      <c r="I129" s="187">
        <f>ROUND(E129*H129,2)</f>
        <v>0</v>
      </c>
      <c r="J129" s="186">
        <v>93.9</v>
      </c>
      <c r="K129" s="187">
        <f>ROUND(E129*J129,2)</f>
        <v>23607.49</v>
      </c>
      <c r="L129" s="187">
        <v>21</v>
      </c>
      <c r="M129" s="187">
        <f>G129*(1+L129/100)</f>
        <v>0</v>
      </c>
      <c r="N129" s="187">
        <v>0</v>
      </c>
      <c r="O129" s="187">
        <f>ROUND(E129*N129,2)</f>
        <v>0</v>
      </c>
      <c r="P129" s="187">
        <v>0</v>
      </c>
      <c r="Q129" s="187">
        <f>ROUND(E129*P129,2)</f>
        <v>0</v>
      </c>
      <c r="R129" s="187"/>
      <c r="S129" s="187"/>
      <c r="T129" s="188">
        <v>0.20200000000000001</v>
      </c>
      <c r="U129" s="187">
        <f>ROUND(E129*T129,2)</f>
        <v>50.79</v>
      </c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 t="s">
        <v>107</v>
      </c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0"/>
      <c r="AT129" s="170"/>
      <c r="AU129" s="170"/>
      <c r="AV129" s="170"/>
      <c r="AW129" s="170"/>
      <c r="AX129" s="170"/>
      <c r="AY129" s="170"/>
      <c r="AZ129" s="170"/>
      <c r="BA129" s="170"/>
      <c r="BB129" s="170"/>
      <c r="BC129" s="170"/>
      <c r="BD129" s="170"/>
      <c r="BE129" s="170"/>
      <c r="BF129" s="170"/>
      <c r="BG129" s="170"/>
      <c r="BH129" s="170"/>
    </row>
    <row r="130" spans="1:60" outlineLevel="1">
      <c r="A130" s="171"/>
      <c r="B130" s="180"/>
      <c r="C130" s="220" t="s">
        <v>136</v>
      </c>
      <c r="D130" s="208"/>
      <c r="E130" s="213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8"/>
      <c r="U130" s="187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 t="s">
        <v>137</v>
      </c>
      <c r="AF130" s="170">
        <v>0</v>
      </c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0"/>
      <c r="AT130" s="170"/>
      <c r="AU130" s="170"/>
      <c r="AV130" s="170"/>
      <c r="AW130" s="170"/>
      <c r="AX130" s="170"/>
      <c r="AY130" s="170"/>
      <c r="AZ130" s="170"/>
      <c r="BA130" s="170"/>
      <c r="BB130" s="170"/>
      <c r="BC130" s="170"/>
      <c r="BD130" s="170"/>
      <c r="BE130" s="170"/>
      <c r="BF130" s="170"/>
      <c r="BG130" s="170"/>
      <c r="BH130" s="170"/>
    </row>
    <row r="131" spans="1:60" outlineLevel="1">
      <c r="A131" s="171"/>
      <c r="B131" s="180"/>
      <c r="C131" s="220" t="s">
        <v>249</v>
      </c>
      <c r="D131" s="208"/>
      <c r="E131" s="213">
        <v>481.416</v>
      </c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8"/>
      <c r="U131" s="187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 t="s">
        <v>137</v>
      </c>
      <c r="AF131" s="170">
        <v>0</v>
      </c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0"/>
      <c r="AT131" s="170"/>
      <c r="AU131" s="170"/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</row>
    <row r="132" spans="1:60" outlineLevel="1">
      <c r="A132" s="171"/>
      <c r="B132" s="180"/>
      <c r="C132" s="220" t="s">
        <v>250</v>
      </c>
      <c r="D132" s="208"/>
      <c r="E132" s="213">
        <v>-230.005</v>
      </c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8"/>
      <c r="U132" s="187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 t="s">
        <v>137</v>
      </c>
      <c r="AF132" s="170">
        <v>0</v>
      </c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0"/>
      <c r="AT132" s="170"/>
      <c r="AU132" s="170"/>
      <c r="AV132" s="170"/>
      <c r="AW132" s="170"/>
      <c r="AX132" s="170"/>
      <c r="AY132" s="170"/>
      <c r="AZ132" s="170"/>
      <c r="BA132" s="170"/>
      <c r="BB132" s="170"/>
      <c r="BC132" s="170"/>
      <c r="BD132" s="170"/>
      <c r="BE132" s="170"/>
      <c r="BF132" s="170"/>
      <c r="BG132" s="170"/>
      <c r="BH132" s="170"/>
    </row>
    <row r="133" spans="1:60" outlineLevel="1">
      <c r="A133" s="171">
        <v>23</v>
      </c>
      <c r="B133" s="180" t="s">
        <v>247</v>
      </c>
      <c r="C133" s="201" t="s">
        <v>248</v>
      </c>
      <c r="D133" s="181" t="s">
        <v>170</v>
      </c>
      <c r="E133" s="183">
        <v>139.01900000000001</v>
      </c>
      <c r="F133" s="186"/>
      <c r="G133" s="187">
        <f>ROUND(E133*F133,2)</f>
        <v>0</v>
      </c>
      <c r="H133" s="186">
        <v>0</v>
      </c>
      <c r="I133" s="187">
        <f>ROUND(E133*H133,2)</f>
        <v>0</v>
      </c>
      <c r="J133" s="186">
        <v>93.9</v>
      </c>
      <c r="K133" s="187">
        <f>ROUND(E133*J133,2)</f>
        <v>13053.88</v>
      </c>
      <c r="L133" s="187">
        <v>21</v>
      </c>
      <c r="M133" s="187">
        <f>G133*(1+L133/100)</f>
        <v>0</v>
      </c>
      <c r="N133" s="187">
        <v>0</v>
      </c>
      <c r="O133" s="187">
        <f>ROUND(E133*N133,2)</f>
        <v>0</v>
      </c>
      <c r="P133" s="187">
        <v>0</v>
      </c>
      <c r="Q133" s="187">
        <f>ROUND(E133*P133,2)</f>
        <v>0</v>
      </c>
      <c r="R133" s="187"/>
      <c r="S133" s="187"/>
      <c r="T133" s="188">
        <v>0.20200000000000001</v>
      </c>
      <c r="U133" s="187">
        <f>ROUND(E133*T133,2)</f>
        <v>28.08</v>
      </c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 t="s">
        <v>107</v>
      </c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0"/>
      <c r="AT133" s="170"/>
      <c r="AU133" s="170"/>
      <c r="AV133" s="170"/>
      <c r="AW133" s="170"/>
      <c r="AX133" s="170"/>
      <c r="AY133" s="170"/>
      <c r="AZ133" s="170"/>
      <c r="BA133" s="170"/>
      <c r="BB133" s="170"/>
      <c r="BC133" s="170"/>
      <c r="BD133" s="170"/>
      <c r="BE133" s="170"/>
      <c r="BF133" s="170"/>
      <c r="BG133" s="170"/>
      <c r="BH133" s="170"/>
    </row>
    <row r="134" spans="1:60" outlineLevel="1">
      <c r="A134" s="171"/>
      <c r="B134" s="180"/>
      <c r="C134" s="220" t="s">
        <v>136</v>
      </c>
      <c r="D134" s="208"/>
      <c r="E134" s="213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8"/>
      <c r="U134" s="187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 t="s">
        <v>137</v>
      </c>
      <c r="AF134" s="170">
        <v>0</v>
      </c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0"/>
      <c r="AT134" s="170"/>
      <c r="AU134" s="170"/>
      <c r="AV134" s="170"/>
      <c r="AW134" s="170"/>
      <c r="AX134" s="170"/>
      <c r="AY134" s="170"/>
      <c r="AZ134" s="170"/>
      <c r="BA134" s="170"/>
      <c r="BB134" s="170"/>
      <c r="BC134" s="170"/>
      <c r="BD134" s="170"/>
      <c r="BE134" s="170"/>
      <c r="BF134" s="170"/>
      <c r="BG134" s="170"/>
      <c r="BH134" s="170"/>
    </row>
    <row r="135" spans="1:60" ht="67.5" outlineLevel="1">
      <c r="A135" s="171"/>
      <c r="B135" s="180"/>
      <c r="C135" s="220" t="s">
        <v>233</v>
      </c>
      <c r="D135" s="208"/>
      <c r="E135" s="213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8"/>
      <c r="U135" s="187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 t="s">
        <v>137</v>
      </c>
      <c r="AF135" s="170">
        <v>0</v>
      </c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0"/>
      <c r="AT135" s="170"/>
      <c r="AU135" s="170"/>
      <c r="AV135" s="170"/>
      <c r="AW135" s="170"/>
      <c r="AX135" s="170"/>
      <c r="AY135" s="170"/>
      <c r="AZ135" s="170"/>
      <c r="BA135" s="170"/>
      <c r="BB135" s="170"/>
      <c r="BC135" s="170"/>
      <c r="BD135" s="170"/>
      <c r="BE135" s="170"/>
      <c r="BF135" s="170"/>
      <c r="BG135" s="170"/>
      <c r="BH135" s="170"/>
    </row>
    <row r="136" spans="1:60" outlineLevel="1">
      <c r="A136" s="171"/>
      <c r="B136" s="180"/>
      <c r="C136" s="220" t="s">
        <v>251</v>
      </c>
      <c r="D136" s="208"/>
      <c r="E136" s="213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8"/>
      <c r="U136" s="187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 t="s">
        <v>137</v>
      </c>
      <c r="AF136" s="170">
        <v>0</v>
      </c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0"/>
      <c r="AT136" s="170"/>
      <c r="AU136" s="170"/>
      <c r="AV136" s="170"/>
      <c r="AW136" s="170"/>
      <c r="AX136" s="170"/>
      <c r="AY136" s="170"/>
      <c r="AZ136" s="170"/>
      <c r="BA136" s="170"/>
      <c r="BB136" s="170"/>
      <c r="BC136" s="170"/>
      <c r="BD136" s="170"/>
      <c r="BE136" s="170"/>
      <c r="BF136" s="170"/>
      <c r="BG136" s="170"/>
      <c r="BH136" s="170"/>
    </row>
    <row r="137" spans="1:60" outlineLevel="1">
      <c r="A137" s="171"/>
      <c r="B137" s="180"/>
      <c r="C137" s="220" t="s">
        <v>242</v>
      </c>
      <c r="D137" s="208"/>
      <c r="E137" s="213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8"/>
      <c r="U137" s="187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 t="s">
        <v>137</v>
      </c>
      <c r="AF137" s="170">
        <v>0</v>
      </c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0"/>
      <c r="AT137" s="170"/>
      <c r="AU137" s="170"/>
      <c r="AV137" s="170"/>
      <c r="AW137" s="170"/>
      <c r="AX137" s="170"/>
      <c r="AY137" s="170"/>
      <c r="AZ137" s="170"/>
      <c r="BA137" s="170"/>
      <c r="BB137" s="170"/>
      <c r="BC137" s="170"/>
      <c r="BD137" s="170"/>
      <c r="BE137" s="170"/>
      <c r="BF137" s="170"/>
      <c r="BG137" s="170"/>
      <c r="BH137" s="170"/>
    </row>
    <row r="138" spans="1:60" outlineLevel="1">
      <c r="A138" s="171"/>
      <c r="B138" s="180"/>
      <c r="C138" s="220" t="s">
        <v>252</v>
      </c>
      <c r="D138" s="208"/>
      <c r="E138" s="213">
        <v>90.128</v>
      </c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8"/>
      <c r="U138" s="187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 t="s">
        <v>137</v>
      </c>
      <c r="AF138" s="170">
        <v>0</v>
      </c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0"/>
      <c r="AT138" s="170"/>
      <c r="AU138" s="170"/>
      <c r="AV138" s="170"/>
      <c r="AW138" s="170"/>
      <c r="AX138" s="170"/>
      <c r="AY138" s="170"/>
      <c r="AZ138" s="170"/>
      <c r="BA138" s="170"/>
      <c r="BB138" s="170"/>
      <c r="BC138" s="170"/>
      <c r="BD138" s="170"/>
      <c r="BE138" s="170"/>
      <c r="BF138" s="170"/>
      <c r="BG138" s="170"/>
      <c r="BH138" s="170"/>
    </row>
    <row r="139" spans="1:60" outlineLevel="1">
      <c r="A139" s="171"/>
      <c r="B139" s="180"/>
      <c r="C139" s="220" t="s">
        <v>244</v>
      </c>
      <c r="D139" s="208"/>
      <c r="E139" s="213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8"/>
      <c r="U139" s="187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 t="s">
        <v>137</v>
      </c>
      <c r="AF139" s="170">
        <v>0</v>
      </c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0"/>
      <c r="AT139" s="170"/>
      <c r="AU139" s="170"/>
      <c r="AV139" s="170"/>
      <c r="AW139" s="170"/>
      <c r="AX139" s="170"/>
      <c r="AY139" s="170"/>
      <c r="AZ139" s="170"/>
      <c r="BA139" s="170"/>
      <c r="BB139" s="170"/>
      <c r="BC139" s="170"/>
      <c r="BD139" s="170"/>
      <c r="BE139" s="170"/>
      <c r="BF139" s="170"/>
      <c r="BG139" s="170"/>
      <c r="BH139" s="170"/>
    </row>
    <row r="140" spans="1:60" ht="33.75" outlineLevel="1">
      <c r="A140" s="171"/>
      <c r="B140" s="180"/>
      <c r="C140" s="220" t="s">
        <v>253</v>
      </c>
      <c r="D140" s="208"/>
      <c r="E140" s="213">
        <v>34.442999999999998</v>
      </c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8"/>
      <c r="U140" s="187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 t="s">
        <v>137</v>
      </c>
      <c r="AF140" s="170">
        <v>0</v>
      </c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0"/>
      <c r="AT140" s="170"/>
      <c r="AU140" s="170"/>
      <c r="AV140" s="170"/>
      <c r="AW140" s="170"/>
      <c r="AX140" s="170"/>
      <c r="AY140" s="170"/>
      <c r="AZ140" s="170"/>
      <c r="BA140" s="170"/>
      <c r="BB140" s="170"/>
      <c r="BC140" s="170"/>
      <c r="BD140" s="170"/>
      <c r="BE140" s="170"/>
      <c r="BF140" s="170"/>
      <c r="BG140" s="170"/>
      <c r="BH140" s="170"/>
    </row>
    <row r="141" spans="1:60" outlineLevel="1">
      <c r="A141" s="171"/>
      <c r="B141" s="180"/>
      <c r="C141" s="220" t="s">
        <v>254</v>
      </c>
      <c r="D141" s="208"/>
      <c r="E141" s="213">
        <v>14.448</v>
      </c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8"/>
      <c r="U141" s="187"/>
      <c r="V141" s="170"/>
      <c r="W141" s="170"/>
      <c r="X141" s="170"/>
      <c r="Y141" s="170"/>
      <c r="Z141" s="170"/>
      <c r="AA141" s="170"/>
      <c r="AB141" s="170"/>
      <c r="AC141" s="170"/>
      <c r="AD141" s="170"/>
      <c r="AE141" s="170" t="s">
        <v>137</v>
      </c>
      <c r="AF141" s="170">
        <v>0</v>
      </c>
      <c r="AG141" s="170"/>
      <c r="AH141" s="170"/>
      <c r="AI141" s="170"/>
      <c r="AJ141" s="170"/>
      <c r="AK141" s="170"/>
      <c r="AL141" s="170"/>
      <c r="AM141" s="170"/>
      <c r="AN141" s="170"/>
      <c r="AO141" s="170"/>
      <c r="AP141" s="170"/>
      <c r="AQ141" s="170"/>
      <c r="AR141" s="170"/>
      <c r="AS141" s="170"/>
      <c r="AT141" s="170"/>
      <c r="AU141" s="170"/>
      <c r="AV141" s="170"/>
      <c r="AW141" s="170"/>
      <c r="AX141" s="170"/>
      <c r="AY141" s="170"/>
      <c r="AZ141" s="170"/>
      <c r="BA141" s="170"/>
      <c r="BB141" s="170"/>
      <c r="BC141" s="170"/>
      <c r="BD141" s="170"/>
      <c r="BE141" s="170"/>
      <c r="BF141" s="170"/>
      <c r="BG141" s="170"/>
      <c r="BH141" s="170"/>
    </row>
    <row r="142" spans="1:60" outlineLevel="1">
      <c r="A142" s="171">
        <v>24</v>
      </c>
      <c r="B142" s="180" t="s">
        <v>255</v>
      </c>
      <c r="C142" s="201" t="s">
        <v>256</v>
      </c>
      <c r="D142" s="181" t="s">
        <v>170</v>
      </c>
      <c r="E142" s="183">
        <v>94.09281</v>
      </c>
      <c r="F142" s="186"/>
      <c r="G142" s="187">
        <f>ROUND(E142*F142,2)</f>
        <v>0</v>
      </c>
      <c r="H142" s="186">
        <v>0</v>
      </c>
      <c r="I142" s="187">
        <f>ROUND(E142*H142,2)</f>
        <v>0</v>
      </c>
      <c r="J142" s="186">
        <v>358.5</v>
      </c>
      <c r="K142" s="187">
        <f>ROUND(E142*J142,2)</f>
        <v>33732.269999999997</v>
      </c>
      <c r="L142" s="187">
        <v>21</v>
      </c>
      <c r="M142" s="187">
        <f>G142*(1+L142/100)</f>
        <v>0</v>
      </c>
      <c r="N142" s="187">
        <v>0</v>
      </c>
      <c r="O142" s="187">
        <f>ROUND(E142*N142,2)</f>
        <v>0</v>
      </c>
      <c r="P142" s="187">
        <v>0</v>
      </c>
      <c r="Q142" s="187">
        <f>ROUND(E142*P142,2)</f>
        <v>0</v>
      </c>
      <c r="R142" s="187"/>
      <c r="S142" s="187"/>
      <c r="T142" s="188">
        <v>1.587</v>
      </c>
      <c r="U142" s="187">
        <f>ROUND(E142*T142,2)</f>
        <v>149.33000000000001</v>
      </c>
      <c r="V142" s="170"/>
      <c r="W142" s="170"/>
      <c r="X142" s="170"/>
      <c r="Y142" s="170"/>
      <c r="Z142" s="170"/>
      <c r="AA142" s="170"/>
      <c r="AB142" s="170"/>
      <c r="AC142" s="170"/>
      <c r="AD142" s="170"/>
      <c r="AE142" s="170" t="s">
        <v>107</v>
      </c>
      <c r="AF142" s="170"/>
      <c r="AG142" s="170"/>
      <c r="AH142" s="170"/>
      <c r="AI142" s="170"/>
      <c r="AJ142" s="170"/>
      <c r="AK142" s="170"/>
      <c r="AL142" s="170"/>
      <c r="AM142" s="170"/>
      <c r="AN142" s="170"/>
      <c r="AO142" s="170"/>
      <c r="AP142" s="170"/>
      <c r="AQ142" s="170"/>
      <c r="AR142" s="170"/>
      <c r="AS142" s="170"/>
      <c r="AT142" s="170"/>
      <c r="AU142" s="170"/>
      <c r="AV142" s="170"/>
      <c r="AW142" s="170"/>
      <c r="AX142" s="170"/>
      <c r="AY142" s="170"/>
      <c r="AZ142" s="170"/>
      <c r="BA142" s="170"/>
      <c r="BB142" s="170"/>
      <c r="BC142" s="170"/>
      <c r="BD142" s="170"/>
      <c r="BE142" s="170"/>
      <c r="BF142" s="170"/>
      <c r="BG142" s="170"/>
      <c r="BH142" s="170"/>
    </row>
    <row r="143" spans="1:60" outlineLevel="1">
      <c r="A143" s="171"/>
      <c r="B143" s="180"/>
      <c r="C143" s="220" t="s">
        <v>136</v>
      </c>
      <c r="D143" s="208"/>
      <c r="E143" s="213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8"/>
      <c r="U143" s="187"/>
      <c r="V143" s="170"/>
      <c r="W143" s="170"/>
      <c r="X143" s="170"/>
      <c r="Y143" s="170"/>
      <c r="Z143" s="170"/>
      <c r="AA143" s="170"/>
      <c r="AB143" s="170"/>
      <c r="AC143" s="170"/>
      <c r="AD143" s="170"/>
      <c r="AE143" s="170" t="s">
        <v>137</v>
      </c>
      <c r="AF143" s="170">
        <v>0</v>
      </c>
      <c r="AG143" s="170"/>
      <c r="AH143" s="170"/>
      <c r="AI143" s="170"/>
      <c r="AJ143" s="170"/>
      <c r="AK143" s="170"/>
      <c r="AL143" s="170"/>
      <c r="AM143" s="170"/>
      <c r="AN143" s="170"/>
      <c r="AO143" s="170"/>
      <c r="AP143" s="170"/>
      <c r="AQ143" s="170"/>
      <c r="AR143" s="170"/>
      <c r="AS143" s="170"/>
      <c r="AT143" s="170"/>
      <c r="AU143" s="170"/>
      <c r="AV143" s="170"/>
      <c r="AW143" s="170"/>
      <c r="AX143" s="170"/>
      <c r="AY143" s="170"/>
      <c r="AZ143" s="170"/>
      <c r="BA143" s="170"/>
      <c r="BB143" s="170"/>
      <c r="BC143" s="170"/>
      <c r="BD143" s="170"/>
      <c r="BE143" s="170"/>
      <c r="BF143" s="170"/>
      <c r="BG143" s="170"/>
      <c r="BH143" s="170"/>
    </row>
    <row r="144" spans="1:60" outlineLevel="1">
      <c r="A144" s="171"/>
      <c r="B144" s="180"/>
      <c r="C144" s="220" t="s">
        <v>257</v>
      </c>
      <c r="D144" s="208"/>
      <c r="E144" s="213">
        <v>67.391999999999996</v>
      </c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8"/>
      <c r="U144" s="187"/>
      <c r="V144" s="170"/>
      <c r="W144" s="170"/>
      <c r="X144" s="170"/>
      <c r="Y144" s="170"/>
      <c r="Z144" s="170"/>
      <c r="AA144" s="170"/>
      <c r="AB144" s="170"/>
      <c r="AC144" s="170"/>
      <c r="AD144" s="170"/>
      <c r="AE144" s="170" t="s">
        <v>137</v>
      </c>
      <c r="AF144" s="170">
        <v>0</v>
      </c>
      <c r="AG144" s="170"/>
      <c r="AH144" s="170"/>
      <c r="AI144" s="170"/>
      <c r="AJ144" s="170"/>
      <c r="AK144" s="170"/>
      <c r="AL144" s="170"/>
      <c r="AM144" s="170"/>
      <c r="AN144" s="170"/>
      <c r="AO144" s="170"/>
      <c r="AP144" s="170"/>
      <c r="AQ144" s="170"/>
      <c r="AR144" s="170"/>
      <c r="AS144" s="170"/>
      <c r="AT144" s="170"/>
      <c r="AU144" s="170"/>
      <c r="AV144" s="170"/>
      <c r="AW144" s="170"/>
      <c r="AX144" s="170"/>
      <c r="AY144" s="170"/>
      <c r="AZ144" s="170"/>
      <c r="BA144" s="170"/>
      <c r="BB144" s="170"/>
      <c r="BC144" s="170"/>
      <c r="BD144" s="170"/>
      <c r="BE144" s="170"/>
      <c r="BF144" s="170"/>
      <c r="BG144" s="170"/>
      <c r="BH144" s="170"/>
    </row>
    <row r="145" spans="1:60" outlineLevel="1">
      <c r="A145" s="171"/>
      <c r="B145" s="180"/>
      <c r="C145" s="220" t="s">
        <v>149</v>
      </c>
      <c r="D145" s="208"/>
      <c r="E145" s="213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8"/>
      <c r="U145" s="187"/>
      <c r="V145" s="170"/>
      <c r="W145" s="170"/>
      <c r="X145" s="170"/>
      <c r="Y145" s="170"/>
      <c r="Z145" s="170"/>
      <c r="AA145" s="170"/>
      <c r="AB145" s="170"/>
      <c r="AC145" s="170"/>
      <c r="AD145" s="170"/>
      <c r="AE145" s="170" t="s">
        <v>137</v>
      </c>
      <c r="AF145" s="170">
        <v>0</v>
      </c>
      <c r="AG145" s="170"/>
      <c r="AH145" s="170"/>
      <c r="AI145" s="170"/>
      <c r="AJ145" s="170"/>
      <c r="AK145" s="170"/>
      <c r="AL145" s="170"/>
      <c r="AM145" s="170"/>
      <c r="AN145" s="170"/>
      <c r="AO145" s="170"/>
      <c r="AP145" s="170"/>
      <c r="AQ145" s="170"/>
      <c r="AR145" s="170"/>
      <c r="AS145" s="170"/>
      <c r="AT145" s="170"/>
      <c r="AU145" s="170"/>
      <c r="AV145" s="170"/>
      <c r="AW145" s="170"/>
      <c r="AX145" s="170"/>
      <c r="AY145" s="170"/>
      <c r="AZ145" s="170"/>
      <c r="BA145" s="170"/>
      <c r="BB145" s="170"/>
      <c r="BC145" s="170"/>
      <c r="BD145" s="170"/>
      <c r="BE145" s="170"/>
      <c r="BF145" s="170"/>
      <c r="BG145" s="170"/>
      <c r="BH145" s="170"/>
    </row>
    <row r="146" spans="1:60" ht="33.75" outlineLevel="1">
      <c r="A146" s="171"/>
      <c r="B146" s="180"/>
      <c r="C146" s="220" t="s">
        <v>258</v>
      </c>
      <c r="D146" s="208"/>
      <c r="E146" s="213">
        <v>20.826000000000001</v>
      </c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8"/>
      <c r="U146" s="187"/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 t="s">
        <v>137</v>
      </c>
      <c r="AF146" s="170">
        <v>0</v>
      </c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0"/>
      <c r="AQ146" s="170"/>
      <c r="AR146" s="170"/>
      <c r="AS146" s="170"/>
      <c r="AT146" s="170"/>
      <c r="AU146" s="170"/>
      <c r="AV146" s="170"/>
      <c r="AW146" s="170"/>
      <c r="AX146" s="170"/>
      <c r="AY146" s="170"/>
      <c r="AZ146" s="170"/>
      <c r="BA146" s="170"/>
      <c r="BB146" s="170"/>
      <c r="BC146" s="170"/>
      <c r="BD146" s="170"/>
      <c r="BE146" s="170"/>
      <c r="BF146" s="170"/>
      <c r="BG146" s="170"/>
      <c r="BH146" s="170"/>
    </row>
    <row r="147" spans="1:60" outlineLevel="1">
      <c r="A147" s="171"/>
      <c r="B147" s="180"/>
      <c r="C147" s="220" t="s">
        <v>259</v>
      </c>
      <c r="D147" s="208"/>
      <c r="E147" s="213">
        <v>10.712</v>
      </c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8"/>
      <c r="U147" s="187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 t="s">
        <v>137</v>
      </c>
      <c r="AF147" s="170">
        <v>0</v>
      </c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0"/>
      <c r="AR147" s="170"/>
      <c r="AS147" s="170"/>
      <c r="AT147" s="170"/>
      <c r="AU147" s="170"/>
      <c r="AV147" s="170"/>
      <c r="AW147" s="170"/>
      <c r="AX147" s="170"/>
      <c r="AY147" s="170"/>
      <c r="AZ147" s="170"/>
      <c r="BA147" s="170"/>
      <c r="BB147" s="170"/>
      <c r="BC147" s="170"/>
      <c r="BD147" s="170"/>
      <c r="BE147" s="170"/>
      <c r="BF147" s="170"/>
      <c r="BG147" s="170"/>
      <c r="BH147" s="170"/>
    </row>
    <row r="148" spans="1:60" outlineLevel="1">
      <c r="A148" s="171"/>
      <c r="B148" s="180"/>
      <c r="C148" s="224" t="s">
        <v>213</v>
      </c>
      <c r="D148" s="211"/>
      <c r="E148" s="216">
        <v>98.93</v>
      </c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8"/>
      <c r="U148" s="187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 t="s">
        <v>137</v>
      </c>
      <c r="AF148" s="170">
        <v>1</v>
      </c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/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</row>
    <row r="149" spans="1:60" outlineLevel="1">
      <c r="A149" s="171"/>
      <c r="B149" s="180"/>
      <c r="C149" s="220" t="s">
        <v>260</v>
      </c>
      <c r="D149" s="208"/>
      <c r="E149" s="213">
        <v>-4.8371899999999997</v>
      </c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8"/>
      <c r="U149" s="187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 t="s">
        <v>137</v>
      </c>
      <c r="AF149" s="170">
        <v>0</v>
      </c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0"/>
      <c r="AT149" s="170"/>
      <c r="AU149" s="170"/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</row>
    <row r="150" spans="1:60" outlineLevel="1">
      <c r="A150" s="171"/>
      <c r="B150" s="180"/>
      <c r="C150" s="224" t="s">
        <v>213</v>
      </c>
      <c r="D150" s="211"/>
      <c r="E150" s="216">
        <v>-4.8371899999999997</v>
      </c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8"/>
      <c r="U150" s="187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 t="s">
        <v>137</v>
      </c>
      <c r="AF150" s="170">
        <v>1</v>
      </c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0"/>
      <c r="AT150" s="170"/>
      <c r="AU150" s="170"/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</row>
    <row r="151" spans="1:60" outlineLevel="1">
      <c r="A151" s="171">
        <v>25</v>
      </c>
      <c r="B151" s="180" t="s">
        <v>261</v>
      </c>
      <c r="C151" s="201" t="s">
        <v>262</v>
      </c>
      <c r="D151" s="181" t="s">
        <v>263</v>
      </c>
      <c r="E151" s="183">
        <v>173.30976000000001</v>
      </c>
      <c r="F151" s="186"/>
      <c r="G151" s="187">
        <f>ROUND(E151*F151,2)</f>
        <v>0</v>
      </c>
      <c r="H151" s="186">
        <v>0</v>
      </c>
      <c r="I151" s="187">
        <f>ROUND(E151*H151,2)</f>
        <v>0</v>
      </c>
      <c r="J151" s="186">
        <v>165</v>
      </c>
      <c r="K151" s="187">
        <f>ROUND(E151*J151,2)</f>
        <v>28596.11</v>
      </c>
      <c r="L151" s="187">
        <v>21</v>
      </c>
      <c r="M151" s="187">
        <f>G151*(1+L151/100)</f>
        <v>0</v>
      </c>
      <c r="N151" s="187">
        <v>0</v>
      </c>
      <c r="O151" s="187">
        <f>ROUND(E151*N151,2)</f>
        <v>0</v>
      </c>
      <c r="P151" s="187">
        <v>0</v>
      </c>
      <c r="Q151" s="187">
        <f>ROUND(E151*P151,2)</f>
        <v>0</v>
      </c>
      <c r="R151" s="187"/>
      <c r="S151" s="187"/>
      <c r="T151" s="188">
        <v>0</v>
      </c>
      <c r="U151" s="187">
        <f>ROUND(E151*T151,2)</f>
        <v>0</v>
      </c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 t="s">
        <v>107</v>
      </c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0"/>
      <c r="AT151" s="170"/>
      <c r="AU151" s="170"/>
      <c r="AV151" s="170"/>
      <c r="AW151" s="170"/>
      <c r="AX151" s="170"/>
      <c r="AY151" s="170"/>
      <c r="AZ151" s="170"/>
      <c r="BA151" s="170"/>
      <c r="BB151" s="170"/>
      <c r="BC151" s="170"/>
      <c r="BD151" s="170"/>
      <c r="BE151" s="170"/>
      <c r="BF151" s="170"/>
      <c r="BG151" s="170"/>
      <c r="BH151" s="170"/>
    </row>
    <row r="152" spans="1:60" outlineLevel="1">
      <c r="A152" s="171"/>
      <c r="B152" s="180"/>
      <c r="C152" s="220" t="s">
        <v>264</v>
      </c>
      <c r="D152" s="208"/>
      <c r="E152" s="213">
        <v>173.30976000000001</v>
      </c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8"/>
      <c r="U152" s="187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 t="s">
        <v>137</v>
      </c>
      <c r="AF152" s="170">
        <v>0</v>
      </c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0"/>
      <c r="AT152" s="170"/>
      <c r="AU152" s="170"/>
      <c r="AV152" s="170"/>
      <c r="AW152" s="170"/>
      <c r="AX152" s="170"/>
      <c r="AY152" s="170"/>
      <c r="AZ152" s="170"/>
      <c r="BA152" s="170"/>
      <c r="BB152" s="170"/>
      <c r="BC152" s="170"/>
      <c r="BD152" s="170"/>
      <c r="BE152" s="170"/>
      <c r="BF152" s="170"/>
      <c r="BG152" s="170"/>
      <c r="BH152" s="170"/>
    </row>
    <row r="153" spans="1:60" outlineLevel="1">
      <c r="A153" s="171">
        <v>26</v>
      </c>
      <c r="B153" s="180" t="s">
        <v>265</v>
      </c>
      <c r="C153" s="201" t="s">
        <v>266</v>
      </c>
      <c r="D153" s="181" t="s">
        <v>263</v>
      </c>
      <c r="E153" s="183">
        <v>178.23635999999999</v>
      </c>
      <c r="F153" s="186"/>
      <c r="G153" s="187">
        <f>ROUND(E153*F153,2)</f>
        <v>0</v>
      </c>
      <c r="H153" s="186">
        <v>363</v>
      </c>
      <c r="I153" s="187">
        <f>ROUND(E153*H153,2)</f>
        <v>64699.8</v>
      </c>
      <c r="J153" s="186">
        <v>0</v>
      </c>
      <c r="K153" s="187">
        <f>ROUND(E153*J153,2)</f>
        <v>0</v>
      </c>
      <c r="L153" s="187">
        <v>21</v>
      </c>
      <c r="M153" s="187">
        <f>G153*(1+L153/100)</f>
        <v>0</v>
      </c>
      <c r="N153" s="187">
        <v>1</v>
      </c>
      <c r="O153" s="187">
        <f>ROUND(E153*N153,2)</f>
        <v>178.24</v>
      </c>
      <c r="P153" s="187">
        <v>0</v>
      </c>
      <c r="Q153" s="187">
        <f>ROUND(E153*P153,2)</f>
        <v>0</v>
      </c>
      <c r="R153" s="187"/>
      <c r="S153" s="187"/>
      <c r="T153" s="188">
        <v>0</v>
      </c>
      <c r="U153" s="187">
        <f>ROUND(E153*T153,2)</f>
        <v>0</v>
      </c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 t="s">
        <v>267</v>
      </c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0"/>
      <c r="AT153" s="170"/>
      <c r="AU153" s="170"/>
      <c r="AV153" s="170"/>
      <c r="AW153" s="170"/>
      <c r="AX153" s="170"/>
      <c r="AY153" s="170"/>
      <c r="AZ153" s="170"/>
      <c r="BA153" s="170"/>
      <c r="BB153" s="170"/>
      <c r="BC153" s="170"/>
      <c r="BD153" s="170"/>
      <c r="BE153" s="170"/>
      <c r="BF153" s="170"/>
      <c r="BG153" s="170"/>
      <c r="BH153" s="170"/>
    </row>
    <row r="154" spans="1:60" outlineLevel="1">
      <c r="A154" s="171"/>
      <c r="B154" s="180"/>
      <c r="C154" s="220" t="s">
        <v>136</v>
      </c>
      <c r="D154" s="208"/>
      <c r="E154" s="213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8"/>
      <c r="U154" s="187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 t="s">
        <v>137</v>
      </c>
      <c r="AF154" s="170">
        <v>0</v>
      </c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0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</row>
    <row r="155" spans="1:60" outlineLevel="1">
      <c r="A155" s="171"/>
      <c r="B155" s="180"/>
      <c r="C155" s="220" t="s">
        <v>268</v>
      </c>
      <c r="D155" s="208"/>
      <c r="E155" s="213">
        <v>178.23635999999999</v>
      </c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8"/>
      <c r="U155" s="187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 t="s">
        <v>137</v>
      </c>
      <c r="AF155" s="170">
        <v>0</v>
      </c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70"/>
      <c r="AX155" s="170"/>
      <c r="AY155" s="170"/>
      <c r="AZ155" s="170"/>
      <c r="BA155" s="170"/>
      <c r="BB155" s="170"/>
      <c r="BC155" s="170"/>
      <c r="BD155" s="170"/>
      <c r="BE155" s="170"/>
      <c r="BF155" s="170"/>
      <c r="BG155" s="170"/>
      <c r="BH155" s="170"/>
    </row>
    <row r="156" spans="1:60">
      <c r="A156" s="206" t="s">
        <v>102</v>
      </c>
      <c r="B156" s="207" t="s">
        <v>66</v>
      </c>
      <c r="C156" s="225" t="s">
        <v>67</v>
      </c>
      <c r="D156" s="212"/>
      <c r="E156" s="217"/>
      <c r="F156" s="218"/>
      <c r="G156" s="218">
        <f>SUMIF(AE157:AE163,"&lt;&gt;NOR",G157:G163)</f>
        <v>0</v>
      </c>
      <c r="H156" s="218"/>
      <c r="I156" s="218">
        <f>SUM(I157:I163)</f>
        <v>21072.47</v>
      </c>
      <c r="J156" s="218"/>
      <c r="K156" s="218">
        <f>SUM(K157:K163)</f>
        <v>11574.43</v>
      </c>
      <c r="L156" s="218"/>
      <c r="M156" s="218">
        <f>SUM(M157:M163)</f>
        <v>0</v>
      </c>
      <c r="N156" s="218"/>
      <c r="O156" s="218">
        <f>SUM(O157:O163)</f>
        <v>71.94</v>
      </c>
      <c r="P156" s="218"/>
      <c r="Q156" s="218">
        <f>SUM(Q157:Q163)</f>
        <v>0</v>
      </c>
      <c r="R156" s="218"/>
      <c r="S156" s="218"/>
      <c r="T156" s="219"/>
      <c r="U156" s="218">
        <f>SUM(U157:U163)</f>
        <v>50.11</v>
      </c>
      <c r="AE156" t="s">
        <v>103</v>
      </c>
    </row>
    <row r="157" spans="1:60" outlineLevel="1">
      <c r="A157" s="171">
        <v>27</v>
      </c>
      <c r="B157" s="180" t="s">
        <v>269</v>
      </c>
      <c r="C157" s="201" t="s">
        <v>270</v>
      </c>
      <c r="D157" s="181" t="s">
        <v>170</v>
      </c>
      <c r="E157" s="183">
        <v>38.049999999999997</v>
      </c>
      <c r="F157" s="186"/>
      <c r="G157" s="187">
        <f>ROUND(E157*F157,2)</f>
        <v>0</v>
      </c>
      <c r="H157" s="186">
        <v>553.80999999999995</v>
      </c>
      <c r="I157" s="187">
        <f>ROUND(E157*H157,2)</f>
        <v>21072.47</v>
      </c>
      <c r="J157" s="186">
        <v>304.19</v>
      </c>
      <c r="K157" s="187">
        <f>ROUND(E157*J157,2)</f>
        <v>11574.43</v>
      </c>
      <c r="L157" s="187">
        <v>21</v>
      </c>
      <c r="M157" s="187">
        <f>G157*(1+L157/100)</f>
        <v>0</v>
      </c>
      <c r="N157" s="187">
        <v>1.8907700000000001</v>
      </c>
      <c r="O157" s="187">
        <f>ROUND(E157*N157,2)</f>
        <v>71.94</v>
      </c>
      <c r="P157" s="187">
        <v>0</v>
      </c>
      <c r="Q157" s="187">
        <f>ROUND(E157*P157,2)</f>
        <v>0</v>
      </c>
      <c r="R157" s="187"/>
      <c r="S157" s="187"/>
      <c r="T157" s="188">
        <v>1.3169999999999999</v>
      </c>
      <c r="U157" s="187">
        <f>ROUND(E157*T157,2)</f>
        <v>50.11</v>
      </c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 t="s">
        <v>107</v>
      </c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</row>
    <row r="158" spans="1:60" outlineLevel="1">
      <c r="A158" s="171"/>
      <c r="B158" s="180"/>
      <c r="C158" s="220" t="s">
        <v>136</v>
      </c>
      <c r="D158" s="208"/>
      <c r="E158" s="213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8"/>
      <c r="U158" s="187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 t="s">
        <v>137</v>
      </c>
      <c r="AF158" s="170">
        <v>0</v>
      </c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70"/>
      <c r="AX158" s="170"/>
      <c r="AY158" s="170"/>
      <c r="AZ158" s="170"/>
      <c r="BA158" s="170"/>
      <c r="BB158" s="170"/>
      <c r="BC158" s="170"/>
      <c r="BD158" s="170"/>
      <c r="BE158" s="170"/>
      <c r="BF158" s="170"/>
      <c r="BG158" s="170"/>
      <c r="BH158" s="170"/>
    </row>
    <row r="159" spans="1:60" outlineLevel="1">
      <c r="A159" s="171"/>
      <c r="B159" s="180"/>
      <c r="C159" s="220" t="s">
        <v>271</v>
      </c>
      <c r="D159" s="208"/>
      <c r="E159" s="213">
        <v>25.92</v>
      </c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8"/>
      <c r="U159" s="187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 t="s">
        <v>137</v>
      </c>
      <c r="AF159" s="170">
        <v>0</v>
      </c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0"/>
      <c r="AT159" s="170"/>
      <c r="AU159" s="170"/>
      <c r="AV159" s="170"/>
      <c r="AW159" s="170"/>
      <c r="AX159" s="170"/>
      <c r="AY159" s="170"/>
      <c r="AZ159" s="170"/>
      <c r="BA159" s="170"/>
      <c r="BB159" s="170"/>
      <c r="BC159" s="170"/>
      <c r="BD159" s="170"/>
      <c r="BE159" s="170"/>
      <c r="BF159" s="170"/>
      <c r="BG159" s="170"/>
      <c r="BH159" s="170"/>
    </row>
    <row r="160" spans="1:60" outlineLevel="1">
      <c r="A160" s="171"/>
      <c r="B160" s="180"/>
      <c r="C160" s="220" t="s">
        <v>149</v>
      </c>
      <c r="D160" s="208"/>
      <c r="E160" s="213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8"/>
      <c r="U160" s="187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 t="s">
        <v>137</v>
      </c>
      <c r="AF160" s="170">
        <v>0</v>
      </c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0"/>
      <c r="AT160" s="170"/>
      <c r="AU160" s="170"/>
      <c r="AV160" s="170"/>
      <c r="AW160" s="170"/>
      <c r="AX160" s="170"/>
      <c r="AY160" s="170"/>
      <c r="AZ160" s="170"/>
      <c r="BA160" s="170"/>
      <c r="BB160" s="170"/>
      <c r="BC160" s="170"/>
      <c r="BD160" s="170"/>
      <c r="BE160" s="170"/>
      <c r="BF160" s="170"/>
      <c r="BG160" s="170"/>
      <c r="BH160" s="170"/>
    </row>
    <row r="161" spans="1:60" ht="33.75" outlineLevel="1">
      <c r="A161" s="171"/>
      <c r="B161" s="180"/>
      <c r="C161" s="220" t="s">
        <v>272</v>
      </c>
      <c r="D161" s="208"/>
      <c r="E161" s="213">
        <v>8.01</v>
      </c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8"/>
      <c r="U161" s="187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 t="s">
        <v>137</v>
      </c>
      <c r="AF161" s="170">
        <v>0</v>
      </c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0"/>
      <c r="AT161" s="170"/>
      <c r="AU161" s="170"/>
      <c r="AV161" s="170"/>
      <c r="AW161" s="170"/>
      <c r="AX161" s="170"/>
      <c r="AY161" s="170"/>
      <c r="AZ161" s="170"/>
      <c r="BA161" s="170"/>
      <c r="BB161" s="170"/>
      <c r="BC161" s="170"/>
      <c r="BD161" s="170"/>
      <c r="BE161" s="170"/>
      <c r="BF161" s="170"/>
      <c r="BG161" s="170"/>
      <c r="BH161" s="170"/>
    </row>
    <row r="162" spans="1:60" outlineLevel="1">
      <c r="A162" s="171"/>
      <c r="B162" s="180"/>
      <c r="C162" s="220" t="s">
        <v>273</v>
      </c>
      <c r="D162" s="208"/>
      <c r="E162" s="213">
        <v>4.12</v>
      </c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8"/>
      <c r="U162" s="187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 t="s">
        <v>137</v>
      </c>
      <c r="AF162" s="170">
        <v>0</v>
      </c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70"/>
      <c r="AX162" s="170"/>
      <c r="AY162" s="170"/>
      <c r="AZ162" s="170"/>
      <c r="BA162" s="170"/>
      <c r="BB162" s="170"/>
      <c r="BC162" s="170"/>
      <c r="BD162" s="170"/>
      <c r="BE162" s="170"/>
      <c r="BF162" s="170"/>
      <c r="BG162" s="170"/>
      <c r="BH162" s="170"/>
    </row>
    <row r="163" spans="1:60" outlineLevel="1">
      <c r="A163" s="171"/>
      <c r="B163" s="180"/>
      <c r="C163" s="224" t="s">
        <v>213</v>
      </c>
      <c r="D163" s="211"/>
      <c r="E163" s="216">
        <v>38.049999999999997</v>
      </c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8"/>
      <c r="U163" s="187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 t="s">
        <v>137</v>
      </c>
      <c r="AF163" s="170">
        <v>1</v>
      </c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70"/>
      <c r="AX163" s="170"/>
      <c r="AY163" s="170"/>
      <c r="AZ163" s="170"/>
      <c r="BA163" s="170"/>
      <c r="BB163" s="170"/>
      <c r="BC163" s="170"/>
      <c r="BD163" s="170"/>
      <c r="BE163" s="170"/>
      <c r="BF163" s="170"/>
      <c r="BG163" s="170"/>
      <c r="BH163" s="170"/>
    </row>
    <row r="164" spans="1:60">
      <c r="A164" s="206" t="s">
        <v>102</v>
      </c>
      <c r="B164" s="207" t="s">
        <v>68</v>
      </c>
      <c r="C164" s="225" t="s">
        <v>69</v>
      </c>
      <c r="D164" s="212"/>
      <c r="E164" s="217"/>
      <c r="F164" s="218"/>
      <c r="G164" s="218">
        <f>SUMIF(AE165:AE180,"&lt;&gt;NOR",G165:G180)</f>
        <v>0</v>
      </c>
      <c r="H164" s="218"/>
      <c r="I164" s="218">
        <f>SUM(I165:I180)</f>
        <v>117748.05</v>
      </c>
      <c r="J164" s="218"/>
      <c r="K164" s="218">
        <f>SUM(K165:K180)</f>
        <v>16787.449999999997</v>
      </c>
      <c r="L164" s="218"/>
      <c r="M164" s="218">
        <f>SUM(M165:M180)</f>
        <v>0</v>
      </c>
      <c r="N164" s="218"/>
      <c r="O164" s="218">
        <f>SUM(O165:O180)</f>
        <v>248.79000000000002</v>
      </c>
      <c r="P164" s="218"/>
      <c r="Q164" s="218">
        <f>SUM(Q165:Q180)</f>
        <v>0</v>
      </c>
      <c r="R164" s="218"/>
      <c r="S164" s="218"/>
      <c r="T164" s="219"/>
      <c r="U164" s="218">
        <f>SUM(U165:U180)</f>
        <v>17.759999999999998</v>
      </c>
      <c r="AE164" t="s">
        <v>103</v>
      </c>
    </row>
    <row r="165" spans="1:60" outlineLevel="1">
      <c r="A165" s="171">
        <v>28</v>
      </c>
      <c r="B165" s="180" t="s">
        <v>274</v>
      </c>
      <c r="C165" s="201" t="s">
        <v>275</v>
      </c>
      <c r="D165" s="181" t="s">
        <v>135</v>
      </c>
      <c r="E165" s="183">
        <v>48.8</v>
      </c>
      <c r="F165" s="186"/>
      <c r="G165" s="187">
        <f>ROUND(E165*F165,2)</f>
        <v>0</v>
      </c>
      <c r="H165" s="186">
        <v>136.09</v>
      </c>
      <c r="I165" s="187">
        <f>ROUND(E165*H165,2)</f>
        <v>6641.19</v>
      </c>
      <c r="J165" s="186">
        <v>22.41</v>
      </c>
      <c r="K165" s="187">
        <f>ROUND(E165*J165,2)</f>
        <v>1093.6099999999999</v>
      </c>
      <c r="L165" s="187">
        <v>21</v>
      </c>
      <c r="M165" s="187">
        <f>G165*(1+L165/100)</f>
        <v>0</v>
      </c>
      <c r="N165" s="187">
        <v>0.33074999999999999</v>
      </c>
      <c r="O165" s="187">
        <f>ROUND(E165*N165,2)</f>
        <v>16.14</v>
      </c>
      <c r="P165" s="187">
        <v>0</v>
      </c>
      <c r="Q165" s="187">
        <f>ROUND(E165*P165,2)</f>
        <v>0</v>
      </c>
      <c r="R165" s="187"/>
      <c r="S165" s="187"/>
      <c r="T165" s="188">
        <v>2.5999999999999999E-2</v>
      </c>
      <c r="U165" s="187">
        <f>ROUND(E165*T165,2)</f>
        <v>1.27</v>
      </c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 t="s">
        <v>107</v>
      </c>
      <c r="AF165" s="170"/>
      <c r="AG165" s="170"/>
      <c r="AH165" s="170"/>
      <c r="AI165" s="170"/>
      <c r="AJ165" s="170"/>
      <c r="AK165" s="170"/>
      <c r="AL165" s="170"/>
      <c r="AM165" s="170"/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</row>
    <row r="166" spans="1:60" outlineLevel="1">
      <c r="A166" s="171"/>
      <c r="B166" s="180"/>
      <c r="C166" s="220" t="s">
        <v>136</v>
      </c>
      <c r="D166" s="208"/>
      <c r="E166" s="213"/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8"/>
      <c r="U166" s="187"/>
      <c r="V166" s="170"/>
      <c r="W166" s="170"/>
      <c r="X166" s="170"/>
      <c r="Y166" s="170"/>
      <c r="Z166" s="170"/>
      <c r="AA166" s="170"/>
      <c r="AB166" s="170"/>
      <c r="AC166" s="170"/>
      <c r="AD166" s="170"/>
      <c r="AE166" s="170" t="s">
        <v>137</v>
      </c>
      <c r="AF166" s="170">
        <v>0</v>
      </c>
      <c r="AG166" s="170"/>
      <c r="AH166" s="170"/>
      <c r="AI166" s="170"/>
      <c r="AJ166" s="170"/>
      <c r="AK166" s="170"/>
      <c r="AL166" s="170"/>
      <c r="AM166" s="170"/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</row>
    <row r="167" spans="1:60" outlineLevel="1">
      <c r="A167" s="171"/>
      <c r="B167" s="180"/>
      <c r="C167" s="220" t="s">
        <v>138</v>
      </c>
      <c r="D167" s="208"/>
      <c r="E167" s="213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8"/>
      <c r="U167" s="187"/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 t="s">
        <v>137</v>
      </c>
      <c r="AF167" s="170">
        <v>0</v>
      </c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70"/>
      <c r="AX167" s="170"/>
      <c r="AY167" s="170"/>
      <c r="AZ167" s="170"/>
      <c r="BA167" s="170"/>
      <c r="BB167" s="170"/>
      <c r="BC167" s="170"/>
      <c r="BD167" s="170"/>
      <c r="BE167" s="170"/>
      <c r="BF167" s="170"/>
      <c r="BG167" s="170"/>
      <c r="BH167" s="170"/>
    </row>
    <row r="168" spans="1:60" outlineLevel="1">
      <c r="A168" s="171"/>
      <c r="B168" s="180"/>
      <c r="C168" s="220" t="s">
        <v>139</v>
      </c>
      <c r="D168" s="208"/>
      <c r="E168" s="213">
        <v>48.8</v>
      </c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8"/>
      <c r="U168" s="187"/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 t="s">
        <v>137</v>
      </c>
      <c r="AF168" s="170">
        <v>0</v>
      </c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70"/>
      <c r="AQ168" s="170"/>
      <c r="AR168" s="170"/>
      <c r="AS168" s="170"/>
      <c r="AT168" s="170"/>
      <c r="AU168" s="170"/>
      <c r="AV168" s="170"/>
      <c r="AW168" s="170"/>
      <c r="AX168" s="170"/>
      <c r="AY168" s="170"/>
      <c r="AZ168" s="170"/>
      <c r="BA168" s="170"/>
      <c r="BB168" s="170"/>
      <c r="BC168" s="170"/>
      <c r="BD168" s="170"/>
      <c r="BE168" s="170"/>
      <c r="BF168" s="170"/>
      <c r="BG168" s="170"/>
      <c r="BH168" s="170"/>
    </row>
    <row r="169" spans="1:60" outlineLevel="1">
      <c r="A169" s="171">
        <v>29</v>
      </c>
      <c r="B169" s="180" t="s">
        <v>274</v>
      </c>
      <c r="C169" s="201" t="s">
        <v>275</v>
      </c>
      <c r="D169" s="181" t="s">
        <v>135</v>
      </c>
      <c r="E169" s="183">
        <v>48.8</v>
      </c>
      <c r="F169" s="186"/>
      <c r="G169" s="187">
        <f>ROUND(E169*F169,2)</f>
        <v>0</v>
      </c>
      <c r="H169" s="186">
        <v>136.09</v>
      </c>
      <c r="I169" s="187">
        <f>ROUND(E169*H169,2)</f>
        <v>6641.19</v>
      </c>
      <c r="J169" s="186">
        <v>22.41</v>
      </c>
      <c r="K169" s="187">
        <f>ROUND(E169*J169,2)</f>
        <v>1093.6099999999999</v>
      </c>
      <c r="L169" s="187">
        <v>21</v>
      </c>
      <c r="M169" s="187">
        <f>G169*(1+L169/100)</f>
        <v>0</v>
      </c>
      <c r="N169" s="187">
        <v>0.33074999999999999</v>
      </c>
      <c r="O169" s="187">
        <f>ROUND(E169*N169,2)</f>
        <v>16.14</v>
      </c>
      <c r="P169" s="187">
        <v>0</v>
      </c>
      <c r="Q169" s="187">
        <f>ROUND(E169*P169,2)</f>
        <v>0</v>
      </c>
      <c r="R169" s="187"/>
      <c r="S169" s="187"/>
      <c r="T169" s="188">
        <v>2.5999999999999999E-2</v>
      </c>
      <c r="U169" s="187">
        <f>ROUND(E169*T169,2)</f>
        <v>1.27</v>
      </c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 t="s">
        <v>107</v>
      </c>
      <c r="AF169" s="170"/>
      <c r="AG169" s="170"/>
      <c r="AH169" s="170"/>
      <c r="AI169" s="170"/>
      <c r="AJ169" s="170"/>
      <c r="AK169" s="170"/>
      <c r="AL169" s="170"/>
      <c r="AM169" s="170"/>
      <c r="AN169" s="170"/>
      <c r="AO169" s="170"/>
      <c r="AP169" s="170"/>
      <c r="AQ169" s="170"/>
      <c r="AR169" s="170"/>
      <c r="AS169" s="170"/>
      <c r="AT169" s="170"/>
      <c r="AU169" s="170"/>
      <c r="AV169" s="170"/>
      <c r="AW169" s="170"/>
      <c r="AX169" s="170"/>
      <c r="AY169" s="170"/>
      <c r="AZ169" s="170"/>
      <c r="BA169" s="170"/>
      <c r="BB169" s="170"/>
      <c r="BC169" s="170"/>
      <c r="BD169" s="170"/>
      <c r="BE169" s="170"/>
      <c r="BF169" s="170"/>
      <c r="BG169" s="170"/>
      <c r="BH169" s="170"/>
    </row>
    <row r="170" spans="1:60" outlineLevel="1">
      <c r="A170" s="171">
        <v>30</v>
      </c>
      <c r="B170" s="180" t="s">
        <v>276</v>
      </c>
      <c r="C170" s="201" t="s">
        <v>277</v>
      </c>
      <c r="D170" s="181" t="s">
        <v>135</v>
      </c>
      <c r="E170" s="183">
        <v>372.1</v>
      </c>
      <c r="F170" s="186"/>
      <c r="G170" s="187">
        <f>ROUND(E170*F170,2)</f>
        <v>0</v>
      </c>
      <c r="H170" s="186">
        <v>226.8</v>
      </c>
      <c r="I170" s="187">
        <f>ROUND(E170*H170,2)</f>
        <v>84392.28</v>
      </c>
      <c r="J170" s="186">
        <v>28.2</v>
      </c>
      <c r="K170" s="187">
        <f>ROUND(E170*J170,2)</f>
        <v>10493.22</v>
      </c>
      <c r="L170" s="187">
        <v>21</v>
      </c>
      <c r="M170" s="187">
        <f>G170*(1+L170/100)</f>
        <v>0</v>
      </c>
      <c r="N170" s="187">
        <v>0.55125000000000002</v>
      </c>
      <c r="O170" s="187">
        <f>ROUND(E170*N170,2)</f>
        <v>205.12</v>
      </c>
      <c r="P170" s="187">
        <v>0</v>
      </c>
      <c r="Q170" s="187">
        <f>ROUND(E170*P170,2)</f>
        <v>0</v>
      </c>
      <c r="R170" s="187"/>
      <c r="S170" s="187"/>
      <c r="T170" s="188">
        <v>2.7E-2</v>
      </c>
      <c r="U170" s="187">
        <f>ROUND(E170*T170,2)</f>
        <v>10.050000000000001</v>
      </c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 t="s">
        <v>107</v>
      </c>
      <c r="AF170" s="170"/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0"/>
      <c r="AT170" s="170"/>
      <c r="AU170" s="170"/>
      <c r="AV170" s="170"/>
      <c r="AW170" s="170"/>
      <c r="AX170" s="170"/>
      <c r="AY170" s="170"/>
      <c r="AZ170" s="170"/>
      <c r="BA170" s="170"/>
      <c r="BB170" s="170"/>
      <c r="BC170" s="170"/>
      <c r="BD170" s="170"/>
      <c r="BE170" s="170"/>
      <c r="BF170" s="170"/>
      <c r="BG170" s="170"/>
      <c r="BH170" s="170"/>
    </row>
    <row r="171" spans="1:60" outlineLevel="1">
      <c r="A171" s="171"/>
      <c r="B171" s="180"/>
      <c r="C171" s="220" t="s">
        <v>136</v>
      </c>
      <c r="D171" s="208"/>
      <c r="E171" s="213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8"/>
      <c r="U171" s="187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 t="s">
        <v>137</v>
      </c>
      <c r="AF171" s="170">
        <v>0</v>
      </c>
      <c r="AG171" s="170"/>
      <c r="AH171" s="170"/>
      <c r="AI171" s="170"/>
      <c r="AJ171" s="170"/>
      <c r="AK171" s="170"/>
      <c r="AL171" s="170"/>
      <c r="AM171" s="170"/>
      <c r="AN171" s="170"/>
      <c r="AO171" s="170"/>
      <c r="AP171" s="170"/>
      <c r="AQ171" s="170"/>
      <c r="AR171" s="170"/>
      <c r="AS171" s="170"/>
      <c r="AT171" s="170"/>
      <c r="AU171" s="170"/>
      <c r="AV171" s="170"/>
      <c r="AW171" s="170"/>
      <c r="AX171" s="170"/>
      <c r="AY171" s="170"/>
      <c r="AZ171" s="170"/>
      <c r="BA171" s="170"/>
      <c r="BB171" s="170"/>
      <c r="BC171" s="170"/>
      <c r="BD171" s="170"/>
      <c r="BE171" s="170"/>
      <c r="BF171" s="170"/>
      <c r="BG171" s="170"/>
      <c r="BH171" s="170"/>
    </row>
    <row r="172" spans="1:60" outlineLevel="1">
      <c r="A172" s="171"/>
      <c r="B172" s="180"/>
      <c r="C172" s="220" t="s">
        <v>240</v>
      </c>
      <c r="D172" s="208"/>
      <c r="E172" s="213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8"/>
      <c r="U172" s="187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 t="s">
        <v>137</v>
      </c>
      <c r="AF172" s="170">
        <v>0</v>
      </c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0"/>
      <c r="AT172" s="170"/>
      <c r="AU172" s="170"/>
      <c r="AV172" s="170"/>
      <c r="AW172" s="170"/>
      <c r="AX172" s="170"/>
      <c r="AY172" s="170"/>
      <c r="AZ172" s="170"/>
      <c r="BA172" s="170"/>
      <c r="BB172" s="170"/>
      <c r="BC172" s="170"/>
      <c r="BD172" s="170"/>
      <c r="BE172" s="170"/>
      <c r="BF172" s="170"/>
      <c r="BG172" s="170"/>
      <c r="BH172" s="170"/>
    </row>
    <row r="173" spans="1:60" ht="22.5" outlineLevel="1">
      <c r="A173" s="171"/>
      <c r="B173" s="180"/>
      <c r="C173" s="220" t="s">
        <v>278</v>
      </c>
      <c r="D173" s="208"/>
      <c r="E173" s="213">
        <v>48.8</v>
      </c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8"/>
      <c r="U173" s="187"/>
      <c r="V173" s="170"/>
      <c r="W173" s="170"/>
      <c r="X173" s="170"/>
      <c r="Y173" s="170"/>
      <c r="Z173" s="170"/>
      <c r="AA173" s="170"/>
      <c r="AB173" s="170"/>
      <c r="AC173" s="170"/>
      <c r="AD173" s="170"/>
      <c r="AE173" s="170" t="s">
        <v>137</v>
      </c>
      <c r="AF173" s="170">
        <v>0</v>
      </c>
      <c r="AG173" s="170"/>
      <c r="AH173" s="170"/>
      <c r="AI173" s="170"/>
      <c r="AJ173" s="170"/>
      <c r="AK173" s="170"/>
      <c r="AL173" s="170"/>
      <c r="AM173" s="170"/>
      <c r="AN173" s="170"/>
      <c r="AO173" s="170"/>
      <c r="AP173" s="170"/>
      <c r="AQ173" s="170"/>
      <c r="AR173" s="170"/>
      <c r="AS173" s="170"/>
      <c r="AT173" s="170"/>
      <c r="AU173" s="170"/>
      <c r="AV173" s="170"/>
      <c r="AW173" s="170"/>
      <c r="AX173" s="170"/>
      <c r="AY173" s="170"/>
      <c r="AZ173" s="170"/>
      <c r="BA173" s="170"/>
      <c r="BB173" s="170"/>
      <c r="BC173" s="170"/>
      <c r="BD173" s="170"/>
      <c r="BE173" s="170"/>
      <c r="BF173" s="170"/>
      <c r="BG173" s="170"/>
      <c r="BH173" s="170"/>
    </row>
    <row r="174" spans="1:60" outlineLevel="1">
      <c r="A174" s="171"/>
      <c r="B174" s="180"/>
      <c r="C174" s="220" t="s">
        <v>242</v>
      </c>
      <c r="D174" s="208"/>
      <c r="E174" s="213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8"/>
      <c r="U174" s="187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 t="s">
        <v>137</v>
      </c>
      <c r="AF174" s="170">
        <v>0</v>
      </c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0"/>
      <c r="AT174" s="170"/>
      <c r="AU174" s="170"/>
      <c r="AV174" s="170"/>
      <c r="AW174" s="170"/>
      <c r="AX174" s="170"/>
      <c r="AY174" s="170"/>
      <c r="AZ174" s="170"/>
      <c r="BA174" s="170"/>
      <c r="BB174" s="170"/>
      <c r="BC174" s="170"/>
      <c r="BD174" s="170"/>
      <c r="BE174" s="170"/>
      <c r="BF174" s="170"/>
      <c r="BG174" s="170"/>
      <c r="BH174" s="170"/>
    </row>
    <row r="175" spans="1:60" outlineLevel="1">
      <c r="A175" s="171"/>
      <c r="B175" s="180"/>
      <c r="C175" s="220" t="s">
        <v>279</v>
      </c>
      <c r="D175" s="208"/>
      <c r="E175" s="213">
        <v>209.6</v>
      </c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8"/>
      <c r="U175" s="187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 t="s">
        <v>137</v>
      </c>
      <c r="AF175" s="170">
        <v>0</v>
      </c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70"/>
      <c r="AX175" s="170"/>
      <c r="AY175" s="170"/>
      <c r="AZ175" s="170"/>
      <c r="BA175" s="170"/>
      <c r="BB175" s="170"/>
      <c r="BC175" s="170"/>
      <c r="BD175" s="170"/>
      <c r="BE175" s="170"/>
      <c r="BF175" s="170"/>
      <c r="BG175" s="170"/>
      <c r="BH175" s="170"/>
    </row>
    <row r="176" spans="1:60" outlineLevel="1">
      <c r="A176" s="171"/>
      <c r="B176" s="180"/>
      <c r="C176" s="220" t="s">
        <v>244</v>
      </c>
      <c r="D176" s="208"/>
      <c r="E176" s="213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8"/>
      <c r="U176" s="187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 t="s">
        <v>137</v>
      </c>
      <c r="AF176" s="170">
        <v>0</v>
      </c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</row>
    <row r="177" spans="1:60" ht="33.75" outlineLevel="1">
      <c r="A177" s="171"/>
      <c r="B177" s="180"/>
      <c r="C177" s="220" t="s">
        <v>280</v>
      </c>
      <c r="D177" s="208"/>
      <c r="E177" s="213">
        <v>80.099999999999994</v>
      </c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8"/>
      <c r="U177" s="187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 t="s">
        <v>137</v>
      </c>
      <c r="AF177" s="170">
        <v>0</v>
      </c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</row>
    <row r="178" spans="1:60" outlineLevel="1">
      <c r="A178" s="171"/>
      <c r="B178" s="180"/>
      <c r="C178" s="220" t="s">
        <v>281</v>
      </c>
      <c r="D178" s="208"/>
      <c r="E178" s="213">
        <v>33.6</v>
      </c>
      <c r="F178" s="187"/>
      <c r="G178" s="187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8"/>
      <c r="U178" s="187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 t="s">
        <v>137</v>
      </c>
      <c r="AF178" s="170">
        <v>0</v>
      </c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70"/>
      <c r="AX178" s="170"/>
      <c r="AY178" s="170"/>
      <c r="AZ178" s="170"/>
      <c r="BA178" s="170"/>
      <c r="BB178" s="170"/>
      <c r="BC178" s="170"/>
      <c r="BD178" s="170"/>
      <c r="BE178" s="170"/>
      <c r="BF178" s="170"/>
      <c r="BG178" s="170"/>
      <c r="BH178" s="170"/>
    </row>
    <row r="179" spans="1:60" outlineLevel="1">
      <c r="A179" s="171"/>
      <c r="B179" s="180"/>
      <c r="C179" s="224" t="s">
        <v>213</v>
      </c>
      <c r="D179" s="211"/>
      <c r="E179" s="216">
        <v>372.1</v>
      </c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8"/>
      <c r="U179" s="187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 t="s">
        <v>137</v>
      </c>
      <c r="AF179" s="170">
        <v>1</v>
      </c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70"/>
      <c r="AX179" s="170"/>
      <c r="AY179" s="170"/>
      <c r="AZ179" s="170"/>
      <c r="BA179" s="170"/>
      <c r="BB179" s="170"/>
      <c r="BC179" s="170"/>
      <c r="BD179" s="170"/>
      <c r="BE179" s="170"/>
      <c r="BF179" s="170"/>
      <c r="BG179" s="170"/>
      <c r="BH179" s="170"/>
    </row>
    <row r="180" spans="1:60" outlineLevel="1">
      <c r="A180" s="171">
        <v>31</v>
      </c>
      <c r="B180" s="180" t="s">
        <v>282</v>
      </c>
      <c r="C180" s="201" t="s">
        <v>283</v>
      </c>
      <c r="D180" s="181" t="s">
        <v>135</v>
      </c>
      <c r="E180" s="183">
        <v>48.8</v>
      </c>
      <c r="F180" s="186"/>
      <c r="G180" s="187">
        <f>ROUND(E180*F180,2)</f>
        <v>0</v>
      </c>
      <c r="H180" s="186">
        <v>411.34</v>
      </c>
      <c r="I180" s="187">
        <f>ROUND(E180*H180,2)</f>
        <v>20073.39</v>
      </c>
      <c r="J180" s="186">
        <v>84.16</v>
      </c>
      <c r="K180" s="187">
        <f>ROUND(E180*J180,2)</f>
        <v>4107.01</v>
      </c>
      <c r="L180" s="187">
        <v>21</v>
      </c>
      <c r="M180" s="187">
        <f>G180*(1+L180/100)</f>
        <v>0</v>
      </c>
      <c r="N180" s="187">
        <v>0.23338999999999999</v>
      </c>
      <c r="O180" s="187">
        <f>ROUND(E180*N180,2)</f>
        <v>11.39</v>
      </c>
      <c r="P180" s="187">
        <v>0</v>
      </c>
      <c r="Q180" s="187">
        <f>ROUND(E180*P180,2)</f>
        <v>0</v>
      </c>
      <c r="R180" s="187"/>
      <c r="S180" s="187"/>
      <c r="T180" s="188">
        <v>0.106</v>
      </c>
      <c r="U180" s="187">
        <f>ROUND(E180*T180,2)</f>
        <v>5.17</v>
      </c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 t="s">
        <v>107</v>
      </c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70"/>
      <c r="AX180" s="170"/>
      <c r="AY180" s="170"/>
      <c r="AZ180" s="170"/>
      <c r="BA180" s="170"/>
      <c r="BB180" s="170"/>
      <c r="BC180" s="170"/>
      <c r="BD180" s="170"/>
      <c r="BE180" s="170"/>
      <c r="BF180" s="170"/>
      <c r="BG180" s="170"/>
      <c r="BH180" s="170"/>
    </row>
    <row r="181" spans="1:60">
      <c r="A181" s="206" t="s">
        <v>102</v>
      </c>
      <c r="B181" s="207" t="s">
        <v>70</v>
      </c>
      <c r="C181" s="225" t="s">
        <v>71</v>
      </c>
      <c r="D181" s="212"/>
      <c r="E181" s="217"/>
      <c r="F181" s="218"/>
      <c r="G181" s="218">
        <f>SUMIF(AE182:AE341,"&lt;&gt;NOR",G182:G341)</f>
        <v>0</v>
      </c>
      <c r="H181" s="218"/>
      <c r="I181" s="218">
        <f>SUM(I182:I341)</f>
        <v>541895.69999999995</v>
      </c>
      <c r="J181" s="218"/>
      <c r="K181" s="218">
        <f>SUM(K182:K341)</f>
        <v>286993.3</v>
      </c>
      <c r="L181" s="218"/>
      <c r="M181" s="218">
        <f>SUM(M182:M341)</f>
        <v>0</v>
      </c>
      <c r="N181" s="218"/>
      <c r="O181" s="218">
        <f>SUM(O182:O341)</f>
        <v>5.3199999999999932</v>
      </c>
      <c r="P181" s="218"/>
      <c r="Q181" s="218">
        <f>SUM(Q182:Q341)</f>
        <v>0</v>
      </c>
      <c r="R181" s="218"/>
      <c r="S181" s="218"/>
      <c r="T181" s="219"/>
      <c r="U181" s="218">
        <f>SUM(U182:U341)</f>
        <v>470.79999999999995</v>
      </c>
      <c r="AE181" t="s">
        <v>103</v>
      </c>
    </row>
    <row r="182" spans="1:60" outlineLevel="1">
      <c r="A182" s="171">
        <v>32</v>
      </c>
      <c r="B182" s="180" t="s">
        <v>284</v>
      </c>
      <c r="C182" s="201" t="s">
        <v>285</v>
      </c>
      <c r="D182" s="181" t="s">
        <v>125</v>
      </c>
      <c r="E182" s="183">
        <v>2</v>
      </c>
      <c r="F182" s="186"/>
      <c r="G182" s="187">
        <f>ROUND(E182*F182,2)</f>
        <v>0</v>
      </c>
      <c r="H182" s="186">
        <v>0.01</v>
      </c>
      <c r="I182" s="187">
        <f>ROUND(E182*H182,2)</f>
        <v>0.02</v>
      </c>
      <c r="J182" s="186">
        <v>337.99</v>
      </c>
      <c r="K182" s="187">
        <f>ROUND(E182*J182,2)</f>
        <v>675.98</v>
      </c>
      <c r="L182" s="187">
        <v>21</v>
      </c>
      <c r="M182" s="187">
        <f>G182*(1+L182/100)</f>
        <v>0</v>
      </c>
      <c r="N182" s="187">
        <v>0</v>
      </c>
      <c r="O182" s="187">
        <f>ROUND(E182*N182,2)</f>
        <v>0</v>
      </c>
      <c r="P182" s="187">
        <v>0</v>
      </c>
      <c r="Q182" s="187">
        <f>ROUND(E182*P182,2)</f>
        <v>0</v>
      </c>
      <c r="R182" s="187"/>
      <c r="S182" s="187"/>
      <c r="T182" s="188">
        <v>1.2216</v>
      </c>
      <c r="U182" s="187">
        <f>ROUND(E182*T182,2)</f>
        <v>2.44</v>
      </c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 t="s">
        <v>107</v>
      </c>
      <c r="AF182" s="170"/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0"/>
      <c r="AT182" s="170"/>
      <c r="AU182" s="170"/>
      <c r="AV182" s="170"/>
      <c r="AW182" s="170"/>
      <c r="AX182" s="170"/>
      <c r="AY182" s="170"/>
      <c r="AZ182" s="170"/>
      <c r="BA182" s="170"/>
      <c r="BB182" s="170"/>
      <c r="BC182" s="170"/>
      <c r="BD182" s="170"/>
      <c r="BE182" s="170"/>
      <c r="BF182" s="170"/>
      <c r="BG182" s="170"/>
      <c r="BH182" s="170"/>
    </row>
    <row r="183" spans="1:60" outlineLevel="1">
      <c r="A183" s="171"/>
      <c r="B183" s="180"/>
      <c r="C183" s="220" t="s">
        <v>136</v>
      </c>
      <c r="D183" s="208"/>
      <c r="E183" s="213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8"/>
      <c r="U183" s="187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 t="s">
        <v>137</v>
      </c>
      <c r="AF183" s="170">
        <v>0</v>
      </c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0"/>
      <c r="AT183" s="170"/>
      <c r="AU183" s="170"/>
      <c r="AV183" s="170"/>
      <c r="AW183" s="170"/>
      <c r="AX183" s="170"/>
      <c r="AY183" s="170"/>
      <c r="AZ183" s="170"/>
      <c r="BA183" s="170"/>
      <c r="BB183" s="170"/>
      <c r="BC183" s="170"/>
      <c r="BD183" s="170"/>
      <c r="BE183" s="170"/>
      <c r="BF183" s="170"/>
      <c r="BG183" s="170"/>
      <c r="BH183" s="170"/>
    </row>
    <row r="184" spans="1:60" outlineLevel="1">
      <c r="A184" s="171"/>
      <c r="B184" s="180"/>
      <c r="C184" s="220" t="s">
        <v>146</v>
      </c>
      <c r="D184" s="208"/>
      <c r="E184" s="213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8"/>
      <c r="U184" s="187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 t="s">
        <v>137</v>
      </c>
      <c r="AF184" s="170">
        <v>0</v>
      </c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0"/>
      <c r="AT184" s="170"/>
      <c r="AU184" s="170"/>
      <c r="AV184" s="170"/>
      <c r="AW184" s="170"/>
      <c r="AX184" s="170"/>
      <c r="AY184" s="170"/>
      <c r="AZ184" s="170"/>
      <c r="BA184" s="170"/>
      <c r="BB184" s="170"/>
      <c r="BC184" s="170"/>
      <c r="BD184" s="170"/>
      <c r="BE184" s="170"/>
      <c r="BF184" s="170"/>
      <c r="BG184" s="170"/>
      <c r="BH184" s="170"/>
    </row>
    <row r="185" spans="1:60" outlineLevel="1">
      <c r="A185" s="171"/>
      <c r="B185" s="180"/>
      <c r="C185" s="220" t="s">
        <v>286</v>
      </c>
      <c r="D185" s="208"/>
      <c r="E185" s="213">
        <v>1</v>
      </c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8"/>
      <c r="U185" s="187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 t="s">
        <v>137</v>
      </c>
      <c r="AF185" s="170">
        <v>0</v>
      </c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70"/>
      <c r="AQ185" s="170"/>
      <c r="AR185" s="170"/>
      <c r="AS185" s="170"/>
      <c r="AT185" s="170"/>
      <c r="AU185" s="170"/>
      <c r="AV185" s="170"/>
      <c r="AW185" s="170"/>
      <c r="AX185" s="170"/>
      <c r="AY185" s="170"/>
      <c r="AZ185" s="170"/>
      <c r="BA185" s="170"/>
      <c r="BB185" s="170"/>
      <c r="BC185" s="170"/>
      <c r="BD185" s="170"/>
      <c r="BE185" s="170"/>
      <c r="BF185" s="170"/>
      <c r="BG185" s="170"/>
      <c r="BH185" s="170"/>
    </row>
    <row r="186" spans="1:60" outlineLevel="1">
      <c r="A186" s="171"/>
      <c r="B186" s="180"/>
      <c r="C186" s="220" t="s">
        <v>149</v>
      </c>
      <c r="D186" s="208"/>
      <c r="E186" s="213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8"/>
      <c r="U186" s="187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 t="s">
        <v>137</v>
      </c>
      <c r="AF186" s="170">
        <v>0</v>
      </c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0"/>
      <c r="AT186" s="170"/>
      <c r="AU186" s="170"/>
      <c r="AV186" s="170"/>
      <c r="AW186" s="170"/>
      <c r="AX186" s="170"/>
      <c r="AY186" s="170"/>
      <c r="AZ186" s="170"/>
      <c r="BA186" s="170"/>
      <c r="BB186" s="170"/>
      <c r="BC186" s="170"/>
      <c r="BD186" s="170"/>
      <c r="BE186" s="170"/>
      <c r="BF186" s="170"/>
      <c r="BG186" s="170"/>
      <c r="BH186" s="170"/>
    </row>
    <row r="187" spans="1:60" outlineLevel="1">
      <c r="A187" s="171"/>
      <c r="B187" s="180"/>
      <c r="C187" s="220" t="s">
        <v>286</v>
      </c>
      <c r="D187" s="208"/>
      <c r="E187" s="213">
        <v>1</v>
      </c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8"/>
      <c r="U187" s="187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 t="s">
        <v>137</v>
      </c>
      <c r="AF187" s="170">
        <v>0</v>
      </c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70"/>
      <c r="AX187" s="170"/>
      <c r="AY187" s="170"/>
      <c r="AZ187" s="170"/>
      <c r="BA187" s="170"/>
      <c r="BB187" s="170"/>
      <c r="BC187" s="170"/>
      <c r="BD187" s="170"/>
      <c r="BE187" s="170"/>
      <c r="BF187" s="170"/>
      <c r="BG187" s="170"/>
      <c r="BH187" s="170"/>
    </row>
    <row r="188" spans="1:60" outlineLevel="1">
      <c r="A188" s="171">
        <v>33</v>
      </c>
      <c r="B188" s="180" t="s">
        <v>287</v>
      </c>
      <c r="C188" s="201" t="s">
        <v>288</v>
      </c>
      <c r="D188" s="181" t="s">
        <v>125</v>
      </c>
      <c r="E188" s="183">
        <v>9</v>
      </c>
      <c r="F188" s="186"/>
      <c r="G188" s="187">
        <f>ROUND(E188*F188,2)</f>
        <v>0</v>
      </c>
      <c r="H188" s="186">
        <v>0.01</v>
      </c>
      <c r="I188" s="187">
        <f>ROUND(E188*H188,2)</f>
        <v>0.09</v>
      </c>
      <c r="J188" s="186">
        <v>353.49</v>
      </c>
      <c r="K188" s="187">
        <f>ROUND(E188*J188,2)</f>
        <v>3181.41</v>
      </c>
      <c r="L188" s="187">
        <v>21</v>
      </c>
      <c r="M188" s="187">
        <f>G188*(1+L188/100)</f>
        <v>0</v>
      </c>
      <c r="N188" s="187">
        <v>0</v>
      </c>
      <c r="O188" s="187">
        <f>ROUND(E188*N188,2)</f>
        <v>0</v>
      </c>
      <c r="P188" s="187">
        <v>0</v>
      </c>
      <c r="Q188" s="187">
        <f>ROUND(E188*P188,2)</f>
        <v>0</v>
      </c>
      <c r="R188" s="187"/>
      <c r="S188" s="187"/>
      <c r="T188" s="188">
        <v>1.2736000000000001</v>
      </c>
      <c r="U188" s="187">
        <f>ROUND(E188*T188,2)</f>
        <v>11.46</v>
      </c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 t="s">
        <v>107</v>
      </c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70"/>
      <c r="AX188" s="170"/>
      <c r="AY188" s="170"/>
      <c r="AZ188" s="170"/>
      <c r="BA188" s="170"/>
      <c r="BB188" s="170"/>
      <c r="BC188" s="170"/>
      <c r="BD188" s="170"/>
      <c r="BE188" s="170"/>
      <c r="BF188" s="170"/>
      <c r="BG188" s="170"/>
      <c r="BH188" s="170"/>
    </row>
    <row r="189" spans="1:60" outlineLevel="1">
      <c r="A189" s="171"/>
      <c r="B189" s="180"/>
      <c r="C189" s="220" t="s">
        <v>136</v>
      </c>
      <c r="D189" s="208"/>
      <c r="E189" s="213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8"/>
      <c r="U189" s="187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 t="s">
        <v>137</v>
      </c>
      <c r="AF189" s="170">
        <v>0</v>
      </c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0"/>
      <c r="AT189" s="170"/>
      <c r="AU189" s="170"/>
      <c r="AV189" s="170"/>
      <c r="AW189" s="170"/>
      <c r="AX189" s="170"/>
      <c r="AY189" s="170"/>
      <c r="AZ189" s="170"/>
      <c r="BA189" s="170"/>
      <c r="BB189" s="170"/>
      <c r="BC189" s="170"/>
      <c r="BD189" s="170"/>
      <c r="BE189" s="170"/>
      <c r="BF189" s="170"/>
      <c r="BG189" s="170"/>
      <c r="BH189" s="170"/>
    </row>
    <row r="190" spans="1:60" outlineLevel="1">
      <c r="A190" s="171"/>
      <c r="B190" s="180"/>
      <c r="C190" s="220" t="s">
        <v>146</v>
      </c>
      <c r="D190" s="208"/>
      <c r="E190" s="213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8"/>
      <c r="U190" s="187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 t="s">
        <v>137</v>
      </c>
      <c r="AF190" s="170">
        <v>0</v>
      </c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70"/>
      <c r="AY190" s="170"/>
      <c r="AZ190" s="170"/>
      <c r="BA190" s="170"/>
      <c r="BB190" s="170"/>
      <c r="BC190" s="170"/>
      <c r="BD190" s="170"/>
      <c r="BE190" s="170"/>
      <c r="BF190" s="170"/>
      <c r="BG190" s="170"/>
      <c r="BH190" s="170"/>
    </row>
    <row r="191" spans="1:60" outlineLevel="1">
      <c r="A191" s="171"/>
      <c r="B191" s="180"/>
      <c r="C191" s="220" t="s">
        <v>289</v>
      </c>
      <c r="D191" s="208"/>
      <c r="E191" s="213">
        <v>1</v>
      </c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8"/>
      <c r="U191" s="187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 t="s">
        <v>137</v>
      </c>
      <c r="AF191" s="170">
        <v>0</v>
      </c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0"/>
      <c r="AT191" s="170"/>
      <c r="AU191" s="170"/>
      <c r="AV191" s="170"/>
      <c r="AW191" s="170"/>
      <c r="AX191" s="170"/>
      <c r="AY191" s="170"/>
      <c r="AZ191" s="170"/>
      <c r="BA191" s="170"/>
      <c r="BB191" s="170"/>
      <c r="BC191" s="170"/>
      <c r="BD191" s="170"/>
      <c r="BE191" s="170"/>
      <c r="BF191" s="170"/>
      <c r="BG191" s="170"/>
      <c r="BH191" s="170"/>
    </row>
    <row r="192" spans="1:60" outlineLevel="1">
      <c r="A192" s="171"/>
      <c r="B192" s="180"/>
      <c r="C192" s="220" t="s">
        <v>290</v>
      </c>
      <c r="D192" s="208"/>
      <c r="E192" s="213">
        <v>1</v>
      </c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8"/>
      <c r="U192" s="187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 t="s">
        <v>137</v>
      </c>
      <c r="AF192" s="170">
        <v>0</v>
      </c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170"/>
      <c r="AT192" s="170"/>
      <c r="AU192" s="170"/>
      <c r="AV192" s="170"/>
      <c r="AW192" s="170"/>
      <c r="AX192" s="170"/>
      <c r="AY192" s="170"/>
      <c r="AZ192" s="170"/>
      <c r="BA192" s="170"/>
      <c r="BB192" s="170"/>
      <c r="BC192" s="170"/>
      <c r="BD192" s="170"/>
      <c r="BE192" s="170"/>
      <c r="BF192" s="170"/>
      <c r="BG192" s="170"/>
      <c r="BH192" s="170"/>
    </row>
    <row r="193" spans="1:60" outlineLevel="1">
      <c r="A193" s="171"/>
      <c r="B193" s="180"/>
      <c r="C193" s="220" t="s">
        <v>291</v>
      </c>
      <c r="D193" s="208"/>
      <c r="E193" s="213">
        <v>1</v>
      </c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8"/>
      <c r="U193" s="187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 t="s">
        <v>137</v>
      </c>
      <c r="AF193" s="170">
        <v>0</v>
      </c>
      <c r="AG193" s="170"/>
      <c r="AH193" s="170"/>
      <c r="AI193" s="170"/>
      <c r="AJ193" s="170"/>
      <c r="AK193" s="170"/>
      <c r="AL193" s="170"/>
      <c r="AM193" s="170"/>
      <c r="AN193" s="170"/>
      <c r="AO193" s="170"/>
      <c r="AP193" s="170"/>
      <c r="AQ193" s="170"/>
      <c r="AR193" s="170"/>
      <c r="AS193" s="170"/>
      <c r="AT193" s="170"/>
      <c r="AU193" s="170"/>
      <c r="AV193" s="170"/>
      <c r="AW193" s="170"/>
      <c r="AX193" s="170"/>
      <c r="AY193" s="170"/>
      <c r="AZ193" s="170"/>
      <c r="BA193" s="170"/>
      <c r="BB193" s="170"/>
      <c r="BC193" s="170"/>
      <c r="BD193" s="170"/>
      <c r="BE193" s="170"/>
      <c r="BF193" s="170"/>
      <c r="BG193" s="170"/>
      <c r="BH193" s="170"/>
    </row>
    <row r="194" spans="1:60" outlineLevel="1">
      <c r="A194" s="171"/>
      <c r="B194" s="180"/>
      <c r="C194" s="220" t="s">
        <v>292</v>
      </c>
      <c r="D194" s="208"/>
      <c r="E194" s="213">
        <v>1</v>
      </c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8"/>
      <c r="U194" s="187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 t="s">
        <v>137</v>
      </c>
      <c r="AF194" s="170">
        <v>0</v>
      </c>
      <c r="AG194" s="170"/>
      <c r="AH194" s="170"/>
      <c r="AI194" s="170"/>
      <c r="AJ194" s="170"/>
      <c r="AK194" s="170"/>
      <c r="AL194" s="170"/>
      <c r="AM194" s="170"/>
      <c r="AN194" s="170"/>
      <c r="AO194" s="170"/>
      <c r="AP194" s="170"/>
      <c r="AQ194" s="170"/>
      <c r="AR194" s="170"/>
      <c r="AS194" s="170"/>
      <c r="AT194" s="170"/>
      <c r="AU194" s="170"/>
      <c r="AV194" s="170"/>
      <c r="AW194" s="170"/>
      <c r="AX194" s="170"/>
      <c r="AY194" s="170"/>
      <c r="AZ194" s="170"/>
      <c r="BA194" s="170"/>
      <c r="BB194" s="170"/>
      <c r="BC194" s="170"/>
      <c r="BD194" s="170"/>
      <c r="BE194" s="170"/>
      <c r="BF194" s="170"/>
      <c r="BG194" s="170"/>
      <c r="BH194" s="170"/>
    </row>
    <row r="195" spans="1:60" outlineLevel="1">
      <c r="A195" s="171"/>
      <c r="B195" s="180"/>
      <c r="C195" s="220" t="s">
        <v>286</v>
      </c>
      <c r="D195" s="208"/>
      <c r="E195" s="213">
        <v>1</v>
      </c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8"/>
      <c r="U195" s="187"/>
      <c r="V195" s="170"/>
      <c r="W195" s="170"/>
      <c r="X195" s="170"/>
      <c r="Y195" s="170"/>
      <c r="Z195" s="170"/>
      <c r="AA195" s="170"/>
      <c r="AB195" s="170"/>
      <c r="AC195" s="170"/>
      <c r="AD195" s="170"/>
      <c r="AE195" s="170" t="s">
        <v>137</v>
      </c>
      <c r="AF195" s="170">
        <v>0</v>
      </c>
      <c r="AG195" s="170"/>
      <c r="AH195" s="170"/>
      <c r="AI195" s="170"/>
      <c r="AJ195" s="170"/>
      <c r="AK195" s="170"/>
      <c r="AL195" s="170"/>
      <c r="AM195" s="170"/>
      <c r="AN195" s="170"/>
      <c r="AO195" s="170"/>
      <c r="AP195" s="170"/>
      <c r="AQ195" s="170"/>
      <c r="AR195" s="170"/>
      <c r="AS195" s="170"/>
      <c r="AT195" s="170"/>
      <c r="AU195" s="170"/>
      <c r="AV195" s="170"/>
      <c r="AW195" s="170"/>
      <c r="AX195" s="170"/>
      <c r="AY195" s="170"/>
      <c r="AZ195" s="170"/>
      <c r="BA195" s="170"/>
      <c r="BB195" s="170"/>
      <c r="BC195" s="170"/>
      <c r="BD195" s="170"/>
      <c r="BE195" s="170"/>
      <c r="BF195" s="170"/>
      <c r="BG195" s="170"/>
      <c r="BH195" s="170"/>
    </row>
    <row r="196" spans="1:60" outlineLevel="1">
      <c r="A196" s="171"/>
      <c r="B196" s="180"/>
      <c r="C196" s="220" t="s">
        <v>293</v>
      </c>
      <c r="D196" s="208"/>
      <c r="E196" s="213">
        <v>1</v>
      </c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8"/>
      <c r="U196" s="187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 t="s">
        <v>137</v>
      </c>
      <c r="AF196" s="170">
        <v>0</v>
      </c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70"/>
      <c r="AQ196" s="170"/>
      <c r="AR196" s="170"/>
      <c r="AS196" s="170"/>
      <c r="AT196" s="170"/>
      <c r="AU196" s="170"/>
      <c r="AV196" s="170"/>
      <c r="AW196" s="170"/>
      <c r="AX196" s="170"/>
      <c r="AY196" s="170"/>
      <c r="AZ196" s="170"/>
      <c r="BA196" s="170"/>
      <c r="BB196" s="170"/>
      <c r="BC196" s="170"/>
      <c r="BD196" s="170"/>
      <c r="BE196" s="170"/>
      <c r="BF196" s="170"/>
      <c r="BG196" s="170"/>
      <c r="BH196" s="170"/>
    </row>
    <row r="197" spans="1:60" outlineLevel="1">
      <c r="A197" s="171"/>
      <c r="B197" s="180"/>
      <c r="C197" s="220" t="s">
        <v>149</v>
      </c>
      <c r="D197" s="208"/>
      <c r="E197" s="213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8"/>
      <c r="U197" s="187"/>
      <c r="V197" s="170"/>
      <c r="W197" s="170"/>
      <c r="X197" s="170"/>
      <c r="Y197" s="170"/>
      <c r="Z197" s="170"/>
      <c r="AA197" s="170"/>
      <c r="AB197" s="170"/>
      <c r="AC197" s="170"/>
      <c r="AD197" s="170"/>
      <c r="AE197" s="170" t="s">
        <v>137</v>
      </c>
      <c r="AF197" s="170">
        <v>0</v>
      </c>
      <c r="AG197" s="170"/>
      <c r="AH197" s="170"/>
      <c r="AI197" s="170"/>
      <c r="AJ197" s="170"/>
      <c r="AK197" s="170"/>
      <c r="AL197" s="170"/>
      <c r="AM197" s="170"/>
      <c r="AN197" s="170"/>
      <c r="AO197" s="170"/>
      <c r="AP197" s="170"/>
      <c r="AQ197" s="170"/>
      <c r="AR197" s="170"/>
      <c r="AS197" s="170"/>
      <c r="AT197" s="170"/>
      <c r="AU197" s="170"/>
      <c r="AV197" s="170"/>
      <c r="AW197" s="170"/>
      <c r="AX197" s="170"/>
      <c r="AY197" s="170"/>
      <c r="AZ197" s="170"/>
      <c r="BA197" s="170"/>
      <c r="BB197" s="170"/>
      <c r="BC197" s="170"/>
      <c r="BD197" s="170"/>
      <c r="BE197" s="170"/>
      <c r="BF197" s="170"/>
      <c r="BG197" s="170"/>
      <c r="BH197" s="170"/>
    </row>
    <row r="198" spans="1:60" outlineLevel="1">
      <c r="A198" s="171"/>
      <c r="B198" s="180"/>
      <c r="C198" s="220" t="s">
        <v>294</v>
      </c>
      <c r="D198" s="208"/>
      <c r="E198" s="213">
        <v>2</v>
      </c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8"/>
      <c r="U198" s="187"/>
      <c r="V198" s="170"/>
      <c r="W198" s="170"/>
      <c r="X198" s="170"/>
      <c r="Y198" s="170"/>
      <c r="Z198" s="170"/>
      <c r="AA198" s="170"/>
      <c r="AB198" s="170"/>
      <c r="AC198" s="170"/>
      <c r="AD198" s="170"/>
      <c r="AE198" s="170" t="s">
        <v>137</v>
      </c>
      <c r="AF198" s="170">
        <v>0</v>
      </c>
      <c r="AG198" s="170"/>
      <c r="AH198" s="170"/>
      <c r="AI198" s="170"/>
      <c r="AJ198" s="170"/>
      <c r="AK198" s="170"/>
      <c r="AL198" s="170"/>
      <c r="AM198" s="170"/>
      <c r="AN198" s="170"/>
      <c r="AO198" s="170"/>
      <c r="AP198" s="170"/>
      <c r="AQ198" s="170"/>
      <c r="AR198" s="170"/>
      <c r="AS198" s="170"/>
      <c r="AT198" s="170"/>
      <c r="AU198" s="170"/>
      <c r="AV198" s="170"/>
      <c r="AW198" s="170"/>
      <c r="AX198" s="170"/>
      <c r="AY198" s="170"/>
      <c r="AZ198" s="170"/>
      <c r="BA198" s="170"/>
      <c r="BB198" s="170"/>
      <c r="BC198" s="170"/>
      <c r="BD198" s="170"/>
      <c r="BE198" s="170"/>
      <c r="BF198" s="170"/>
      <c r="BG198" s="170"/>
      <c r="BH198" s="170"/>
    </row>
    <row r="199" spans="1:60" outlineLevel="1">
      <c r="A199" s="171"/>
      <c r="B199" s="180"/>
      <c r="C199" s="220" t="s">
        <v>295</v>
      </c>
      <c r="D199" s="208"/>
      <c r="E199" s="213">
        <v>1</v>
      </c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8"/>
      <c r="U199" s="187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 t="s">
        <v>137</v>
      </c>
      <c r="AF199" s="170">
        <v>0</v>
      </c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70"/>
      <c r="AT199" s="170"/>
      <c r="AU199" s="170"/>
      <c r="AV199" s="170"/>
      <c r="AW199" s="170"/>
      <c r="AX199" s="170"/>
      <c r="AY199" s="170"/>
      <c r="AZ199" s="170"/>
      <c r="BA199" s="170"/>
      <c r="BB199" s="170"/>
      <c r="BC199" s="170"/>
      <c r="BD199" s="170"/>
      <c r="BE199" s="170"/>
      <c r="BF199" s="170"/>
      <c r="BG199" s="170"/>
      <c r="BH199" s="170"/>
    </row>
    <row r="200" spans="1:60" outlineLevel="1">
      <c r="A200" s="171">
        <v>34</v>
      </c>
      <c r="B200" s="180" t="s">
        <v>296</v>
      </c>
      <c r="C200" s="201" t="s">
        <v>297</v>
      </c>
      <c r="D200" s="181" t="s">
        <v>125</v>
      </c>
      <c r="E200" s="183">
        <v>2</v>
      </c>
      <c r="F200" s="186"/>
      <c r="G200" s="187">
        <f>ROUND(E200*F200,2)</f>
        <v>0</v>
      </c>
      <c r="H200" s="186">
        <v>71.28</v>
      </c>
      <c r="I200" s="187">
        <f>ROUND(E200*H200,2)</f>
        <v>142.56</v>
      </c>
      <c r="J200" s="186">
        <v>458.72</v>
      </c>
      <c r="K200" s="187">
        <f>ROUND(E200*J200,2)</f>
        <v>917.44</v>
      </c>
      <c r="L200" s="187">
        <v>21</v>
      </c>
      <c r="M200" s="187">
        <f>G200*(1+L200/100)</f>
        <v>0</v>
      </c>
      <c r="N200" s="187">
        <v>2.1000000000000001E-4</v>
      </c>
      <c r="O200" s="187">
        <f>ROUND(E200*N200,2)</f>
        <v>0</v>
      </c>
      <c r="P200" s="187">
        <v>0</v>
      </c>
      <c r="Q200" s="187">
        <f>ROUND(E200*P200,2)</f>
        <v>0</v>
      </c>
      <c r="R200" s="187"/>
      <c r="S200" s="187"/>
      <c r="T200" s="188">
        <v>1.6504000000000001</v>
      </c>
      <c r="U200" s="187">
        <f>ROUND(E200*T200,2)</f>
        <v>3.3</v>
      </c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 t="s">
        <v>107</v>
      </c>
      <c r="AF200" s="170"/>
      <c r="AG200" s="170"/>
      <c r="AH200" s="170"/>
      <c r="AI200" s="170"/>
      <c r="AJ200" s="170"/>
      <c r="AK200" s="170"/>
      <c r="AL200" s="170"/>
      <c r="AM200" s="170"/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70"/>
      <c r="AY200" s="170"/>
      <c r="AZ200" s="170"/>
      <c r="BA200" s="170"/>
      <c r="BB200" s="170"/>
      <c r="BC200" s="170"/>
      <c r="BD200" s="170"/>
      <c r="BE200" s="170"/>
      <c r="BF200" s="170"/>
      <c r="BG200" s="170"/>
      <c r="BH200" s="170"/>
    </row>
    <row r="201" spans="1:60" outlineLevel="1">
      <c r="A201" s="171"/>
      <c r="B201" s="180"/>
      <c r="C201" s="220" t="s">
        <v>136</v>
      </c>
      <c r="D201" s="208"/>
      <c r="E201" s="213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8"/>
      <c r="U201" s="187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 t="s">
        <v>137</v>
      </c>
      <c r="AF201" s="170">
        <v>0</v>
      </c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AQ201" s="170"/>
      <c r="AR201" s="170"/>
      <c r="AS201" s="170"/>
      <c r="AT201" s="170"/>
      <c r="AU201" s="170"/>
      <c r="AV201" s="170"/>
      <c r="AW201" s="170"/>
      <c r="AX201" s="170"/>
      <c r="AY201" s="170"/>
      <c r="AZ201" s="170"/>
      <c r="BA201" s="170"/>
      <c r="BB201" s="170"/>
      <c r="BC201" s="170"/>
      <c r="BD201" s="170"/>
      <c r="BE201" s="170"/>
      <c r="BF201" s="170"/>
      <c r="BG201" s="170"/>
      <c r="BH201" s="170"/>
    </row>
    <row r="202" spans="1:60" outlineLevel="1">
      <c r="A202" s="171"/>
      <c r="B202" s="180"/>
      <c r="C202" s="220" t="s">
        <v>146</v>
      </c>
      <c r="D202" s="208"/>
      <c r="E202" s="213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8"/>
      <c r="U202" s="187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 t="s">
        <v>137</v>
      </c>
      <c r="AF202" s="170">
        <v>0</v>
      </c>
      <c r="AG202" s="170"/>
      <c r="AH202" s="170"/>
      <c r="AI202" s="170"/>
      <c r="AJ202" s="170"/>
      <c r="AK202" s="170"/>
      <c r="AL202" s="170"/>
      <c r="AM202" s="170"/>
      <c r="AN202" s="170"/>
      <c r="AO202" s="170"/>
      <c r="AP202" s="170"/>
      <c r="AQ202" s="170"/>
      <c r="AR202" s="170"/>
      <c r="AS202" s="170"/>
      <c r="AT202" s="170"/>
      <c r="AU202" s="170"/>
      <c r="AV202" s="170"/>
      <c r="AW202" s="170"/>
      <c r="AX202" s="170"/>
      <c r="AY202" s="170"/>
      <c r="AZ202" s="170"/>
      <c r="BA202" s="170"/>
      <c r="BB202" s="170"/>
      <c r="BC202" s="170"/>
      <c r="BD202" s="170"/>
      <c r="BE202" s="170"/>
      <c r="BF202" s="170"/>
      <c r="BG202" s="170"/>
      <c r="BH202" s="170"/>
    </row>
    <row r="203" spans="1:60" outlineLevel="1">
      <c r="A203" s="171"/>
      <c r="B203" s="180"/>
      <c r="C203" s="220" t="s">
        <v>298</v>
      </c>
      <c r="D203" s="208"/>
      <c r="E203" s="213">
        <v>1</v>
      </c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8"/>
      <c r="U203" s="187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 t="s">
        <v>137</v>
      </c>
      <c r="AF203" s="170">
        <v>0</v>
      </c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70"/>
      <c r="AT203" s="170"/>
      <c r="AU203" s="170"/>
      <c r="AV203" s="170"/>
      <c r="AW203" s="170"/>
      <c r="AX203" s="170"/>
      <c r="AY203" s="170"/>
      <c r="AZ203" s="170"/>
      <c r="BA203" s="170"/>
      <c r="BB203" s="170"/>
      <c r="BC203" s="170"/>
      <c r="BD203" s="170"/>
      <c r="BE203" s="170"/>
      <c r="BF203" s="170"/>
      <c r="BG203" s="170"/>
      <c r="BH203" s="170"/>
    </row>
    <row r="204" spans="1:60" outlineLevel="1">
      <c r="A204" s="171"/>
      <c r="B204" s="180"/>
      <c r="C204" s="220" t="s">
        <v>149</v>
      </c>
      <c r="D204" s="208"/>
      <c r="E204" s="213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8"/>
      <c r="U204" s="187"/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 t="s">
        <v>137</v>
      </c>
      <c r="AF204" s="170">
        <v>0</v>
      </c>
      <c r="AG204" s="170"/>
      <c r="AH204" s="170"/>
      <c r="AI204" s="170"/>
      <c r="AJ204" s="170"/>
      <c r="AK204" s="170"/>
      <c r="AL204" s="170"/>
      <c r="AM204" s="170"/>
      <c r="AN204" s="170"/>
      <c r="AO204" s="170"/>
      <c r="AP204" s="170"/>
      <c r="AQ204" s="170"/>
      <c r="AR204" s="170"/>
      <c r="AS204" s="170"/>
      <c r="AT204" s="170"/>
      <c r="AU204" s="170"/>
      <c r="AV204" s="170"/>
      <c r="AW204" s="170"/>
      <c r="AX204" s="170"/>
      <c r="AY204" s="170"/>
      <c r="AZ204" s="170"/>
      <c r="BA204" s="170"/>
      <c r="BB204" s="170"/>
      <c r="BC204" s="170"/>
      <c r="BD204" s="170"/>
      <c r="BE204" s="170"/>
      <c r="BF204" s="170"/>
      <c r="BG204" s="170"/>
      <c r="BH204" s="170"/>
    </row>
    <row r="205" spans="1:60" outlineLevel="1">
      <c r="A205" s="171"/>
      <c r="B205" s="180"/>
      <c r="C205" s="220" t="s">
        <v>298</v>
      </c>
      <c r="D205" s="208"/>
      <c r="E205" s="213">
        <v>1</v>
      </c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8"/>
      <c r="U205" s="187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 t="s">
        <v>137</v>
      </c>
      <c r="AF205" s="170">
        <v>0</v>
      </c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170"/>
      <c r="AT205" s="170"/>
      <c r="AU205" s="170"/>
      <c r="AV205" s="170"/>
      <c r="AW205" s="170"/>
      <c r="AX205" s="170"/>
      <c r="AY205" s="170"/>
      <c r="AZ205" s="170"/>
      <c r="BA205" s="170"/>
      <c r="BB205" s="170"/>
      <c r="BC205" s="170"/>
      <c r="BD205" s="170"/>
      <c r="BE205" s="170"/>
      <c r="BF205" s="170"/>
      <c r="BG205" s="170"/>
      <c r="BH205" s="170"/>
    </row>
    <row r="206" spans="1:60" outlineLevel="1">
      <c r="A206" s="171">
        <v>35</v>
      </c>
      <c r="B206" s="180" t="s">
        <v>299</v>
      </c>
      <c r="C206" s="201" t="s">
        <v>300</v>
      </c>
      <c r="D206" s="181" t="s">
        <v>145</v>
      </c>
      <c r="E206" s="183">
        <v>509</v>
      </c>
      <c r="F206" s="186"/>
      <c r="G206" s="187">
        <f>ROUND(E206*F206,2)</f>
        <v>0</v>
      </c>
      <c r="H206" s="186">
        <v>0</v>
      </c>
      <c r="I206" s="187">
        <f>ROUND(E206*H206,2)</f>
        <v>0</v>
      </c>
      <c r="J206" s="186">
        <v>57.6</v>
      </c>
      <c r="K206" s="187">
        <f>ROUND(E206*J206,2)</f>
        <v>29318.400000000001</v>
      </c>
      <c r="L206" s="187">
        <v>21</v>
      </c>
      <c r="M206" s="187">
        <f>G206*(1+L206/100)</f>
        <v>0</v>
      </c>
      <c r="N206" s="187">
        <v>0</v>
      </c>
      <c r="O206" s="187">
        <f>ROUND(E206*N206,2)</f>
        <v>0</v>
      </c>
      <c r="P206" s="187">
        <v>0</v>
      </c>
      <c r="Q206" s="187">
        <f>ROUND(E206*P206,2)</f>
        <v>0</v>
      </c>
      <c r="R206" s="187"/>
      <c r="S206" s="187"/>
      <c r="T206" s="188">
        <v>0.17199999999999999</v>
      </c>
      <c r="U206" s="187">
        <f>ROUND(E206*T206,2)</f>
        <v>87.55</v>
      </c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 t="s">
        <v>107</v>
      </c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170"/>
      <c r="AT206" s="170"/>
      <c r="AU206" s="170"/>
      <c r="AV206" s="170"/>
      <c r="AW206" s="170"/>
      <c r="AX206" s="170"/>
      <c r="AY206" s="170"/>
      <c r="AZ206" s="170"/>
      <c r="BA206" s="170"/>
      <c r="BB206" s="170"/>
      <c r="BC206" s="170"/>
      <c r="BD206" s="170"/>
      <c r="BE206" s="170"/>
      <c r="BF206" s="170"/>
      <c r="BG206" s="170"/>
      <c r="BH206" s="170"/>
    </row>
    <row r="207" spans="1:60" outlineLevel="1">
      <c r="A207" s="171"/>
      <c r="B207" s="180"/>
      <c r="C207" s="220" t="s">
        <v>136</v>
      </c>
      <c r="D207" s="208"/>
      <c r="E207" s="213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8"/>
      <c r="U207" s="187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 t="s">
        <v>137</v>
      </c>
      <c r="AF207" s="170">
        <v>0</v>
      </c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170"/>
      <c r="AT207" s="170"/>
      <c r="AU207" s="170"/>
      <c r="AV207" s="170"/>
      <c r="AW207" s="170"/>
      <c r="AX207" s="170"/>
      <c r="AY207" s="170"/>
      <c r="AZ207" s="170"/>
      <c r="BA207" s="170"/>
      <c r="BB207" s="170"/>
      <c r="BC207" s="170"/>
      <c r="BD207" s="170"/>
      <c r="BE207" s="170"/>
      <c r="BF207" s="170"/>
      <c r="BG207" s="170"/>
      <c r="BH207" s="170"/>
    </row>
    <row r="208" spans="1:60" outlineLevel="1">
      <c r="A208" s="171"/>
      <c r="B208" s="180"/>
      <c r="C208" s="220" t="s">
        <v>301</v>
      </c>
      <c r="D208" s="208"/>
      <c r="E208" s="213">
        <v>324</v>
      </c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8"/>
      <c r="U208" s="187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 t="s">
        <v>137</v>
      </c>
      <c r="AF208" s="170">
        <v>0</v>
      </c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170"/>
      <c r="AT208" s="170"/>
      <c r="AU208" s="170"/>
      <c r="AV208" s="170"/>
      <c r="AW208" s="170"/>
      <c r="AX208" s="170"/>
      <c r="AY208" s="170"/>
      <c r="AZ208" s="170"/>
      <c r="BA208" s="170"/>
      <c r="BB208" s="170"/>
      <c r="BC208" s="170"/>
      <c r="BD208" s="170"/>
      <c r="BE208" s="170"/>
      <c r="BF208" s="170"/>
      <c r="BG208" s="170"/>
      <c r="BH208" s="170"/>
    </row>
    <row r="209" spans="1:60" outlineLevel="1">
      <c r="A209" s="171"/>
      <c r="B209" s="180"/>
      <c r="C209" s="220" t="s">
        <v>302</v>
      </c>
      <c r="D209" s="208"/>
      <c r="E209" s="213">
        <v>185</v>
      </c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8"/>
      <c r="U209" s="187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 t="s">
        <v>137</v>
      </c>
      <c r="AF209" s="170">
        <v>0</v>
      </c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  <c r="AQ209" s="170"/>
      <c r="AR209" s="170"/>
      <c r="AS209" s="170"/>
      <c r="AT209" s="170"/>
      <c r="AU209" s="170"/>
      <c r="AV209" s="170"/>
      <c r="AW209" s="170"/>
      <c r="AX209" s="170"/>
      <c r="AY209" s="170"/>
      <c r="AZ209" s="170"/>
      <c r="BA209" s="170"/>
      <c r="BB209" s="170"/>
      <c r="BC209" s="170"/>
      <c r="BD209" s="170"/>
      <c r="BE209" s="170"/>
      <c r="BF209" s="170"/>
      <c r="BG209" s="170"/>
      <c r="BH209" s="170"/>
    </row>
    <row r="210" spans="1:60" outlineLevel="1">
      <c r="A210" s="171">
        <v>36</v>
      </c>
      <c r="B210" s="180" t="s">
        <v>303</v>
      </c>
      <c r="C210" s="201" t="s">
        <v>304</v>
      </c>
      <c r="D210" s="181" t="s">
        <v>125</v>
      </c>
      <c r="E210" s="183">
        <v>44</v>
      </c>
      <c r="F210" s="186"/>
      <c r="G210" s="187">
        <f>ROUND(E210*F210,2)</f>
        <v>0</v>
      </c>
      <c r="H210" s="186">
        <v>0</v>
      </c>
      <c r="I210" s="187">
        <f>ROUND(E210*H210,2)</f>
        <v>0</v>
      </c>
      <c r="J210" s="186">
        <v>108.5</v>
      </c>
      <c r="K210" s="187">
        <f>ROUND(E210*J210,2)</f>
        <v>4774</v>
      </c>
      <c r="L210" s="187">
        <v>21</v>
      </c>
      <c r="M210" s="187">
        <f>G210*(1+L210/100)</f>
        <v>0</v>
      </c>
      <c r="N210" s="187">
        <v>0</v>
      </c>
      <c r="O210" s="187">
        <f>ROUND(E210*N210,2)</f>
        <v>0</v>
      </c>
      <c r="P210" s="187">
        <v>0</v>
      </c>
      <c r="Q210" s="187">
        <f>ROUND(E210*P210,2)</f>
        <v>0</v>
      </c>
      <c r="R210" s="187"/>
      <c r="S210" s="187"/>
      <c r="T210" s="188">
        <v>0.32328000000000001</v>
      </c>
      <c r="U210" s="187">
        <f>ROUND(E210*T210,2)</f>
        <v>14.22</v>
      </c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 t="s">
        <v>107</v>
      </c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170"/>
      <c r="AT210" s="170"/>
      <c r="AU210" s="170"/>
      <c r="AV210" s="170"/>
      <c r="AW210" s="170"/>
      <c r="AX210" s="170"/>
      <c r="AY210" s="170"/>
      <c r="AZ210" s="170"/>
      <c r="BA210" s="170"/>
      <c r="BB210" s="170"/>
      <c r="BC210" s="170"/>
      <c r="BD210" s="170"/>
      <c r="BE210" s="170"/>
      <c r="BF210" s="170"/>
      <c r="BG210" s="170"/>
      <c r="BH210" s="170"/>
    </row>
    <row r="211" spans="1:60" outlineLevel="1">
      <c r="A211" s="171"/>
      <c r="B211" s="180"/>
      <c r="C211" s="220" t="s">
        <v>136</v>
      </c>
      <c r="D211" s="208"/>
      <c r="E211" s="213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8"/>
      <c r="U211" s="187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 t="s">
        <v>137</v>
      </c>
      <c r="AF211" s="170">
        <v>0</v>
      </c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170"/>
      <c r="AT211" s="170"/>
      <c r="AU211" s="170"/>
      <c r="AV211" s="170"/>
      <c r="AW211" s="170"/>
      <c r="AX211" s="170"/>
      <c r="AY211" s="170"/>
      <c r="AZ211" s="170"/>
      <c r="BA211" s="170"/>
      <c r="BB211" s="170"/>
      <c r="BC211" s="170"/>
      <c r="BD211" s="170"/>
      <c r="BE211" s="170"/>
      <c r="BF211" s="170"/>
      <c r="BG211" s="170"/>
      <c r="BH211" s="170"/>
    </row>
    <row r="212" spans="1:60" outlineLevel="1">
      <c r="A212" s="171"/>
      <c r="B212" s="180"/>
      <c r="C212" s="220" t="s">
        <v>305</v>
      </c>
      <c r="D212" s="208"/>
      <c r="E212" s="213">
        <v>22</v>
      </c>
      <c r="F212" s="187"/>
      <c r="G212" s="187"/>
      <c r="H212" s="187"/>
      <c r="I212" s="187"/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8"/>
      <c r="U212" s="187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 t="s">
        <v>137</v>
      </c>
      <c r="AF212" s="170">
        <v>0</v>
      </c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170"/>
      <c r="AT212" s="170"/>
      <c r="AU212" s="170"/>
      <c r="AV212" s="170"/>
      <c r="AW212" s="170"/>
      <c r="AX212" s="170"/>
      <c r="AY212" s="170"/>
      <c r="AZ212" s="170"/>
      <c r="BA212" s="170"/>
      <c r="BB212" s="170"/>
      <c r="BC212" s="170"/>
      <c r="BD212" s="170"/>
      <c r="BE212" s="170"/>
      <c r="BF212" s="170"/>
      <c r="BG212" s="170"/>
      <c r="BH212" s="170"/>
    </row>
    <row r="213" spans="1:60" outlineLevel="1">
      <c r="A213" s="171"/>
      <c r="B213" s="180"/>
      <c r="C213" s="220" t="s">
        <v>306</v>
      </c>
      <c r="D213" s="208"/>
      <c r="E213" s="213">
        <v>22</v>
      </c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8"/>
      <c r="U213" s="187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 t="s">
        <v>137</v>
      </c>
      <c r="AF213" s="170">
        <v>0</v>
      </c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0"/>
      <c r="AT213" s="170"/>
      <c r="AU213" s="170"/>
      <c r="AV213" s="170"/>
      <c r="AW213" s="170"/>
      <c r="AX213" s="170"/>
      <c r="AY213" s="170"/>
      <c r="AZ213" s="170"/>
      <c r="BA213" s="170"/>
      <c r="BB213" s="170"/>
      <c r="BC213" s="170"/>
      <c r="BD213" s="170"/>
      <c r="BE213" s="170"/>
      <c r="BF213" s="170"/>
      <c r="BG213" s="170"/>
      <c r="BH213" s="170"/>
    </row>
    <row r="214" spans="1:60" outlineLevel="1">
      <c r="A214" s="171">
        <v>37</v>
      </c>
      <c r="B214" s="180" t="s">
        <v>307</v>
      </c>
      <c r="C214" s="201" t="s">
        <v>308</v>
      </c>
      <c r="D214" s="181" t="s">
        <v>125</v>
      </c>
      <c r="E214" s="183">
        <v>23</v>
      </c>
      <c r="F214" s="186"/>
      <c r="G214" s="187">
        <f>ROUND(E214*F214,2)</f>
        <v>0</v>
      </c>
      <c r="H214" s="186">
        <v>3.06</v>
      </c>
      <c r="I214" s="187">
        <f>ROUND(E214*H214,2)</f>
        <v>70.38</v>
      </c>
      <c r="J214" s="186">
        <v>128.94</v>
      </c>
      <c r="K214" s="187">
        <f>ROUND(E214*J214,2)</f>
        <v>2965.62</v>
      </c>
      <c r="L214" s="187">
        <v>21</v>
      </c>
      <c r="M214" s="187">
        <f>G214*(1+L214/100)</f>
        <v>0</v>
      </c>
      <c r="N214" s="187">
        <v>2.0000000000000002E-5</v>
      </c>
      <c r="O214" s="187">
        <f>ROUND(E214*N214,2)</f>
        <v>0</v>
      </c>
      <c r="P214" s="187">
        <v>0</v>
      </c>
      <c r="Q214" s="187">
        <f>ROUND(E214*P214,2)</f>
        <v>0</v>
      </c>
      <c r="R214" s="187"/>
      <c r="S214" s="187"/>
      <c r="T214" s="188">
        <v>0.432</v>
      </c>
      <c r="U214" s="187">
        <f>ROUND(E214*T214,2)</f>
        <v>9.94</v>
      </c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 t="s">
        <v>107</v>
      </c>
      <c r="AF214" s="170"/>
      <c r="AG214" s="170"/>
      <c r="AH214" s="170"/>
      <c r="AI214" s="170"/>
      <c r="AJ214" s="170"/>
      <c r="AK214" s="170"/>
      <c r="AL214" s="170"/>
      <c r="AM214" s="170"/>
      <c r="AN214" s="170"/>
      <c r="AO214" s="170"/>
      <c r="AP214" s="170"/>
      <c r="AQ214" s="170"/>
      <c r="AR214" s="170"/>
      <c r="AS214" s="170"/>
      <c r="AT214" s="170"/>
      <c r="AU214" s="170"/>
      <c r="AV214" s="170"/>
      <c r="AW214" s="170"/>
      <c r="AX214" s="170"/>
      <c r="AY214" s="170"/>
      <c r="AZ214" s="170"/>
      <c r="BA214" s="170"/>
      <c r="BB214" s="170"/>
      <c r="BC214" s="170"/>
      <c r="BD214" s="170"/>
      <c r="BE214" s="170"/>
      <c r="BF214" s="170"/>
      <c r="BG214" s="170"/>
      <c r="BH214" s="170"/>
    </row>
    <row r="215" spans="1:60" outlineLevel="1">
      <c r="A215" s="171"/>
      <c r="B215" s="180"/>
      <c r="C215" s="220" t="s">
        <v>136</v>
      </c>
      <c r="D215" s="208"/>
      <c r="E215" s="213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8"/>
      <c r="U215" s="187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 t="s">
        <v>137</v>
      </c>
      <c r="AF215" s="170">
        <v>0</v>
      </c>
      <c r="AG215" s="170"/>
      <c r="AH215" s="170"/>
      <c r="AI215" s="170"/>
      <c r="AJ215" s="170"/>
      <c r="AK215" s="170"/>
      <c r="AL215" s="170"/>
      <c r="AM215" s="170"/>
      <c r="AN215" s="170"/>
      <c r="AO215" s="170"/>
      <c r="AP215" s="170"/>
      <c r="AQ215" s="170"/>
      <c r="AR215" s="170"/>
      <c r="AS215" s="170"/>
      <c r="AT215" s="170"/>
      <c r="AU215" s="170"/>
      <c r="AV215" s="170"/>
      <c r="AW215" s="170"/>
      <c r="AX215" s="170"/>
      <c r="AY215" s="170"/>
      <c r="AZ215" s="170"/>
      <c r="BA215" s="170"/>
      <c r="BB215" s="170"/>
      <c r="BC215" s="170"/>
      <c r="BD215" s="170"/>
      <c r="BE215" s="170"/>
      <c r="BF215" s="170"/>
      <c r="BG215" s="170"/>
      <c r="BH215" s="170"/>
    </row>
    <row r="216" spans="1:60" outlineLevel="1">
      <c r="A216" s="171"/>
      <c r="B216" s="180"/>
      <c r="C216" s="220" t="s">
        <v>146</v>
      </c>
      <c r="D216" s="208"/>
      <c r="E216" s="213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8"/>
      <c r="U216" s="187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 t="s">
        <v>137</v>
      </c>
      <c r="AF216" s="170">
        <v>0</v>
      </c>
      <c r="AG216" s="170"/>
      <c r="AH216" s="170"/>
      <c r="AI216" s="170"/>
      <c r="AJ216" s="170"/>
      <c r="AK216" s="170"/>
      <c r="AL216" s="170"/>
      <c r="AM216" s="170"/>
      <c r="AN216" s="170"/>
      <c r="AO216" s="170"/>
      <c r="AP216" s="170"/>
      <c r="AQ216" s="170"/>
      <c r="AR216" s="170"/>
      <c r="AS216" s="170"/>
      <c r="AT216" s="170"/>
      <c r="AU216" s="170"/>
      <c r="AV216" s="170"/>
      <c r="AW216" s="170"/>
      <c r="AX216" s="170"/>
      <c r="AY216" s="170"/>
      <c r="AZ216" s="170"/>
      <c r="BA216" s="170"/>
      <c r="BB216" s="170"/>
      <c r="BC216" s="170"/>
      <c r="BD216" s="170"/>
      <c r="BE216" s="170"/>
      <c r="BF216" s="170"/>
      <c r="BG216" s="170"/>
      <c r="BH216" s="170"/>
    </row>
    <row r="217" spans="1:60" outlineLevel="1">
      <c r="A217" s="171"/>
      <c r="B217" s="180"/>
      <c r="C217" s="220" t="s">
        <v>309</v>
      </c>
      <c r="D217" s="208"/>
      <c r="E217" s="213">
        <v>8</v>
      </c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8"/>
      <c r="U217" s="187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 t="s">
        <v>137</v>
      </c>
      <c r="AF217" s="170">
        <v>0</v>
      </c>
      <c r="AG217" s="170"/>
      <c r="AH217" s="170"/>
      <c r="AI217" s="170"/>
      <c r="AJ217" s="170"/>
      <c r="AK217" s="170"/>
      <c r="AL217" s="170"/>
      <c r="AM217" s="170"/>
      <c r="AN217" s="170"/>
      <c r="AO217" s="170"/>
      <c r="AP217" s="170"/>
      <c r="AQ217" s="170"/>
      <c r="AR217" s="170"/>
      <c r="AS217" s="170"/>
      <c r="AT217" s="170"/>
      <c r="AU217" s="170"/>
      <c r="AV217" s="170"/>
      <c r="AW217" s="170"/>
      <c r="AX217" s="170"/>
      <c r="AY217" s="170"/>
      <c r="AZ217" s="170"/>
      <c r="BA217" s="170"/>
      <c r="BB217" s="170"/>
      <c r="BC217" s="170"/>
      <c r="BD217" s="170"/>
      <c r="BE217" s="170"/>
      <c r="BF217" s="170"/>
      <c r="BG217" s="170"/>
      <c r="BH217" s="170"/>
    </row>
    <row r="218" spans="1:60" outlineLevel="1">
      <c r="A218" s="171"/>
      <c r="B218" s="180"/>
      <c r="C218" s="220" t="s">
        <v>149</v>
      </c>
      <c r="D218" s="208"/>
      <c r="E218" s="213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8"/>
      <c r="U218" s="187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 t="s">
        <v>137</v>
      </c>
      <c r="AF218" s="170">
        <v>0</v>
      </c>
      <c r="AG218" s="170"/>
      <c r="AH218" s="170"/>
      <c r="AI218" s="170"/>
      <c r="AJ218" s="170"/>
      <c r="AK218" s="170"/>
      <c r="AL218" s="170"/>
      <c r="AM218" s="170"/>
      <c r="AN218" s="170"/>
      <c r="AO218" s="170"/>
      <c r="AP218" s="170"/>
      <c r="AQ218" s="170"/>
      <c r="AR218" s="170"/>
      <c r="AS218" s="170"/>
      <c r="AT218" s="170"/>
      <c r="AU218" s="170"/>
      <c r="AV218" s="170"/>
      <c r="AW218" s="170"/>
      <c r="AX218" s="170"/>
      <c r="AY218" s="170"/>
      <c r="AZ218" s="170"/>
      <c r="BA218" s="170"/>
      <c r="BB218" s="170"/>
      <c r="BC218" s="170"/>
      <c r="BD218" s="170"/>
      <c r="BE218" s="170"/>
      <c r="BF218" s="170"/>
      <c r="BG218" s="170"/>
      <c r="BH218" s="170"/>
    </row>
    <row r="219" spans="1:60" outlineLevel="1">
      <c r="A219" s="171"/>
      <c r="B219" s="180"/>
      <c r="C219" s="220" t="s">
        <v>310</v>
      </c>
      <c r="D219" s="208"/>
      <c r="E219" s="213">
        <v>15</v>
      </c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8"/>
      <c r="U219" s="187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 t="s">
        <v>137</v>
      </c>
      <c r="AF219" s="170">
        <v>0</v>
      </c>
      <c r="AG219" s="170"/>
      <c r="AH219" s="170"/>
      <c r="AI219" s="170"/>
      <c r="AJ219" s="170"/>
      <c r="AK219" s="170"/>
      <c r="AL219" s="170"/>
      <c r="AM219" s="170"/>
      <c r="AN219" s="170"/>
      <c r="AO219" s="170"/>
      <c r="AP219" s="170"/>
      <c r="AQ219" s="170"/>
      <c r="AR219" s="170"/>
      <c r="AS219" s="170"/>
      <c r="AT219" s="170"/>
      <c r="AU219" s="170"/>
      <c r="AV219" s="170"/>
      <c r="AW219" s="170"/>
      <c r="AX219" s="170"/>
      <c r="AY219" s="170"/>
      <c r="AZ219" s="170"/>
      <c r="BA219" s="170"/>
      <c r="BB219" s="170"/>
      <c r="BC219" s="170"/>
      <c r="BD219" s="170"/>
      <c r="BE219" s="170"/>
      <c r="BF219" s="170"/>
      <c r="BG219" s="170"/>
      <c r="BH219" s="170"/>
    </row>
    <row r="220" spans="1:60" outlineLevel="1">
      <c r="A220" s="171">
        <v>38</v>
      </c>
      <c r="B220" s="180" t="s">
        <v>311</v>
      </c>
      <c r="C220" s="201" t="s">
        <v>312</v>
      </c>
      <c r="D220" s="181" t="s">
        <v>125</v>
      </c>
      <c r="E220" s="183">
        <v>8</v>
      </c>
      <c r="F220" s="186"/>
      <c r="G220" s="187">
        <f>ROUND(E220*F220,2)</f>
        <v>0</v>
      </c>
      <c r="H220" s="186">
        <v>3.06</v>
      </c>
      <c r="I220" s="187">
        <f>ROUND(E220*H220,2)</f>
        <v>24.48</v>
      </c>
      <c r="J220" s="186">
        <v>182.94</v>
      </c>
      <c r="K220" s="187">
        <f>ROUND(E220*J220,2)</f>
        <v>1463.52</v>
      </c>
      <c r="L220" s="187">
        <v>21</v>
      </c>
      <c r="M220" s="187">
        <f>G220*(1+L220/100)</f>
        <v>0</v>
      </c>
      <c r="N220" s="187">
        <v>2.0000000000000002E-5</v>
      </c>
      <c r="O220" s="187">
        <f>ROUND(E220*N220,2)</f>
        <v>0</v>
      </c>
      <c r="P220" s="187">
        <v>0</v>
      </c>
      <c r="Q220" s="187">
        <f>ROUND(E220*P220,2)</f>
        <v>0</v>
      </c>
      <c r="R220" s="187"/>
      <c r="S220" s="187"/>
      <c r="T220" s="188">
        <v>0.61199999999999999</v>
      </c>
      <c r="U220" s="187">
        <f>ROUND(E220*T220,2)</f>
        <v>4.9000000000000004</v>
      </c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 t="s">
        <v>107</v>
      </c>
      <c r="AF220" s="170"/>
      <c r="AG220" s="170"/>
      <c r="AH220" s="170"/>
      <c r="AI220" s="170"/>
      <c r="AJ220" s="170"/>
      <c r="AK220" s="170"/>
      <c r="AL220" s="170"/>
      <c r="AM220" s="170"/>
      <c r="AN220" s="170"/>
      <c r="AO220" s="170"/>
      <c r="AP220" s="170"/>
      <c r="AQ220" s="170"/>
      <c r="AR220" s="170"/>
      <c r="AS220" s="170"/>
      <c r="AT220" s="170"/>
      <c r="AU220" s="170"/>
      <c r="AV220" s="170"/>
      <c r="AW220" s="170"/>
      <c r="AX220" s="170"/>
      <c r="AY220" s="170"/>
      <c r="AZ220" s="170"/>
      <c r="BA220" s="170"/>
      <c r="BB220" s="170"/>
      <c r="BC220" s="170"/>
      <c r="BD220" s="170"/>
      <c r="BE220" s="170"/>
      <c r="BF220" s="170"/>
      <c r="BG220" s="170"/>
      <c r="BH220" s="170"/>
    </row>
    <row r="221" spans="1:60" outlineLevel="1">
      <c r="A221" s="171"/>
      <c r="B221" s="180"/>
      <c r="C221" s="220" t="s">
        <v>136</v>
      </c>
      <c r="D221" s="208"/>
      <c r="E221" s="213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8"/>
      <c r="U221" s="187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 t="s">
        <v>137</v>
      </c>
      <c r="AF221" s="170">
        <v>0</v>
      </c>
      <c r="AG221" s="170"/>
      <c r="AH221" s="170"/>
      <c r="AI221" s="170"/>
      <c r="AJ221" s="170"/>
      <c r="AK221" s="170"/>
      <c r="AL221" s="170"/>
      <c r="AM221" s="170"/>
      <c r="AN221" s="170"/>
      <c r="AO221" s="170"/>
      <c r="AP221" s="170"/>
      <c r="AQ221" s="170"/>
      <c r="AR221" s="170"/>
      <c r="AS221" s="170"/>
      <c r="AT221" s="170"/>
      <c r="AU221" s="170"/>
      <c r="AV221" s="170"/>
      <c r="AW221" s="170"/>
      <c r="AX221" s="170"/>
      <c r="AY221" s="170"/>
      <c r="AZ221" s="170"/>
      <c r="BA221" s="170"/>
      <c r="BB221" s="170"/>
      <c r="BC221" s="170"/>
      <c r="BD221" s="170"/>
      <c r="BE221" s="170"/>
      <c r="BF221" s="170"/>
      <c r="BG221" s="170"/>
      <c r="BH221" s="170"/>
    </row>
    <row r="222" spans="1:60" outlineLevel="1">
      <c r="A222" s="171"/>
      <c r="B222" s="180"/>
      <c r="C222" s="220" t="s">
        <v>146</v>
      </c>
      <c r="D222" s="208"/>
      <c r="E222" s="213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8"/>
      <c r="U222" s="187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 t="s">
        <v>137</v>
      </c>
      <c r="AF222" s="170">
        <v>0</v>
      </c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70"/>
      <c r="AT222" s="170"/>
      <c r="AU222" s="170"/>
      <c r="AV222" s="170"/>
      <c r="AW222" s="170"/>
      <c r="AX222" s="170"/>
      <c r="AY222" s="170"/>
      <c r="AZ222" s="170"/>
      <c r="BA222" s="170"/>
      <c r="BB222" s="170"/>
      <c r="BC222" s="170"/>
      <c r="BD222" s="170"/>
      <c r="BE222" s="170"/>
      <c r="BF222" s="170"/>
      <c r="BG222" s="170"/>
      <c r="BH222" s="170"/>
    </row>
    <row r="223" spans="1:60" outlineLevel="1">
      <c r="A223" s="171"/>
      <c r="B223" s="180"/>
      <c r="C223" s="220" t="s">
        <v>309</v>
      </c>
      <c r="D223" s="208"/>
      <c r="E223" s="213">
        <v>8</v>
      </c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8"/>
      <c r="U223" s="187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 t="s">
        <v>137</v>
      </c>
      <c r="AF223" s="170">
        <v>0</v>
      </c>
      <c r="AG223" s="170"/>
      <c r="AH223" s="170"/>
      <c r="AI223" s="170"/>
      <c r="AJ223" s="170"/>
      <c r="AK223" s="170"/>
      <c r="AL223" s="170"/>
      <c r="AM223" s="170"/>
      <c r="AN223" s="170"/>
      <c r="AO223" s="170"/>
      <c r="AP223" s="170"/>
      <c r="AQ223" s="170"/>
      <c r="AR223" s="170"/>
      <c r="AS223" s="170"/>
      <c r="AT223" s="170"/>
      <c r="AU223" s="170"/>
      <c r="AV223" s="170"/>
      <c r="AW223" s="170"/>
      <c r="AX223" s="170"/>
      <c r="AY223" s="170"/>
      <c r="AZ223" s="170"/>
      <c r="BA223" s="170"/>
      <c r="BB223" s="170"/>
      <c r="BC223" s="170"/>
      <c r="BD223" s="170"/>
      <c r="BE223" s="170"/>
      <c r="BF223" s="170"/>
      <c r="BG223" s="170"/>
      <c r="BH223" s="170"/>
    </row>
    <row r="224" spans="1:60" outlineLevel="1">
      <c r="A224" s="171">
        <v>39</v>
      </c>
      <c r="B224" s="180" t="s">
        <v>313</v>
      </c>
      <c r="C224" s="201" t="s">
        <v>314</v>
      </c>
      <c r="D224" s="181" t="s">
        <v>125</v>
      </c>
      <c r="E224" s="183">
        <v>3</v>
      </c>
      <c r="F224" s="186"/>
      <c r="G224" s="187">
        <f>ROUND(E224*F224,2)</f>
        <v>0</v>
      </c>
      <c r="H224" s="186">
        <v>71.41</v>
      </c>
      <c r="I224" s="187">
        <f>ROUND(E224*H224,2)</f>
        <v>214.23</v>
      </c>
      <c r="J224" s="186">
        <v>196.09</v>
      </c>
      <c r="K224" s="187">
        <f>ROUND(E224*J224,2)</f>
        <v>588.27</v>
      </c>
      <c r="L224" s="187">
        <v>21</v>
      </c>
      <c r="M224" s="187">
        <f>G224*(1+L224/100)</f>
        <v>0</v>
      </c>
      <c r="N224" s="187">
        <v>5.1999999999999995E-4</v>
      </c>
      <c r="O224" s="187">
        <f>ROUND(E224*N224,2)</f>
        <v>0</v>
      </c>
      <c r="P224" s="187">
        <v>0</v>
      </c>
      <c r="Q224" s="187">
        <f>ROUND(E224*P224,2)</f>
        <v>0</v>
      </c>
      <c r="R224" s="187"/>
      <c r="S224" s="187"/>
      <c r="T224" s="188">
        <v>0.65900000000000003</v>
      </c>
      <c r="U224" s="187">
        <f>ROUND(E224*T224,2)</f>
        <v>1.98</v>
      </c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 t="s">
        <v>107</v>
      </c>
      <c r="AF224" s="170"/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70"/>
      <c r="AQ224" s="170"/>
      <c r="AR224" s="170"/>
      <c r="AS224" s="170"/>
      <c r="AT224" s="170"/>
      <c r="AU224" s="170"/>
      <c r="AV224" s="170"/>
      <c r="AW224" s="170"/>
      <c r="AX224" s="170"/>
      <c r="AY224" s="170"/>
      <c r="AZ224" s="170"/>
      <c r="BA224" s="170"/>
      <c r="BB224" s="170"/>
      <c r="BC224" s="170"/>
      <c r="BD224" s="170"/>
      <c r="BE224" s="170"/>
      <c r="BF224" s="170"/>
      <c r="BG224" s="170"/>
      <c r="BH224" s="170"/>
    </row>
    <row r="225" spans="1:60" outlineLevel="1">
      <c r="A225" s="171"/>
      <c r="B225" s="180"/>
      <c r="C225" s="220" t="s">
        <v>136</v>
      </c>
      <c r="D225" s="208"/>
      <c r="E225" s="213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8"/>
      <c r="U225" s="187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 t="s">
        <v>137</v>
      </c>
      <c r="AF225" s="170">
        <v>0</v>
      </c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70"/>
      <c r="AT225" s="170"/>
      <c r="AU225" s="170"/>
      <c r="AV225" s="170"/>
      <c r="AW225" s="170"/>
      <c r="AX225" s="170"/>
      <c r="AY225" s="170"/>
      <c r="AZ225" s="170"/>
      <c r="BA225" s="170"/>
      <c r="BB225" s="170"/>
      <c r="BC225" s="170"/>
      <c r="BD225" s="170"/>
      <c r="BE225" s="170"/>
      <c r="BF225" s="170"/>
      <c r="BG225" s="170"/>
      <c r="BH225" s="170"/>
    </row>
    <row r="226" spans="1:60" outlineLevel="1">
      <c r="A226" s="171"/>
      <c r="B226" s="180"/>
      <c r="C226" s="220" t="s">
        <v>146</v>
      </c>
      <c r="D226" s="208"/>
      <c r="E226" s="213"/>
      <c r="F226" s="187"/>
      <c r="G226" s="187"/>
      <c r="H226" s="187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8"/>
      <c r="U226" s="187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 t="s">
        <v>137</v>
      </c>
      <c r="AF226" s="170">
        <v>0</v>
      </c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70"/>
      <c r="AT226" s="170"/>
      <c r="AU226" s="170"/>
      <c r="AV226" s="170"/>
      <c r="AW226" s="170"/>
      <c r="AX226" s="170"/>
      <c r="AY226" s="170"/>
      <c r="AZ226" s="170"/>
      <c r="BA226" s="170"/>
      <c r="BB226" s="170"/>
      <c r="BC226" s="170"/>
      <c r="BD226" s="170"/>
      <c r="BE226" s="170"/>
      <c r="BF226" s="170"/>
      <c r="BG226" s="170"/>
      <c r="BH226" s="170"/>
    </row>
    <row r="227" spans="1:60" outlineLevel="1">
      <c r="A227" s="171"/>
      <c r="B227" s="180"/>
      <c r="C227" s="220" t="s">
        <v>315</v>
      </c>
      <c r="D227" s="208"/>
      <c r="E227" s="213">
        <v>3</v>
      </c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8"/>
      <c r="U227" s="187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 t="s">
        <v>137</v>
      </c>
      <c r="AF227" s="170">
        <v>0</v>
      </c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170"/>
      <c r="AT227" s="170"/>
      <c r="AU227" s="170"/>
      <c r="AV227" s="170"/>
      <c r="AW227" s="170"/>
      <c r="AX227" s="170"/>
      <c r="AY227" s="170"/>
      <c r="AZ227" s="170"/>
      <c r="BA227" s="170"/>
      <c r="BB227" s="170"/>
      <c r="BC227" s="170"/>
      <c r="BD227" s="170"/>
      <c r="BE227" s="170"/>
      <c r="BF227" s="170"/>
      <c r="BG227" s="170"/>
      <c r="BH227" s="170"/>
    </row>
    <row r="228" spans="1:60" outlineLevel="1">
      <c r="A228" s="171">
        <v>40</v>
      </c>
      <c r="B228" s="180" t="s">
        <v>316</v>
      </c>
      <c r="C228" s="201" t="s">
        <v>317</v>
      </c>
      <c r="D228" s="181" t="s">
        <v>125</v>
      </c>
      <c r="E228" s="183">
        <v>1</v>
      </c>
      <c r="F228" s="186"/>
      <c r="G228" s="187">
        <f>ROUND(E228*F228,2)</f>
        <v>0</v>
      </c>
      <c r="H228" s="186">
        <v>77.760000000000005</v>
      </c>
      <c r="I228" s="187">
        <f>ROUND(E228*H228,2)</f>
        <v>77.760000000000005</v>
      </c>
      <c r="J228" s="186">
        <v>464.24</v>
      </c>
      <c r="K228" s="187">
        <f>ROUND(E228*J228,2)</f>
        <v>464.24</v>
      </c>
      <c r="L228" s="187">
        <v>21</v>
      </c>
      <c r="M228" s="187">
        <f>G228*(1+L228/100)</f>
        <v>0</v>
      </c>
      <c r="N228" s="187">
        <v>2.2000000000000001E-4</v>
      </c>
      <c r="O228" s="187">
        <f>ROUND(E228*N228,2)</f>
        <v>0</v>
      </c>
      <c r="P228" s="187">
        <v>0</v>
      </c>
      <c r="Q228" s="187">
        <f>ROUND(E228*P228,2)</f>
        <v>0</v>
      </c>
      <c r="R228" s="187"/>
      <c r="S228" s="187"/>
      <c r="T228" s="188">
        <v>1.554</v>
      </c>
      <c r="U228" s="187">
        <f>ROUND(E228*T228,2)</f>
        <v>1.55</v>
      </c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 t="s">
        <v>107</v>
      </c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170"/>
      <c r="AT228" s="170"/>
      <c r="AU228" s="170"/>
      <c r="AV228" s="170"/>
      <c r="AW228" s="170"/>
      <c r="AX228" s="170"/>
      <c r="AY228" s="170"/>
      <c r="AZ228" s="170"/>
      <c r="BA228" s="170"/>
      <c r="BB228" s="170"/>
      <c r="BC228" s="170"/>
      <c r="BD228" s="170"/>
      <c r="BE228" s="170"/>
      <c r="BF228" s="170"/>
      <c r="BG228" s="170"/>
      <c r="BH228" s="170"/>
    </row>
    <row r="229" spans="1:60" outlineLevel="1">
      <c r="A229" s="171"/>
      <c r="B229" s="180"/>
      <c r="C229" s="220" t="s">
        <v>136</v>
      </c>
      <c r="D229" s="208"/>
      <c r="E229" s="213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8"/>
      <c r="U229" s="187"/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 t="s">
        <v>137</v>
      </c>
      <c r="AF229" s="170">
        <v>0</v>
      </c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170"/>
      <c r="AT229" s="170"/>
      <c r="AU229" s="170"/>
      <c r="AV229" s="170"/>
      <c r="AW229" s="170"/>
      <c r="AX229" s="170"/>
      <c r="AY229" s="170"/>
      <c r="AZ229" s="170"/>
      <c r="BA229" s="170"/>
      <c r="BB229" s="170"/>
      <c r="BC229" s="170"/>
      <c r="BD229" s="170"/>
      <c r="BE229" s="170"/>
      <c r="BF229" s="170"/>
      <c r="BG229" s="170"/>
      <c r="BH229" s="170"/>
    </row>
    <row r="230" spans="1:60" outlineLevel="1">
      <c r="A230" s="171"/>
      <c r="B230" s="180"/>
      <c r="C230" s="220" t="s">
        <v>146</v>
      </c>
      <c r="D230" s="208"/>
      <c r="E230" s="213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8"/>
      <c r="U230" s="187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 t="s">
        <v>137</v>
      </c>
      <c r="AF230" s="170">
        <v>0</v>
      </c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170"/>
      <c r="AT230" s="170"/>
      <c r="AU230" s="170"/>
      <c r="AV230" s="170"/>
      <c r="AW230" s="170"/>
      <c r="AX230" s="170"/>
      <c r="AY230" s="170"/>
      <c r="AZ230" s="170"/>
      <c r="BA230" s="170"/>
      <c r="BB230" s="170"/>
      <c r="BC230" s="170"/>
      <c r="BD230" s="170"/>
      <c r="BE230" s="170"/>
      <c r="BF230" s="170"/>
      <c r="BG230" s="170"/>
      <c r="BH230" s="170"/>
    </row>
    <row r="231" spans="1:60" outlineLevel="1">
      <c r="A231" s="171"/>
      <c r="B231" s="180"/>
      <c r="C231" s="220" t="s">
        <v>318</v>
      </c>
      <c r="D231" s="208"/>
      <c r="E231" s="213">
        <v>1</v>
      </c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8"/>
      <c r="U231" s="187"/>
      <c r="V231" s="170"/>
      <c r="W231" s="170"/>
      <c r="X231" s="170"/>
      <c r="Y231" s="170"/>
      <c r="Z231" s="170"/>
      <c r="AA231" s="170"/>
      <c r="AB231" s="170"/>
      <c r="AC231" s="170"/>
      <c r="AD231" s="170"/>
      <c r="AE231" s="170" t="s">
        <v>137</v>
      </c>
      <c r="AF231" s="170">
        <v>0</v>
      </c>
      <c r="AG231" s="170"/>
      <c r="AH231" s="170"/>
      <c r="AI231" s="170"/>
      <c r="AJ231" s="170"/>
      <c r="AK231" s="170"/>
      <c r="AL231" s="170"/>
      <c r="AM231" s="170"/>
      <c r="AN231" s="170"/>
      <c r="AO231" s="170"/>
      <c r="AP231" s="170"/>
      <c r="AQ231" s="170"/>
      <c r="AR231" s="170"/>
      <c r="AS231" s="170"/>
      <c r="AT231" s="170"/>
      <c r="AU231" s="170"/>
      <c r="AV231" s="170"/>
      <c r="AW231" s="170"/>
      <c r="AX231" s="170"/>
      <c r="AY231" s="170"/>
      <c r="AZ231" s="170"/>
      <c r="BA231" s="170"/>
      <c r="BB231" s="170"/>
      <c r="BC231" s="170"/>
      <c r="BD231" s="170"/>
      <c r="BE231" s="170"/>
      <c r="BF231" s="170"/>
      <c r="BG231" s="170"/>
      <c r="BH231" s="170"/>
    </row>
    <row r="232" spans="1:60" outlineLevel="1">
      <c r="A232" s="171">
        <v>41</v>
      </c>
      <c r="B232" s="180" t="s">
        <v>319</v>
      </c>
      <c r="C232" s="201" t="s">
        <v>320</v>
      </c>
      <c r="D232" s="181" t="s">
        <v>125</v>
      </c>
      <c r="E232" s="183">
        <v>1</v>
      </c>
      <c r="F232" s="186"/>
      <c r="G232" s="187">
        <f>ROUND(E232*F232,2)</f>
        <v>0</v>
      </c>
      <c r="H232" s="186">
        <v>34.24</v>
      </c>
      <c r="I232" s="187">
        <f>ROUND(E232*H232,2)</f>
        <v>34.24</v>
      </c>
      <c r="J232" s="186">
        <v>211.76</v>
      </c>
      <c r="K232" s="187">
        <f>ROUND(E232*J232,2)</f>
        <v>211.76</v>
      </c>
      <c r="L232" s="187">
        <v>21</v>
      </c>
      <c r="M232" s="187">
        <f>G232*(1+L232/100)</f>
        <v>0</v>
      </c>
      <c r="N232" s="187">
        <v>1.1E-4</v>
      </c>
      <c r="O232" s="187">
        <f>ROUND(E232*N232,2)</f>
        <v>0</v>
      </c>
      <c r="P232" s="187">
        <v>0</v>
      </c>
      <c r="Q232" s="187">
        <f>ROUND(E232*P232,2)</f>
        <v>0</v>
      </c>
      <c r="R232" s="187"/>
      <c r="S232" s="187"/>
      <c r="T232" s="188">
        <v>0.70799999999999996</v>
      </c>
      <c r="U232" s="187">
        <f>ROUND(E232*T232,2)</f>
        <v>0.71</v>
      </c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 t="s">
        <v>107</v>
      </c>
      <c r="AF232" s="170"/>
      <c r="AG232" s="170"/>
      <c r="AH232" s="170"/>
      <c r="AI232" s="170"/>
      <c r="AJ232" s="170"/>
      <c r="AK232" s="170"/>
      <c r="AL232" s="170"/>
      <c r="AM232" s="170"/>
      <c r="AN232" s="170"/>
      <c r="AO232" s="170"/>
      <c r="AP232" s="170"/>
      <c r="AQ232" s="170"/>
      <c r="AR232" s="170"/>
      <c r="AS232" s="170"/>
      <c r="AT232" s="170"/>
      <c r="AU232" s="170"/>
      <c r="AV232" s="170"/>
      <c r="AW232" s="170"/>
      <c r="AX232" s="170"/>
      <c r="AY232" s="170"/>
      <c r="AZ232" s="170"/>
      <c r="BA232" s="170"/>
      <c r="BB232" s="170"/>
      <c r="BC232" s="170"/>
      <c r="BD232" s="170"/>
      <c r="BE232" s="170"/>
      <c r="BF232" s="170"/>
      <c r="BG232" s="170"/>
      <c r="BH232" s="170"/>
    </row>
    <row r="233" spans="1:60" outlineLevel="1">
      <c r="A233" s="171"/>
      <c r="B233" s="180"/>
      <c r="C233" s="220" t="s">
        <v>136</v>
      </c>
      <c r="D233" s="208"/>
      <c r="E233" s="213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8"/>
      <c r="U233" s="187"/>
      <c r="V233" s="170"/>
      <c r="W233" s="170"/>
      <c r="X233" s="170"/>
      <c r="Y233" s="170"/>
      <c r="Z233" s="170"/>
      <c r="AA233" s="170"/>
      <c r="AB233" s="170"/>
      <c r="AC233" s="170"/>
      <c r="AD233" s="170"/>
      <c r="AE233" s="170" t="s">
        <v>137</v>
      </c>
      <c r="AF233" s="170">
        <v>0</v>
      </c>
      <c r="AG233" s="170"/>
      <c r="AH233" s="170"/>
      <c r="AI233" s="170"/>
      <c r="AJ233" s="170"/>
      <c r="AK233" s="170"/>
      <c r="AL233" s="170"/>
      <c r="AM233" s="170"/>
      <c r="AN233" s="170"/>
      <c r="AO233" s="170"/>
      <c r="AP233" s="170"/>
      <c r="AQ233" s="170"/>
      <c r="AR233" s="170"/>
      <c r="AS233" s="170"/>
      <c r="AT233" s="170"/>
      <c r="AU233" s="170"/>
      <c r="AV233" s="170"/>
      <c r="AW233" s="170"/>
      <c r="AX233" s="170"/>
      <c r="AY233" s="170"/>
      <c r="AZ233" s="170"/>
      <c r="BA233" s="170"/>
      <c r="BB233" s="170"/>
      <c r="BC233" s="170"/>
      <c r="BD233" s="170"/>
      <c r="BE233" s="170"/>
      <c r="BF233" s="170"/>
      <c r="BG233" s="170"/>
      <c r="BH233" s="170"/>
    </row>
    <row r="234" spans="1:60" outlineLevel="1">
      <c r="A234" s="171"/>
      <c r="B234" s="180"/>
      <c r="C234" s="220" t="s">
        <v>321</v>
      </c>
      <c r="D234" s="208"/>
      <c r="E234" s="213">
        <v>1</v>
      </c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8"/>
      <c r="U234" s="187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 t="s">
        <v>137</v>
      </c>
      <c r="AF234" s="170">
        <v>0</v>
      </c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170"/>
      <c r="AT234" s="170"/>
      <c r="AU234" s="170"/>
      <c r="AV234" s="170"/>
      <c r="AW234" s="170"/>
      <c r="AX234" s="170"/>
      <c r="AY234" s="170"/>
      <c r="AZ234" s="170"/>
      <c r="BA234" s="170"/>
      <c r="BB234" s="170"/>
      <c r="BC234" s="170"/>
      <c r="BD234" s="170"/>
      <c r="BE234" s="170"/>
      <c r="BF234" s="170"/>
      <c r="BG234" s="170"/>
      <c r="BH234" s="170"/>
    </row>
    <row r="235" spans="1:60" outlineLevel="1">
      <c r="A235" s="171">
        <v>42</v>
      </c>
      <c r="B235" s="180" t="s">
        <v>322</v>
      </c>
      <c r="C235" s="201" t="s">
        <v>323</v>
      </c>
      <c r="D235" s="181" t="s">
        <v>125</v>
      </c>
      <c r="E235" s="183">
        <v>1</v>
      </c>
      <c r="F235" s="186"/>
      <c r="G235" s="187">
        <f>ROUND(E235*F235,2)</f>
        <v>0</v>
      </c>
      <c r="H235" s="186">
        <v>97.6</v>
      </c>
      <c r="I235" s="187">
        <f>ROUND(E235*H235,2)</f>
        <v>97.6</v>
      </c>
      <c r="J235" s="186">
        <v>565.4</v>
      </c>
      <c r="K235" s="187">
        <f>ROUND(E235*J235,2)</f>
        <v>565.4</v>
      </c>
      <c r="L235" s="187">
        <v>21</v>
      </c>
      <c r="M235" s="187">
        <f>G235*(1+L235/100)</f>
        <v>0</v>
      </c>
      <c r="N235" s="187">
        <v>2.7699999999999999E-3</v>
      </c>
      <c r="O235" s="187">
        <f>ROUND(E235*N235,2)</f>
        <v>0</v>
      </c>
      <c r="P235" s="187">
        <v>0</v>
      </c>
      <c r="Q235" s="187">
        <f>ROUND(E235*P235,2)</f>
        <v>0</v>
      </c>
      <c r="R235" s="187"/>
      <c r="S235" s="187"/>
      <c r="T235" s="188">
        <v>1.663</v>
      </c>
      <c r="U235" s="187">
        <f>ROUND(E235*T235,2)</f>
        <v>1.66</v>
      </c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 t="s">
        <v>107</v>
      </c>
      <c r="AF235" s="170"/>
      <c r="AG235" s="170"/>
      <c r="AH235" s="170"/>
      <c r="AI235" s="170"/>
      <c r="AJ235" s="170"/>
      <c r="AK235" s="170"/>
      <c r="AL235" s="170"/>
      <c r="AM235" s="170"/>
      <c r="AN235" s="170"/>
      <c r="AO235" s="170"/>
      <c r="AP235" s="170"/>
      <c r="AQ235" s="170"/>
      <c r="AR235" s="170"/>
      <c r="AS235" s="170"/>
      <c r="AT235" s="170"/>
      <c r="AU235" s="170"/>
      <c r="AV235" s="170"/>
      <c r="AW235" s="170"/>
      <c r="AX235" s="170"/>
      <c r="AY235" s="170"/>
      <c r="AZ235" s="170"/>
      <c r="BA235" s="170"/>
      <c r="BB235" s="170"/>
      <c r="BC235" s="170"/>
      <c r="BD235" s="170"/>
      <c r="BE235" s="170"/>
      <c r="BF235" s="170"/>
      <c r="BG235" s="170"/>
      <c r="BH235" s="170"/>
    </row>
    <row r="236" spans="1:60" outlineLevel="1">
      <c r="A236" s="171"/>
      <c r="B236" s="180"/>
      <c r="C236" s="220" t="s">
        <v>136</v>
      </c>
      <c r="D236" s="208"/>
      <c r="E236" s="213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8"/>
      <c r="U236" s="187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 t="s">
        <v>137</v>
      </c>
      <c r="AF236" s="170">
        <v>0</v>
      </c>
      <c r="AG236" s="170"/>
      <c r="AH236" s="170"/>
      <c r="AI236" s="170"/>
      <c r="AJ236" s="170"/>
      <c r="AK236" s="170"/>
      <c r="AL236" s="170"/>
      <c r="AM236" s="170"/>
      <c r="AN236" s="170"/>
      <c r="AO236" s="170"/>
      <c r="AP236" s="170"/>
      <c r="AQ236" s="170"/>
      <c r="AR236" s="170"/>
      <c r="AS236" s="170"/>
      <c r="AT236" s="170"/>
      <c r="AU236" s="170"/>
      <c r="AV236" s="170"/>
      <c r="AW236" s="170"/>
      <c r="AX236" s="170"/>
      <c r="AY236" s="170"/>
      <c r="AZ236" s="170"/>
      <c r="BA236" s="170"/>
      <c r="BB236" s="170"/>
      <c r="BC236" s="170"/>
      <c r="BD236" s="170"/>
      <c r="BE236" s="170"/>
      <c r="BF236" s="170"/>
      <c r="BG236" s="170"/>
      <c r="BH236" s="170"/>
    </row>
    <row r="237" spans="1:60" outlineLevel="1">
      <c r="A237" s="171"/>
      <c r="B237" s="180"/>
      <c r="C237" s="220" t="s">
        <v>324</v>
      </c>
      <c r="D237" s="208"/>
      <c r="E237" s="213">
        <v>1</v>
      </c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8"/>
      <c r="U237" s="187"/>
      <c r="V237" s="170"/>
      <c r="W237" s="170"/>
      <c r="X237" s="170"/>
      <c r="Y237" s="170"/>
      <c r="Z237" s="170"/>
      <c r="AA237" s="170"/>
      <c r="AB237" s="170"/>
      <c r="AC237" s="170"/>
      <c r="AD237" s="170"/>
      <c r="AE237" s="170" t="s">
        <v>137</v>
      </c>
      <c r="AF237" s="170">
        <v>0</v>
      </c>
      <c r="AG237" s="170"/>
      <c r="AH237" s="170"/>
      <c r="AI237" s="170"/>
      <c r="AJ237" s="170"/>
      <c r="AK237" s="170"/>
      <c r="AL237" s="170"/>
      <c r="AM237" s="170"/>
      <c r="AN237" s="170"/>
      <c r="AO237" s="170"/>
      <c r="AP237" s="170"/>
      <c r="AQ237" s="170"/>
      <c r="AR237" s="170"/>
      <c r="AS237" s="170"/>
      <c r="AT237" s="170"/>
      <c r="AU237" s="170"/>
      <c r="AV237" s="170"/>
      <c r="AW237" s="170"/>
      <c r="AX237" s="170"/>
      <c r="AY237" s="170"/>
      <c r="AZ237" s="170"/>
      <c r="BA237" s="170"/>
      <c r="BB237" s="170"/>
      <c r="BC237" s="170"/>
      <c r="BD237" s="170"/>
      <c r="BE237" s="170"/>
      <c r="BF237" s="170"/>
      <c r="BG237" s="170"/>
      <c r="BH237" s="170"/>
    </row>
    <row r="238" spans="1:60" outlineLevel="1">
      <c r="A238" s="171">
        <v>43</v>
      </c>
      <c r="B238" s="180" t="s">
        <v>325</v>
      </c>
      <c r="C238" s="201" t="s">
        <v>326</v>
      </c>
      <c r="D238" s="181" t="s">
        <v>125</v>
      </c>
      <c r="E238" s="183">
        <v>5</v>
      </c>
      <c r="F238" s="186"/>
      <c r="G238" s="187">
        <f>ROUND(E238*F238,2)</f>
        <v>0</v>
      </c>
      <c r="H238" s="186">
        <v>142.58000000000001</v>
      </c>
      <c r="I238" s="187">
        <f>ROUND(E238*H238,2)</f>
        <v>712.9</v>
      </c>
      <c r="J238" s="186">
        <v>557.41999999999996</v>
      </c>
      <c r="K238" s="187">
        <f>ROUND(E238*J238,2)</f>
        <v>2787.1</v>
      </c>
      <c r="L238" s="187">
        <v>21</v>
      </c>
      <c r="M238" s="187">
        <f>G238*(1+L238/100)</f>
        <v>0</v>
      </c>
      <c r="N238" s="187">
        <v>4.0999999999999999E-4</v>
      </c>
      <c r="O238" s="187">
        <f>ROUND(E238*N238,2)</f>
        <v>0</v>
      </c>
      <c r="P238" s="187">
        <v>0</v>
      </c>
      <c r="Q238" s="187">
        <f>ROUND(E238*P238,2)</f>
        <v>0</v>
      </c>
      <c r="R238" s="187"/>
      <c r="S238" s="187"/>
      <c r="T238" s="188">
        <v>1.8660000000000001</v>
      </c>
      <c r="U238" s="187">
        <f>ROUND(E238*T238,2)</f>
        <v>9.33</v>
      </c>
      <c r="V238" s="170"/>
      <c r="W238" s="170"/>
      <c r="X238" s="170"/>
      <c r="Y238" s="170"/>
      <c r="Z238" s="170"/>
      <c r="AA238" s="170"/>
      <c r="AB238" s="170"/>
      <c r="AC238" s="170"/>
      <c r="AD238" s="170"/>
      <c r="AE238" s="170" t="s">
        <v>107</v>
      </c>
      <c r="AF238" s="170"/>
      <c r="AG238" s="170"/>
      <c r="AH238" s="170"/>
      <c r="AI238" s="170"/>
      <c r="AJ238" s="170"/>
      <c r="AK238" s="170"/>
      <c r="AL238" s="170"/>
      <c r="AM238" s="170"/>
      <c r="AN238" s="170"/>
      <c r="AO238" s="170"/>
      <c r="AP238" s="170"/>
      <c r="AQ238" s="170"/>
      <c r="AR238" s="170"/>
      <c r="AS238" s="170"/>
      <c r="AT238" s="170"/>
      <c r="AU238" s="170"/>
      <c r="AV238" s="170"/>
      <c r="AW238" s="170"/>
      <c r="AX238" s="170"/>
      <c r="AY238" s="170"/>
      <c r="AZ238" s="170"/>
      <c r="BA238" s="170"/>
      <c r="BB238" s="170"/>
      <c r="BC238" s="170"/>
      <c r="BD238" s="170"/>
      <c r="BE238" s="170"/>
      <c r="BF238" s="170"/>
      <c r="BG238" s="170"/>
      <c r="BH238" s="170"/>
    </row>
    <row r="239" spans="1:60" outlineLevel="1">
      <c r="A239" s="171"/>
      <c r="B239" s="180"/>
      <c r="C239" s="220" t="s">
        <v>136</v>
      </c>
      <c r="D239" s="208"/>
      <c r="E239" s="213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8"/>
      <c r="U239" s="187"/>
      <c r="V239" s="170"/>
      <c r="W239" s="170"/>
      <c r="X239" s="170"/>
      <c r="Y239" s="170"/>
      <c r="Z239" s="170"/>
      <c r="AA239" s="170"/>
      <c r="AB239" s="170"/>
      <c r="AC239" s="170"/>
      <c r="AD239" s="170"/>
      <c r="AE239" s="170" t="s">
        <v>137</v>
      </c>
      <c r="AF239" s="170">
        <v>0</v>
      </c>
      <c r="AG239" s="170"/>
      <c r="AH239" s="170"/>
      <c r="AI239" s="170"/>
      <c r="AJ239" s="170"/>
      <c r="AK239" s="170"/>
      <c r="AL239" s="170"/>
      <c r="AM239" s="170"/>
      <c r="AN239" s="170"/>
      <c r="AO239" s="170"/>
      <c r="AP239" s="170"/>
      <c r="AQ239" s="170"/>
      <c r="AR239" s="170"/>
      <c r="AS239" s="170"/>
      <c r="AT239" s="170"/>
      <c r="AU239" s="170"/>
      <c r="AV239" s="170"/>
      <c r="AW239" s="170"/>
      <c r="AX239" s="170"/>
      <c r="AY239" s="170"/>
      <c r="AZ239" s="170"/>
      <c r="BA239" s="170"/>
      <c r="BB239" s="170"/>
      <c r="BC239" s="170"/>
      <c r="BD239" s="170"/>
      <c r="BE239" s="170"/>
      <c r="BF239" s="170"/>
      <c r="BG239" s="170"/>
      <c r="BH239" s="170"/>
    </row>
    <row r="240" spans="1:60" outlineLevel="1">
      <c r="A240" s="171"/>
      <c r="B240" s="180"/>
      <c r="C240" s="220" t="s">
        <v>146</v>
      </c>
      <c r="D240" s="208"/>
      <c r="E240" s="213"/>
      <c r="F240" s="187"/>
      <c r="G240" s="187"/>
      <c r="H240" s="187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8"/>
      <c r="U240" s="187"/>
      <c r="V240" s="170"/>
      <c r="W240" s="170"/>
      <c r="X240" s="170"/>
      <c r="Y240" s="170"/>
      <c r="Z240" s="170"/>
      <c r="AA240" s="170"/>
      <c r="AB240" s="170"/>
      <c r="AC240" s="170"/>
      <c r="AD240" s="170"/>
      <c r="AE240" s="170" t="s">
        <v>137</v>
      </c>
      <c r="AF240" s="170">
        <v>0</v>
      </c>
      <c r="AG240" s="170"/>
      <c r="AH240" s="170"/>
      <c r="AI240" s="170"/>
      <c r="AJ240" s="170"/>
      <c r="AK240" s="170"/>
      <c r="AL240" s="170"/>
      <c r="AM240" s="170"/>
      <c r="AN240" s="170"/>
      <c r="AO240" s="170"/>
      <c r="AP240" s="170"/>
      <c r="AQ240" s="170"/>
      <c r="AR240" s="170"/>
      <c r="AS240" s="170"/>
      <c r="AT240" s="170"/>
      <c r="AU240" s="170"/>
      <c r="AV240" s="170"/>
      <c r="AW240" s="170"/>
      <c r="AX240" s="170"/>
      <c r="AY240" s="170"/>
      <c r="AZ240" s="170"/>
      <c r="BA240" s="170"/>
      <c r="BB240" s="170"/>
      <c r="BC240" s="170"/>
      <c r="BD240" s="170"/>
      <c r="BE240" s="170"/>
      <c r="BF240" s="170"/>
      <c r="BG240" s="170"/>
      <c r="BH240" s="170"/>
    </row>
    <row r="241" spans="1:60" outlineLevel="1">
      <c r="A241" s="171"/>
      <c r="B241" s="180"/>
      <c r="C241" s="220" t="s">
        <v>327</v>
      </c>
      <c r="D241" s="208"/>
      <c r="E241" s="213">
        <v>3</v>
      </c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8"/>
      <c r="U241" s="187"/>
      <c r="V241" s="170"/>
      <c r="W241" s="170"/>
      <c r="X241" s="170"/>
      <c r="Y241" s="170"/>
      <c r="Z241" s="170"/>
      <c r="AA241" s="170"/>
      <c r="AB241" s="170"/>
      <c r="AC241" s="170"/>
      <c r="AD241" s="170"/>
      <c r="AE241" s="170" t="s">
        <v>137</v>
      </c>
      <c r="AF241" s="170">
        <v>0</v>
      </c>
      <c r="AG241" s="170"/>
      <c r="AH241" s="170"/>
      <c r="AI241" s="170"/>
      <c r="AJ241" s="170"/>
      <c r="AK241" s="170"/>
      <c r="AL241" s="170"/>
      <c r="AM241" s="170"/>
      <c r="AN241" s="170"/>
      <c r="AO241" s="170"/>
      <c r="AP241" s="170"/>
      <c r="AQ241" s="170"/>
      <c r="AR241" s="170"/>
      <c r="AS241" s="170"/>
      <c r="AT241" s="170"/>
      <c r="AU241" s="170"/>
      <c r="AV241" s="170"/>
      <c r="AW241" s="170"/>
      <c r="AX241" s="170"/>
      <c r="AY241" s="170"/>
      <c r="AZ241" s="170"/>
      <c r="BA241" s="170"/>
      <c r="BB241" s="170"/>
      <c r="BC241" s="170"/>
      <c r="BD241" s="170"/>
      <c r="BE241" s="170"/>
      <c r="BF241" s="170"/>
      <c r="BG241" s="170"/>
      <c r="BH241" s="170"/>
    </row>
    <row r="242" spans="1:60" outlineLevel="1">
      <c r="A242" s="171"/>
      <c r="B242" s="180"/>
      <c r="C242" s="220" t="s">
        <v>149</v>
      </c>
      <c r="D242" s="208"/>
      <c r="E242" s="213"/>
      <c r="F242" s="187"/>
      <c r="G242" s="187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8"/>
      <c r="U242" s="187"/>
      <c r="V242" s="170"/>
      <c r="W242" s="170"/>
      <c r="X242" s="170"/>
      <c r="Y242" s="170"/>
      <c r="Z242" s="170"/>
      <c r="AA242" s="170"/>
      <c r="AB242" s="170"/>
      <c r="AC242" s="170"/>
      <c r="AD242" s="170"/>
      <c r="AE242" s="170" t="s">
        <v>137</v>
      </c>
      <c r="AF242" s="170">
        <v>0</v>
      </c>
      <c r="AG242" s="170"/>
      <c r="AH242" s="170"/>
      <c r="AI242" s="170"/>
      <c r="AJ242" s="170"/>
      <c r="AK242" s="170"/>
      <c r="AL242" s="170"/>
      <c r="AM242" s="170"/>
      <c r="AN242" s="170"/>
      <c r="AO242" s="170"/>
      <c r="AP242" s="170"/>
      <c r="AQ242" s="170"/>
      <c r="AR242" s="170"/>
      <c r="AS242" s="170"/>
      <c r="AT242" s="170"/>
      <c r="AU242" s="170"/>
      <c r="AV242" s="170"/>
      <c r="AW242" s="170"/>
      <c r="AX242" s="170"/>
      <c r="AY242" s="170"/>
      <c r="AZ242" s="170"/>
      <c r="BA242" s="170"/>
      <c r="BB242" s="170"/>
      <c r="BC242" s="170"/>
      <c r="BD242" s="170"/>
      <c r="BE242" s="170"/>
      <c r="BF242" s="170"/>
      <c r="BG242" s="170"/>
      <c r="BH242" s="170"/>
    </row>
    <row r="243" spans="1:60" outlineLevel="1">
      <c r="A243" s="171"/>
      <c r="B243" s="180"/>
      <c r="C243" s="220" t="s">
        <v>318</v>
      </c>
      <c r="D243" s="208"/>
      <c r="E243" s="213">
        <v>1</v>
      </c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8"/>
      <c r="U243" s="187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 t="s">
        <v>137</v>
      </c>
      <c r="AF243" s="170">
        <v>0</v>
      </c>
      <c r="AG243" s="170"/>
      <c r="AH243" s="170"/>
      <c r="AI243" s="170"/>
      <c r="AJ243" s="170"/>
      <c r="AK243" s="170"/>
      <c r="AL243" s="170"/>
      <c r="AM243" s="170"/>
      <c r="AN243" s="170"/>
      <c r="AO243" s="170"/>
      <c r="AP243" s="170"/>
      <c r="AQ243" s="170"/>
      <c r="AR243" s="170"/>
      <c r="AS243" s="170"/>
      <c r="AT243" s="170"/>
      <c r="AU243" s="170"/>
      <c r="AV243" s="170"/>
      <c r="AW243" s="170"/>
      <c r="AX243" s="170"/>
      <c r="AY243" s="170"/>
      <c r="AZ243" s="170"/>
      <c r="BA243" s="170"/>
      <c r="BB243" s="170"/>
      <c r="BC243" s="170"/>
      <c r="BD243" s="170"/>
      <c r="BE243" s="170"/>
      <c r="BF243" s="170"/>
      <c r="BG243" s="170"/>
      <c r="BH243" s="170"/>
    </row>
    <row r="244" spans="1:60" outlineLevel="1">
      <c r="A244" s="171"/>
      <c r="B244" s="180"/>
      <c r="C244" s="220" t="s">
        <v>328</v>
      </c>
      <c r="D244" s="208"/>
      <c r="E244" s="213">
        <v>1</v>
      </c>
      <c r="F244" s="187"/>
      <c r="G244" s="187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8"/>
      <c r="U244" s="187"/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 t="s">
        <v>137</v>
      </c>
      <c r="AF244" s="170">
        <v>0</v>
      </c>
      <c r="AG244" s="170"/>
      <c r="AH244" s="170"/>
      <c r="AI244" s="170"/>
      <c r="AJ244" s="170"/>
      <c r="AK244" s="170"/>
      <c r="AL244" s="170"/>
      <c r="AM244" s="170"/>
      <c r="AN244" s="170"/>
      <c r="AO244" s="170"/>
      <c r="AP244" s="170"/>
      <c r="AQ244" s="170"/>
      <c r="AR244" s="170"/>
      <c r="AS244" s="170"/>
      <c r="AT244" s="170"/>
      <c r="AU244" s="170"/>
      <c r="AV244" s="170"/>
      <c r="AW244" s="170"/>
      <c r="AX244" s="170"/>
      <c r="AY244" s="170"/>
      <c r="AZ244" s="170"/>
      <c r="BA244" s="170"/>
      <c r="BB244" s="170"/>
      <c r="BC244" s="170"/>
      <c r="BD244" s="170"/>
      <c r="BE244" s="170"/>
      <c r="BF244" s="170"/>
      <c r="BG244" s="170"/>
      <c r="BH244" s="170"/>
    </row>
    <row r="245" spans="1:60" outlineLevel="1">
      <c r="A245" s="171">
        <v>44</v>
      </c>
      <c r="B245" s="180" t="s">
        <v>329</v>
      </c>
      <c r="C245" s="201" t="s">
        <v>330</v>
      </c>
      <c r="D245" s="181" t="s">
        <v>125</v>
      </c>
      <c r="E245" s="183">
        <v>34</v>
      </c>
      <c r="F245" s="186"/>
      <c r="G245" s="187">
        <f>ROUND(E245*F245,2)</f>
        <v>0</v>
      </c>
      <c r="H245" s="186">
        <v>0</v>
      </c>
      <c r="I245" s="187">
        <f>ROUND(E245*H245,2)</f>
        <v>0</v>
      </c>
      <c r="J245" s="186">
        <v>1049</v>
      </c>
      <c r="K245" s="187">
        <f>ROUND(E245*J245,2)</f>
        <v>35666</v>
      </c>
      <c r="L245" s="187">
        <v>21</v>
      </c>
      <c r="M245" s="187">
        <f>G245*(1+L245/100)</f>
        <v>0</v>
      </c>
      <c r="N245" s="187">
        <v>0</v>
      </c>
      <c r="O245" s="187">
        <f>ROUND(E245*N245,2)</f>
        <v>0</v>
      </c>
      <c r="P245" s="187">
        <v>0</v>
      </c>
      <c r="Q245" s="187">
        <f>ROUND(E245*P245,2)</f>
        <v>0</v>
      </c>
      <c r="R245" s="187"/>
      <c r="S245" s="187"/>
      <c r="T245" s="188">
        <v>3.51</v>
      </c>
      <c r="U245" s="187">
        <f>ROUND(E245*T245,2)</f>
        <v>119.34</v>
      </c>
      <c r="V245" s="170"/>
      <c r="W245" s="170"/>
      <c r="X245" s="170"/>
      <c r="Y245" s="170"/>
      <c r="Z245" s="170"/>
      <c r="AA245" s="170"/>
      <c r="AB245" s="170"/>
      <c r="AC245" s="170"/>
      <c r="AD245" s="170"/>
      <c r="AE245" s="170" t="s">
        <v>107</v>
      </c>
      <c r="AF245" s="170"/>
      <c r="AG245" s="170"/>
      <c r="AH245" s="170"/>
      <c r="AI245" s="170"/>
      <c r="AJ245" s="170"/>
      <c r="AK245" s="170"/>
      <c r="AL245" s="170"/>
      <c r="AM245" s="170"/>
      <c r="AN245" s="170"/>
      <c r="AO245" s="170"/>
      <c r="AP245" s="170"/>
      <c r="AQ245" s="170"/>
      <c r="AR245" s="170"/>
      <c r="AS245" s="170"/>
      <c r="AT245" s="170"/>
      <c r="AU245" s="170"/>
      <c r="AV245" s="170"/>
      <c r="AW245" s="170"/>
      <c r="AX245" s="170"/>
      <c r="AY245" s="170"/>
      <c r="AZ245" s="170"/>
      <c r="BA245" s="170"/>
      <c r="BB245" s="170"/>
      <c r="BC245" s="170"/>
      <c r="BD245" s="170"/>
      <c r="BE245" s="170"/>
      <c r="BF245" s="170"/>
      <c r="BG245" s="170"/>
      <c r="BH245" s="170"/>
    </row>
    <row r="246" spans="1:60" outlineLevel="1">
      <c r="A246" s="171"/>
      <c r="B246" s="180"/>
      <c r="C246" s="220" t="s">
        <v>136</v>
      </c>
      <c r="D246" s="208"/>
      <c r="E246" s="213"/>
      <c r="F246" s="187"/>
      <c r="G246" s="187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8"/>
      <c r="U246" s="187"/>
      <c r="V246" s="170"/>
      <c r="W246" s="170"/>
      <c r="X246" s="170"/>
      <c r="Y246" s="170"/>
      <c r="Z246" s="170"/>
      <c r="AA246" s="170"/>
      <c r="AB246" s="170"/>
      <c r="AC246" s="170"/>
      <c r="AD246" s="170"/>
      <c r="AE246" s="170" t="s">
        <v>137</v>
      </c>
      <c r="AF246" s="170">
        <v>0</v>
      </c>
      <c r="AG246" s="170"/>
      <c r="AH246" s="170"/>
      <c r="AI246" s="170"/>
      <c r="AJ246" s="170"/>
      <c r="AK246" s="170"/>
      <c r="AL246" s="170"/>
      <c r="AM246" s="170"/>
      <c r="AN246" s="170"/>
      <c r="AO246" s="170"/>
      <c r="AP246" s="170"/>
      <c r="AQ246" s="170"/>
      <c r="AR246" s="170"/>
      <c r="AS246" s="170"/>
      <c r="AT246" s="170"/>
      <c r="AU246" s="170"/>
      <c r="AV246" s="170"/>
      <c r="AW246" s="170"/>
      <c r="AX246" s="170"/>
      <c r="AY246" s="170"/>
      <c r="AZ246" s="170"/>
      <c r="BA246" s="170"/>
      <c r="BB246" s="170"/>
      <c r="BC246" s="170"/>
      <c r="BD246" s="170"/>
      <c r="BE246" s="170"/>
      <c r="BF246" s="170"/>
      <c r="BG246" s="170"/>
      <c r="BH246" s="170"/>
    </row>
    <row r="247" spans="1:60" outlineLevel="1">
      <c r="A247" s="171"/>
      <c r="B247" s="180"/>
      <c r="C247" s="220" t="s">
        <v>146</v>
      </c>
      <c r="D247" s="208"/>
      <c r="E247" s="213"/>
      <c r="F247" s="187"/>
      <c r="G247" s="187"/>
      <c r="H247" s="187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8"/>
      <c r="U247" s="187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 t="s">
        <v>137</v>
      </c>
      <c r="AF247" s="170">
        <v>0</v>
      </c>
      <c r="AG247" s="170"/>
      <c r="AH247" s="170"/>
      <c r="AI247" s="170"/>
      <c r="AJ247" s="170"/>
      <c r="AK247" s="170"/>
      <c r="AL247" s="170"/>
      <c r="AM247" s="170"/>
      <c r="AN247" s="170"/>
      <c r="AO247" s="170"/>
      <c r="AP247" s="170"/>
      <c r="AQ247" s="170"/>
      <c r="AR247" s="170"/>
      <c r="AS247" s="170"/>
      <c r="AT247" s="170"/>
      <c r="AU247" s="170"/>
      <c r="AV247" s="170"/>
      <c r="AW247" s="170"/>
      <c r="AX247" s="170"/>
      <c r="AY247" s="170"/>
      <c r="AZ247" s="170"/>
      <c r="BA247" s="170"/>
      <c r="BB247" s="170"/>
      <c r="BC247" s="170"/>
      <c r="BD247" s="170"/>
      <c r="BE247" s="170"/>
      <c r="BF247" s="170"/>
      <c r="BG247" s="170"/>
      <c r="BH247" s="170"/>
    </row>
    <row r="248" spans="1:60" outlineLevel="1">
      <c r="A248" s="171"/>
      <c r="B248" s="180"/>
      <c r="C248" s="220" t="s">
        <v>331</v>
      </c>
      <c r="D248" s="208"/>
      <c r="E248" s="213">
        <v>19</v>
      </c>
      <c r="F248" s="187"/>
      <c r="G248" s="187"/>
      <c r="H248" s="187"/>
      <c r="I248" s="187"/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8"/>
      <c r="U248" s="187"/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 t="s">
        <v>137</v>
      </c>
      <c r="AF248" s="170">
        <v>0</v>
      </c>
      <c r="AG248" s="170"/>
      <c r="AH248" s="170"/>
      <c r="AI248" s="170"/>
      <c r="AJ248" s="170"/>
      <c r="AK248" s="170"/>
      <c r="AL248" s="170"/>
      <c r="AM248" s="170"/>
      <c r="AN248" s="170"/>
      <c r="AO248" s="170"/>
      <c r="AP248" s="170"/>
      <c r="AQ248" s="170"/>
      <c r="AR248" s="170"/>
      <c r="AS248" s="170"/>
      <c r="AT248" s="170"/>
      <c r="AU248" s="170"/>
      <c r="AV248" s="170"/>
      <c r="AW248" s="170"/>
      <c r="AX248" s="170"/>
      <c r="AY248" s="170"/>
      <c r="AZ248" s="170"/>
      <c r="BA248" s="170"/>
      <c r="BB248" s="170"/>
      <c r="BC248" s="170"/>
      <c r="BD248" s="170"/>
      <c r="BE248" s="170"/>
      <c r="BF248" s="170"/>
      <c r="BG248" s="170"/>
      <c r="BH248" s="170"/>
    </row>
    <row r="249" spans="1:60" outlineLevel="1">
      <c r="A249" s="171"/>
      <c r="B249" s="180"/>
      <c r="C249" s="220" t="s">
        <v>149</v>
      </c>
      <c r="D249" s="208"/>
      <c r="E249" s="213"/>
      <c r="F249" s="187"/>
      <c r="G249" s="187"/>
      <c r="H249" s="187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8"/>
      <c r="U249" s="187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 t="s">
        <v>137</v>
      </c>
      <c r="AF249" s="170">
        <v>0</v>
      </c>
      <c r="AG249" s="170"/>
      <c r="AH249" s="170"/>
      <c r="AI249" s="170"/>
      <c r="AJ249" s="170"/>
      <c r="AK249" s="170"/>
      <c r="AL249" s="170"/>
      <c r="AM249" s="170"/>
      <c r="AN249" s="170"/>
      <c r="AO249" s="170"/>
      <c r="AP249" s="170"/>
      <c r="AQ249" s="170"/>
      <c r="AR249" s="170"/>
      <c r="AS249" s="170"/>
      <c r="AT249" s="170"/>
      <c r="AU249" s="170"/>
      <c r="AV249" s="170"/>
      <c r="AW249" s="170"/>
      <c r="AX249" s="170"/>
      <c r="AY249" s="170"/>
      <c r="AZ249" s="170"/>
      <c r="BA249" s="170"/>
      <c r="BB249" s="170"/>
      <c r="BC249" s="170"/>
      <c r="BD249" s="170"/>
      <c r="BE249" s="170"/>
      <c r="BF249" s="170"/>
      <c r="BG249" s="170"/>
      <c r="BH249" s="170"/>
    </row>
    <row r="250" spans="1:60" outlineLevel="1">
      <c r="A250" s="171"/>
      <c r="B250" s="180"/>
      <c r="C250" s="220" t="s">
        <v>332</v>
      </c>
      <c r="D250" s="208"/>
      <c r="E250" s="213">
        <v>15</v>
      </c>
      <c r="F250" s="187"/>
      <c r="G250" s="187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8"/>
      <c r="U250" s="187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 t="s">
        <v>137</v>
      </c>
      <c r="AF250" s="170">
        <v>0</v>
      </c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70"/>
      <c r="AT250" s="170"/>
      <c r="AU250" s="170"/>
      <c r="AV250" s="170"/>
      <c r="AW250" s="170"/>
      <c r="AX250" s="170"/>
      <c r="AY250" s="170"/>
      <c r="AZ250" s="170"/>
      <c r="BA250" s="170"/>
      <c r="BB250" s="170"/>
      <c r="BC250" s="170"/>
      <c r="BD250" s="170"/>
      <c r="BE250" s="170"/>
      <c r="BF250" s="170"/>
      <c r="BG250" s="170"/>
      <c r="BH250" s="170"/>
    </row>
    <row r="251" spans="1:60" outlineLevel="1">
      <c r="A251" s="171">
        <v>45</v>
      </c>
      <c r="B251" s="180" t="s">
        <v>333</v>
      </c>
      <c r="C251" s="201" t="s">
        <v>334</v>
      </c>
      <c r="D251" s="181" t="s">
        <v>145</v>
      </c>
      <c r="E251" s="183">
        <v>509</v>
      </c>
      <c r="F251" s="186"/>
      <c r="G251" s="187">
        <f>ROUND(E251*F251,2)</f>
        <v>0</v>
      </c>
      <c r="H251" s="186">
        <v>0.56000000000000005</v>
      </c>
      <c r="I251" s="187">
        <f>ROUND(E251*H251,2)</f>
        <v>285.04000000000002</v>
      </c>
      <c r="J251" s="186">
        <v>13.14</v>
      </c>
      <c r="K251" s="187">
        <f>ROUND(E251*J251,2)</f>
        <v>6688.26</v>
      </c>
      <c r="L251" s="187">
        <v>21</v>
      </c>
      <c r="M251" s="187">
        <f>G251*(1+L251/100)</f>
        <v>0</v>
      </c>
      <c r="N251" s="187">
        <v>0</v>
      </c>
      <c r="O251" s="187">
        <f>ROUND(E251*N251,2)</f>
        <v>0</v>
      </c>
      <c r="P251" s="187">
        <v>0</v>
      </c>
      <c r="Q251" s="187">
        <f>ROUND(E251*P251,2)</f>
        <v>0</v>
      </c>
      <c r="R251" s="187"/>
      <c r="S251" s="187"/>
      <c r="T251" s="188">
        <v>4.3999999999999997E-2</v>
      </c>
      <c r="U251" s="187">
        <f>ROUND(E251*T251,2)</f>
        <v>22.4</v>
      </c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 t="s">
        <v>107</v>
      </c>
      <c r="AF251" s="170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70"/>
      <c r="AT251" s="170"/>
      <c r="AU251" s="170"/>
      <c r="AV251" s="170"/>
      <c r="AW251" s="170"/>
      <c r="AX251" s="170"/>
      <c r="AY251" s="170"/>
      <c r="AZ251" s="170"/>
      <c r="BA251" s="170"/>
      <c r="BB251" s="170"/>
      <c r="BC251" s="170"/>
      <c r="BD251" s="170"/>
      <c r="BE251" s="170"/>
      <c r="BF251" s="170"/>
      <c r="BG251" s="170"/>
      <c r="BH251" s="170"/>
    </row>
    <row r="252" spans="1:60" outlineLevel="1">
      <c r="A252" s="171"/>
      <c r="B252" s="180"/>
      <c r="C252" s="220" t="s">
        <v>136</v>
      </c>
      <c r="D252" s="208"/>
      <c r="E252" s="213"/>
      <c r="F252" s="187"/>
      <c r="G252" s="187"/>
      <c r="H252" s="187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8"/>
      <c r="U252" s="187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 t="s">
        <v>137</v>
      </c>
      <c r="AF252" s="170">
        <v>0</v>
      </c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70"/>
      <c r="AQ252" s="170"/>
      <c r="AR252" s="170"/>
      <c r="AS252" s="170"/>
      <c r="AT252" s="170"/>
      <c r="AU252" s="170"/>
      <c r="AV252" s="170"/>
      <c r="AW252" s="170"/>
      <c r="AX252" s="170"/>
      <c r="AY252" s="170"/>
      <c r="AZ252" s="170"/>
      <c r="BA252" s="170"/>
      <c r="BB252" s="170"/>
      <c r="BC252" s="170"/>
      <c r="BD252" s="170"/>
      <c r="BE252" s="170"/>
      <c r="BF252" s="170"/>
      <c r="BG252" s="170"/>
      <c r="BH252" s="170"/>
    </row>
    <row r="253" spans="1:60" outlineLevel="1">
      <c r="A253" s="171"/>
      <c r="B253" s="180"/>
      <c r="C253" s="220" t="s">
        <v>301</v>
      </c>
      <c r="D253" s="208"/>
      <c r="E253" s="213">
        <v>324</v>
      </c>
      <c r="F253" s="187"/>
      <c r="G253" s="187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8"/>
      <c r="U253" s="187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 t="s">
        <v>137</v>
      </c>
      <c r="AF253" s="170">
        <v>0</v>
      </c>
      <c r="AG253" s="170"/>
      <c r="AH253" s="170"/>
      <c r="AI253" s="170"/>
      <c r="AJ253" s="170"/>
      <c r="AK253" s="170"/>
      <c r="AL253" s="170"/>
      <c r="AM253" s="170"/>
      <c r="AN253" s="170"/>
      <c r="AO253" s="170"/>
      <c r="AP253" s="170"/>
      <c r="AQ253" s="170"/>
      <c r="AR253" s="170"/>
      <c r="AS253" s="170"/>
      <c r="AT253" s="170"/>
      <c r="AU253" s="170"/>
      <c r="AV253" s="170"/>
      <c r="AW253" s="170"/>
      <c r="AX253" s="170"/>
      <c r="AY253" s="170"/>
      <c r="AZ253" s="170"/>
      <c r="BA253" s="170"/>
      <c r="BB253" s="170"/>
      <c r="BC253" s="170"/>
      <c r="BD253" s="170"/>
      <c r="BE253" s="170"/>
      <c r="BF253" s="170"/>
      <c r="BG253" s="170"/>
      <c r="BH253" s="170"/>
    </row>
    <row r="254" spans="1:60" outlineLevel="1">
      <c r="A254" s="171"/>
      <c r="B254" s="180"/>
      <c r="C254" s="220" t="s">
        <v>302</v>
      </c>
      <c r="D254" s="208"/>
      <c r="E254" s="213">
        <v>185</v>
      </c>
      <c r="F254" s="187"/>
      <c r="G254" s="187"/>
      <c r="H254" s="187"/>
      <c r="I254" s="187"/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8"/>
      <c r="U254" s="187"/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 t="s">
        <v>137</v>
      </c>
      <c r="AF254" s="170">
        <v>0</v>
      </c>
      <c r="AG254" s="170"/>
      <c r="AH254" s="170"/>
      <c r="AI254" s="170"/>
      <c r="AJ254" s="170"/>
      <c r="AK254" s="170"/>
      <c r="AL254" s="170"/>
      <c r="AM254" s="170"/>
      <c r="AN254" s="170"/>
      <c r="AO254" s="170"/>
      <c r="AP254" s="170"/>
      <c r="AQ254" s="170"/>
      <c r="AR254" s="170"/>
      <c r="AS254" s="170"/>
      <c r="AT254" s="170"/>
      <c r="AU254" s="170"/>
      <c r="AV254" s="170"/>
      <c r="AW254" s="170"/>
      <c r="AX254" s="170"/>
      <c r="AY254" s="170"/>
      <c r="AZ254" s="170"/>
      <c r="BA254" s="170"/>
      <c r="BB254" s="170"/>
      <c r="BC254" s="170"/>
      <c r="BD254" s="170"/>
      <c r="BE254" s="170"/>
      <c r="BF254" s="170"/>
      <c r="BG254" s="170"/>
      <c r="BH254" s="170"/>
    </row>
    <row r="255" spans="1:60" outlineLevel="1">
      <c r="A255" s="171">
        <v>46</v>
      </c>
      <c r="B255" s="180" t="s">
        <v>335</v>
      </c>
      <c r="C255" s="201" t="s">
        <v>336</v>
      </c>
      <c r="D255" s="181" t="s">
        <v>337</v>
      </c>
      <c r="E255" s="183">
        <v>4</v>
      </c>
      <c r="F255" s="186"/>
      <c r="G255" s="187">
        <f>ROUND(E255*F255,2)</f>
        <v>0</v>
      </c>
      <c r="H255" s="186">
        <v>2521.14</v>
      </c>
      <c r="I255" s="187">
        <f>ROUND(E255*H255,2)</f>
        <v>10084.56</v>
      </c>
      <c r="J255" s="186">
        <v>3053.86</v>
      </c>
      <c r="K255" s="187">
        <f>ROUND(E255*J255,2)</f>
        <v>12215.44</v>
      </c>
      <c r="L255" s="187">
        <v>21</v>
      </c>
      <c r="M255" s="187">
        <f>G255*(1+L255/100)</f>
        <v>0</v>
      </c>
      <c r="N255" s="187">
        <v>3.5029999999999999E-2</v>
      </c>
      <c r="O255" s="187">
        <f>ROUND(E255*N255,2)</f>
        <v>0.14000000000000001</v>
      </c>
      <c r="P255" s="187">
        <v>0</v>
      </c>
      <c r="Q255" s="187">
        <f>ROUND(E255*P255,2)</f>
        <v>0</v>
      </c>
      <c r="R255" s="187"/>
      <c r="S255" s="187"/>
      <c r="T255" s="188">
        <v>10.130000000000001</v>
      </c>
      <c r="U255" s="187">
        <f>ROUND(E255*T255,2)</f>
        <v>40.520000000000003</v>
      </c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 t="s">
        <v>107</v>
      </c>
      <c r="AF255" s="170"/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170"/>
      <c r="AT255" s="170"/>
      <c r="AU255" s="170"/>
      <c r="AV255" s="170"/>
      <c r="AW255" s="170"/>
      <c r="AX255" s="170"/>
      <c r="AY255" s="170"/>
      <c r="AZ255" s="170"/>
      <c r="BA255" s="170"/>
      <c r="BB255" s="170"/>
      <c r="BC255" s="170"/>
      <c r="BD255" s="170"/>
      <c r="BE255" s="170"/>
      <c r="BF255" s="170"/>
      <c r="BG255" s="170"/>
      <c r="BH255" s="170"/>
    </row>
    <row r="256" spans="1:60" outlineLevel="1">
      <c r="A256" s="171">
        <v>47</v>
      </c>
      <c r="B256" s="180" t="s">
        <v>338</v>
      </c>
      <c r="C256" s="201" t="s">
        <v>339</v>
      </c>
      <c r="D256" s="181" t="s">
        <v>145</v>
      </c>
      <c r="E256" s="183">
        <v>509</v>
      </c>
      <c r="F256" s="186"/>
      <c r="G256" s="187">
        <f>ROUND(E256*F256,2)</f>
        <v>0</v>
      </c>
      <c r="H256" s="186">
        <v>2.23</v>
      </c>
      <c r="I256" s="187">
        <f>ROUND(E256*H256,2)</f>
        <v>1135.07</v>
      </c>
      <c r="J256" s="186">
        <v>63.57</v>
      </c>
      <c r="K256" s="187">
        <f>ROUND(E256*J256,2)</f>
        <v>32357.13</v>
      </c>
      <c r="L256" s="187">
        <v>21</v>
      </c>
      <c r="M256" s="187">
        <f>G256*(1+L256/100)</f>
        <v>0</v>
      </c>
      <c r="N256" s="187">
        <v>0</v>
      </c>
      <c r="O256" s="187">
        <f>ROUND(E256*N256,2)</f>
        <v>0</v>
      </c>
      <c r="P256" s="187">
        <v>0</v>
      </c>
      <c r="Q256" s="187">
        <f>ROUND(E256*P256,2)</f>
        <v>0</v>
      </c>
      <c r="R256" s="187"/>
      <c r="S256" s="187"/>
      <c r="T256" s="188">
        <v>0.21</v>
      </c>
      <c r="U256" s="187">
        <f>ROUND(E256*T256,2)</f>
        <v>106.89</v>
      </c>
      <c r="V256" s="170"/>
      <c r="W256" s="170"/>
      <c r="X256" s="170"/>
      <c r="Y256" s="170"/>
      <c r="Z256" s="170"/>
      <c r="AA256" s="170"/>
      <c r="AB256" s="170"/>
      <c r="AC256" s="170"/>
      <c r="AD256" s="170"/>
      <c r="AE256" s="170" t="s">
        <v>107</v>
      </c>
      <c r="AF256" s="170"/>
      <c r="AG256" s="170"/>
      <c r="AH256" s="170"/>
      <c r="AI256" s="170"/>
      <c r="AJ256" s="170"/>
      <c r="AK256" s="170"/>
      <c r="AL256" s="170"/>
      <c r="AM256" s="170"/>
      <c r="AN256" s="170"/>
      <c r="AO256" s="170"/>
      <c r="AP256" s="170"/>
      <c r="AQ256" s="170"/>
      <c r="AR256" s="170"/>
      <c r="AS256" s="170"/>
      <c r="AT256" s="170"/>
      <c r="AU256" s="170"/>
      <c r="AV256" s="170"/>
      <c r="AW256" s="170"/>
      <c r="AX256" s="170"/>
      <c r="AY256" s="170"/>
      <c r="AZ256" s="170"/>
      <c r="BA256" s="170"/>
      <c r="BB256" s="170"/>
      <c r="BC256" s="170"/>
      <c r="BD256" s="170"/>
      <c r="BE256" s="170"/>
      <c r="BF256" s="170"/>
      <c r="BG256" s="170"/>
      <c r="BH256" s="170"/>
    </row>
    <row r="257" spans="1:60" outlineLevel="1">
      <c r="A257" s="171">
        <v>48</v>
      </c>
      <c r="B257" s="180" t="s">
        <v>340</v>
      </c>
      <c r="C257" s="201" t="s">
        <v>341</v>
      </c>
      <c r="D257" s="181" t="s">
        <v>125</v>
      </c>
      <c r="E257" s="183">
        <v>34</v>
      </c>
      <c r="F257" s="186"/>
      <c r="G257" s="187">
        <f>ROUND(E257*F257,2)</f>
        <v>0</v>
      </c>
      <c r="H257" s="186">
        <v>86.07</v>
      </c>
      <c r="I257" s="187">
        <f>ROUND(E257*H257,2)</f>
        <v>2926.38</v>
      </c>
      <c r="J257" s="186">
        <v>203.43</v>
      </c>
      <c r="K257" s="187">
        <f>ROUND(E257*J257,2)</f>
        <v>6916.62</v>
      </c>
      <c r="L257" s="187">
        <v>21</v>
      </c>
      <c r="M257" s="187">
        <f>G257*(1+L257/100)</f>
        <v>0</v>
      </c>
      <c r="N257" s="187">
        <v>5.8209999999999998E-2</v>
      </c>
      <c r="O257" s="187">
        <f>ROUND(E257*N257,2)</f>
        <v>1.98</v>
      </c>
      <c r="P257" s="187">
        <v>0</v>
      </c>
      <c r="Q257" s="187">
        <f>ROUND(E257*P257,2)</f>
        <v>0</v>
      </c>
      <c r="R257" s="187"/>
      <c r="S257" s="187"/>
      <c r="T257" s="188">
        <v>0.77200000000000002</v>
      </c>
      <c r="U257" s="187">
        <f>ROUND(E257*T257,2)</f>
        <v>26.25</v>
      </c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 t="s">
        <v>107</v>
      </c>
      <c r="AF257" s="170"/>
      <c r="AG257" s="170"/>
      <c r="AH257" s="170"/>
      <c r="AI257" s="170"/>
      <c r="AJ257" s="170"/>
      <c r="AK257" s="170"/>
      <c r="AL257" s="170"/>
      <c r="AM257" s="170"/>
      <c r="AN257" s="170"/>
      <c r="AO257" s="170"/>
      <c r="AP257" s="170"/>
      <c r="AQ257" s="170"/>
      <c r="AR257" s="170"/>
      <c r="AS257" s="170"/>
      <c r="AT257" s="170"/>
      <c r="AU257" s="170"/>
      <c r="AV257" s="170"/>
      <c r="AW257" s="170"/>
      <c r="AX257" s="170"/>
      <c r="AY257" s="170"/>
      <c r="AZ257" s="170"/>
      <c r="BA257" s="170"/>
      <c r="BB257" s="170"/>
      <c r="BC257" s="170"/>
      <c r="BD257" s="170"/>
      <c r="BE257" s="170"/>
      <c r="BF257" s="170"/>
      <c r="BG257" s="170"/>
      <c r="BH257" s="170"/>
    </row>
    <row r="258" spans="1:60" outlineLevel="1">
      <c r="A258" s="171"/>
      <c r="B258" s="180"/>
      <c r="C258" s="220" t="s">
        <v>136</v>
      </c>
      <c r="D258" s="208"/>
      <c r="E258" s="213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8"/>
      <c r="U258" s="187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 t="s">
        <v>137</v>
      </c>
      <c r="AF258" s="170">
        <v>0</v>
      </c>
      <c r="AG258" s="170"/>
      <c r="AH258" s="170"/>
      <c r="AI258" s="170"/>
      <c r="AJ258" s="170"/>
      <c r="AK258" s="170"/>
      <c r="AL258" s="170"/>
      <c r="AM258" s="170"/>
      <c r="AN258" s="170"/>
      <c r="AO258" s="170"/>
      <c r="AP258" s="170"/>
      <c r="AQ258" s="170"/>
      <c r="AR258" s="170"/>
      <c r="AS258" s="170"/>
      <c r="AT258" s="170"/>
      <c r="AU258" s="170"/>
      <c r="AV258" s="170"/>
      <c r="AW258" s="170"/>
      <c r="AX258" s="170"/>
      <c r="AY258" s="170"/>
      <c r="AZ258" s="170"/>
      <c r="BA258" s="170"/>
      <c r="BB258" s="170"/>
      <c r="BC258" s="170"/>
      <c r="BD258" s="170"/>
      <c r="BE258" s="170"/>
      <c r="BF258" s="170"/>
      <c r="BG258" s="170"/>
      <c r="BH258" s="170"/>
    </row>
    <row r="259" spans="1:60" outlineLevel="1">
      <c r="A259" s="171"/>
      <c r="B259" s="180"/>
      <c r="C259" s="220" t="s">
        <v>146</v>
      </c>
      <c r="D259" s="208"/>
      <c r="E259" s="213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8"/>
      <c r="U259" s="187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 t="s">
        <v>137</v>
      </c>
      <c r="AF259" s="170">
        <v>0</v>
      </c>
      <c r="AG259" s="170"/>
      <c r="AH259" s="170"/>
      <c r="AI259" s="170"/>
      <c r="AJ259" s="170"/>
      <c r="AK259" s="170"/>
      <c r="AL259" s="170"/>
      <c r="AM259" s="170"/>
      <c r="AN259" s="170"/>
      <c r="AO259" s="170"/>
      <c r="AP259" s="170"/>
      <c r="AQ259" s="170"/>
      <c r="AR259" s="170"/>
      <c r="AS259" s="170"/>
      <c r="AT259" s="170"/>
      <c r="AU259" s="170"/>
      <c r="AV259" s="170"/>
      <c r="AW259" s="170"/>
      <c r="AX259" s="170"/>
      <c r="AY259" s="170"/>
      <c r="AZ259" s="170"/>
      <c r="BA259" s="170"/>
      <c r="BB259" s="170"/>
      <c r="BC259" s="170"/>
      <c r="BD259" s="170"/>
      <c r="BE259" s="170"/>
      <c r="BF259" s="170"/>
      <c r="BG259" s="170"/>
      <c r="BH259" s="170"/>
    </row>
    <row r="260" spans="1:60" outlineLevel="1">
      <c r="A260" s="171"/>
      <c r="B260" s="180"/>
      <c r="C260" s="220" t="s">
        <v>342</v>
      </c>
      <c r="D260" s="208"/>
      <c r="E260" s="213">
        <v>19</v>
      </c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8"/>
      <c r="U260" s="187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 t="s">
        <v>137</v>
      </c>
      <c r="AF260" s="170">
        <v>0</v>
      </c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170"/>
      <c r="AT260" s="170"/>
      <c r="AU260" s="170"/>
      <c r="AV260" s="170"/>
      <c r="AW260" s="170"/>
      <c r="AX260" s="170"/>
      <c r="AY260" s="170"/>
      <c r="AZ260" s="170"/>
      <c r="BA260" s="170"/>
      <c r="BB260" s="170"/>
      <c r="BC260" s="170"/>
      <c r="BD260" s="170"/>
      <c r="BE260" s="170"/>
      <c r="BF260" s="170"/>
      <c r="BG260" s="170"/>
      <c r="BH260" s="170"/>
    </row>
    <row r="261" spans="1:60" outlineLevel="1">
      <c r="A261" s="171"/>
      <c r="B261" s="180"/>
      <c r="C261" s="220" t="s">
        <v>149</v>
      </c>
      <c r="D261" s="208"/>
      <c r="E261" s="213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8"/>
      <c r="U261" s="187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 t="s">
        <v>137</v>
      </c>
      <c r="AF261" s="170">
        <v>0</v>
      </c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170"/>
      <c r="AT261" s="170"/>
      <c r="AU261" s="170"/>
      <c r="AV261" s="170"/>
      <c r="AW261" s="170"/>
      <c r="AX261" s="170"/>
      <c r="AY261" s="170"/>
      <c r="AZ261" s="170"/>
      <c r="BA261" s="170"/>
      <c r="BB261" s="170"/>
      <c r="BC261" s="170"/>
      <c r="BD261" s="170"/>
      <c r="BE261" s="170"/>
      <c r="BF261" s="170"/>
      <c r="BG261" s="170"/>
      <c r="BH261" s="170"/>
    </row>
    <row r="262" spans="1:60" outlineLevel="1">
      <c r="A262" s="171"/>
      <c r="B262" s="180"/>
      <c r="C262" s="220" t="s">
        <v>343</v>
      </c>
      <c r="D262" s="208"/>
      <c r="E262" s="213">
        <v>15</v>
      </c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8"/>
      <c r="U262" s="187"/>
      <c r="V262" s="170"/>
      <c r="W262" s="170"/>
      <c r="X262" s="170"/>
      <c r="Y262" s="170"/>
      <c r="Z262" s="170"/>
      <c r="AA262" s="170"/>
      <c r="AB262" s="170"/>
      <c r="AC262" s="170"/>
      <c r="AD262" s="170"/>
      <c r="AE262" s="170" t="s">
        <v>137</v>
      </c>
      <c r="AF262" s="170">
        <v>0</v>
      </c>
      <c r="AG262" s="170"/>
      <c r="AH262" s="170"/>
      <c r="AI262" s="170"/>
      <c r="AJ262" s="170"/>
      <c r="AK262" s="170"/>
      <c r="AL262" s="170"/>
      <c r="AM262" s="170"/>
      <c r="AN262" s="170"/>
      <c r="AO262" s="170"/>
      <c r="AP262" s="170"/>
      <c r="AQ262" s="170"/>
      <c r="AR262" s="170"/>
      <c r="AS262" s="170"/>
      <c r="AT262" s="170"/>
      <c r="AU262" s="170"/>
      <c r="AV262" s="170"/>
      <c r="AW262" s="170"/>
      <c r="AX262" s="170"/>
      <c r="AY262" s="170"/>
      <c r="AZ262" s="170"/>
      <c r="BA262" s="170"/>
      <c r="BB262" s="170"/>
      <c r="BC262" s="170"/>
      <c r="BD262" s="170"/>
      <c r="BE262" s="170"/>
      <c r="BF262" s="170"/>
      <c r="BG262" s="170"/>
      <c r="BH262" s="170"/>
    </row>
    <row r="263" spans="1:60" outlineLevel="1">
      <c r="A263" s="171">
        <v>49</v>
      </c>
      <c r="B263" s="180" t="s">
        <v>344</v>
      </c>
      <c r="C263" s="201" t="s">
        <v>345</v>
      </c>
      <c r="D263" s="181" t="s">
        <v>125</v>
      </c>
      <c r="E263" s="183">
        <v>6</v>
      </c>
      <c r="F263" s="186"/>
      <c r="G263" s="187">
        <f>ROUND(E263*F263,2)</f>
        <v>0</v>
      </c>
      <c r="H263" s="186">
        <v>166.9</v>
      </c>
      <c r="I263" s="187">
        <f>ROUND(E263*H263,2)</f>
        <v>1001.4</v>
      </c>
      <c r="J263" s="186">
        <v>229.6</v>
      </c>
      <c r="K263" s="187">
        <f>ROUND(E263*J263,2)</f>
        <v>1377.6</v>
      </c>
      <c r="L263" s="187">
        <v>21</v>
      </c>
      <c r="M263" s="187">
        <f>G263*(1+L263/100)</f>
        <v>0</v>
      </c>
      <c r="N263" s="187">
        <v>0.11178</v>
      </c>
      <c r="O263" s="187">
        <f>ROUND(E263*N263,2)</f>
        <v>0.67</v>
      </c>
      <c r="P263" s="187">
        <v>0</v>
      </c>
      <c r="Q263" s="187">
        <f>ROUND(E263*P263,2)</f>
        <v>0</v>
      </c>
      <c r="R263" s="187"/>
      <c r="S263" s="187"/>
      <c r="T263" s="188">
        <v>0.86299999999999999</v>
      </c>
      <c r="U263" s="187">
        <f>ROUND(E263*T263,2)</f>
        <v>5.18</v>
      </c>
      <c r="V263" s="170"/>
      <c r="W263" s="170"/>
      <c r="X263" s="170"/>
      <c r="Y263" s="170"/>
      <c r="Z263" s="170"/>
      <c r="AA263" s="170"/>
      <c r="AB263" s="170"/>
      <c r="AC263" s="170"/>
      <c r="AD263" s="170"/>
      <c r="AE263" s="170" t="s">
        <v>107</v>
      </c>
      <c r="AF263" s="170"/>
      <c r="AG263" s="170"/>
      <c r="AH263" s="170"/>
      <c r="AI263" s="170"/>
      <c r="AJ263" s="170"/>
      <c r="AK263" s="170"/>
      <c r="AL263" s="170"/>
      <c r="AM263" s="170"/>
      <c r="AN263" s="170"/>
      <c r="AO263" s="170"/>
      <c r="AP263" s="170"/>
      <c r="AQ263" s="170"/>
      <c r="AR263" s="170"/>
      <c r="AS263" s="170"/>
      <c r="AT263" s="170"/>
      <c r="AU263" s="170"/>
      <c r="AV263" s="170"/>
      <c r="AW263" s="170"/>
      <c r="AX263" s="170"/>
      <c r="AY263" s="170"/>
      <c r="AZ263" s="170"/>
      <c r="BA263" s="170"/>
      <c r="BB263" s="170"/>
      <c r="BC263" s="170"/>
      <c r="BD263" s="170"/>
      <c r="BE263" s="170"/>
      <c r="BF263" s="170"/>
      <c r="BG263" s="170"/>
      <c r="BH263" s="170"/>
    </row>
    <row r="264" spans="1:60" outlineLevel="1">
      <c r="A264" s="171"/>
      <c r="B264" s="180"/>
      <c r="C264" s="220" t="s">
        <v>136</v>
      </c>
      <c r="D264" s="208"/>
      <c r="E264" s="213"/>
      <c r="F264" s="187"/>
      <c r="G264" s="187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8"/>
      <c r="U264" s="187"/>
      <c r="V264" s="170"/>
      <c r="W264" s="170"/>
      <c r="X264" s="170"/>
      <c r="Y264" s="170"/>
      <c r="Z264" s="170"/>
      <c r="AA264" s="170"/>
      <c r="AB264" s="170"/>
      <c r="AC264" s="170"/>
      <c r="AD264" s="170"/>
      <c r="AE264" s="170" t="s">
        <v>137</v>
      </c>
      <c r="AF264" s="170">
        <v>0</v>
      </c>
      <c r="AG264" s="170"/>
      <c r="AH264" s="170"/>
      <c r="AI264" s="170"/>
      <c r="AJ264" s="170"/>
      <c r="AK264" s="170"/>
      <c r="AL264" s="170"/>
      <c r="AM264" s="170"/>
      <c r="AN264" s="170"/>
      <c r="AO264" s="170"/>
      <c r="AP264" s="170"/>
      <c r="AQ264" s="170"/>
      <c r="AR264" s="170"/>
      <c r="AS264" s="170"/>
      <c r="AT264" s="170"/>
      <c r="AU264" s="170"/>
      <c r="AV264" s="170"/>
      <c r="AW264" s="170"/>
      <c r="AX264" s="170"/>
      <c r="AY264" s="170"/>
      <c r="AZ264" s="170"/>
      <c r="BA264" s="170"/>
      <c r="BB264" s="170"/>
      <c r="BC264" s="170"/>
      <c r="BD264" s="170"/>
      <c r="BE264" s="170"/>
      <c r="BF264" s="170"/>
      <c r="BG264" s="170"/>
      <c r="BH264" s="170"/>
    </row>
    <row r="265" spans="1:60" outlineLevel="1">
      <c r="A265" s="171"/>
      <c r="B265" s="180"/>
      <c r="C265" s="220" t="s">
        <v>146</v>
      </c>
      <c r="D265" s="208"/>
      <c r="E265" s="213"/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8"/>
      <c r="U265" s="187"/>
      <c r="V265" s="170"/>
      <c r="W265" s="170"/>
      <c r="X265" s="170"/>
      <c r="Y265" s="170"/>
      <c r="Z265" s="170"/>
      <c r="AA265" s="170"/>
      <c r="AB265" s="170"/>
      <c r="AC265" s="170"/>
      <c r="AD265" s="170"/>
      <c r="AE265" s="170" t="s">
        <v>137</v>
      </c>
      <c r="AF265" s="170">
        <v>0</v>
      </c>
      <c r="AG265" s="170"/>
      <c r="AH265" s="170"/>
      <c r="AI265" s="170"/>
      <c r="AJ265" s="170"/>
      <c r="AK265" s="170"/>
      <c r="AL265" s="170"/>
      <c r="AM265" s="170"/>
      <c r="AN265" s="170"/>
      <c r="AO265" s="170"/>
      <c r="AP265" s="170"/>
      <c r="AQ265" s="170"/>
      <c r="AR265" s="170"/>
      <c r="AS265" s="170"/>
      <c r="AT265" s="170"/>
      <c r="AU265" s="170"/>
      <c r="AV265" s="170"/>
      <c r="AW265" s="170"/>
      <c r="AX265" s="170"/>
      <c r="AY265" s="170"/>
      <c r="AZ265" s="170"/>
      <c r="BA265" s="170"/>
      <c r="BB265" s="170"/>
      <c r="BC265" s="170"/>
      <c r="BD265" s="170"/>
      <c r="BE265" s="170"/>
      <c r="BF265" s="170"/>
      <c r="BG265" s="170"/>
      <c r="BH265" s="170"/>
    </row>
    <row r="266" spans="1:60" outlineLevel="1">
      <c r="A266" s="171"/>
      <c r="B266" s="180"/>
      <c r="C266" s="220" t="s">
        <v>346</v>
      </c>
      <c r="D266" s="208"/>
      <c r="E266" s="213">
        <v>4</v>
      </c>
      <c r="F266" s="187"/>
      <c r="G266" s="187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8"/>
      <c r="U266" s="187"/>
      <c r="V266" s="170"/>
      <c r="W266" s="170"/>
      <c r="X266" s="170"/>
      <c r="Y266" s="170"/>
      <c r="Z266" s="170"/>
      <c r="AA266" s="170"/>
      <c r="AB266" s="170"/>
      <c r="AC266" s="170"/>
      <c r="AD266" s="170"/>
      <c r="AE266" s="170" t="s">
        <v>137</v>
      </c>
      <c r="AF266" s="170">
        <v>0</v>
      </c>
      <c r="AG266" s="170"/>
      <c r="AH266" s="170"/>
      <c r="AI266" s="170"/>
      <c r="AJ266" s="170"/>
      <c r="AK266" s="170"/>
      <c r="AL266" s="170"/>
      <c r="AM266" s="170"/>
      <c r="AN266" s="170"/>
      <c r="AO266" s="170"/>
      <c r="AP266" s="170"/>
      <c r="AQ266" s="170"/>
      <c r="AR266" s="170"/>
      <c r="AS266" s="170"/>
      <c r="AT266" s="170"/>
      <c r="AU266" s="170"/>
      <c r="AV266" s="170"/>
      <c r="AW266" s="170"/>
      <c r="AX266" s="170"/>
      <c r="AY266" s="170"/>
      <c r="AZ266" s="170"/>
      <c r="BA266" s="170"/>
      <c r="BB266" s="170"/>
      <c r="BC266" s="170"/>
      <c r="BD266" s="170"/>
      <c r="BE266" s="170"/>
      <c r="BF266" s="170"/>
      <c r="BG266" s="170"/>
      <c r="BH266" s="170"/>
    </row>
    <row r="267" spans="1:60" outlineLevel="1">
      <c r="A267" s="171"/>
      <c r="B267" s="180"/>
      <c r="C267" s="220" t="s">
        <v>149</v>
      </c>
      <c r="D267" s="208"/>
      <c r="E267" s="213"/>
      <c r="F267" s="187"/>
      <c r="G267" s="187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8"/>
      <c r="U267" s="187"/>
      <c r="V267" s="170"/>
      <c r="W267" s="170"/>
      <c r="X267" s="170"/>
      <c r="Y267" s="170"/>
      <c r="Z267" s="170"/>
      <c r="AA267" s="170"/>
      <c r="AB267" s="170"/>
      <c r="AC267" s="170"/>
      <c r="AD267" s="170"/>
      <c r="AE267" s="170" t="s">
        <v>137</v>
      </c>
      <c r="AF267" s="170">
        <v>0</v>
      </c>
      <c r="AG267" s="170"/>
      <c r="AH267" s="170"/>
      <c r="AI267" s="170"/>
      <c r="AJ267" s="170"/>
      <c r="AK267" s="170"/>
      <c r="AL267" s="170"/>
      <c r="AM267" s="170"/>
      <c r="AN267" s="170"/>
      <c r="AO267" s="170"/>
      <c r="AP267" s="170"/>
      <c r="AQ267" s="170"/>
      <c r="AR267" s="170"/>
      <c r="AS267" s="170"/>
      <c r="AT267" s="170"/>
      <c r="AU267" s="170"/>
      <c r="AV267" s="170"/>
      <c r="AW267" s="170"/>
      <c r="AX267" s="170"/>
      <c r="AY267" s="170"/>
      <c r="AZ267" s="170"/>
      <c r="BA267" s="170"/>
      <c r="BB267" s="170"/>
      <c r="BC267" s="170"/>
      <c r="BD267" s="170"/>
      <c r="BE267" s="170"/>
      <c r="BF267" s="170"/>
      <c r="BG267" s="170"/>
      <c r="BH267" s="170"/>
    </row>
    <row r="268" spans="1:60" outlineLevel="1">
      <c r="A268" s="171"/>
      <c r="B268" s="180"/>
      <c r="C268" s="220" t="s">
        <v>347</v>
      </c>
      <c r="D268" s="208"/>
      <c r="E268" s="213">
        <v>2</v>
      </c>
      <c r="F268" s="187"/>
      <c r="G268" s="187"/>
      <c r="H268" s="187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8"/>
      <c r="U268" s="187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 t="s">
        <v>137</v>
      </c>
      <c r="AF268" s="170">
        <v>0</v>
      </c>
      <c r="AG268" s="170"/>
      <c r="AH268" s="170"/>
      <c r="AI268" s="170"/>
      <c r="AJ268" s="170"/>
      <c r="AK268" s="170"/>
      <c r="AL268" s="170"/>
      <c r="AM268" s="170"/>
      <c r="AN268" s="170"/>
      <c r="AO268" s="170"/>
      <c r="AP268" s="170"/>
      <c r="AQ268" s="170"/>
      <c r="AR268" s="170"/>
      <c r="AS268" s="170"/>
      <c r="AT268" s="170"/>
      <c r="AU268" s="170"/>
      <c r="AV268" s="170"/>
      <c r="AW268" s="170"/>
      <c r="AX268" s="170"/>
      <c r="AY268" s="170"/>
      <c r="AZ268" s="170"/>
      <c r="BA268" s="170"/>
      <c r="BB268" s="170"/>
      <c r="BC268" s="170"/>
      <c r="BD268" s="170"/>
      <c r="BE268" s="170"/>
      <c r="BF268" s="170"/>
      <c r="BG268" s="170"/>
      <c r="BH268" s="170"/>
    </row>
    <row r="269" spans="1:60" outlineLevel="1">
      <c r="A269" s="171">
        <v>50</v>
      </c>
      <c r="B269" s="180" t="s">
        <v>348</v>
      </c>
      <c r="C269" s="201" t="s">
        <v>349</v>
      </c>
      <c r="D269" s="181" t="s">
        <v>125</v>
      </c>
      <c r="E269" s="183">
        <v>1</v>
      </c>
      <c r="F269" s="186"/>
      <c r="G269" s="187">
        <f>ROUND(E269*F269,2)</f>
        <v>0</v>
      </c>
      <c r="H269" s="186">
        <v>446.89</v>
      </c>
      <c r="I269" s="187">
        <f>ROUND(E269*H269,2)</f>
        <v>446.89</v>
      </c>
      <c r="J269" s="186">
        <v>321.11</v>
      </c>
      <c r="K269" s="187">
        <f>ROUND(E269*J269,2)</f>
        <v>321.11</v>
      </c>
      <c r="L269" s="187">
        <v>21</v>
      </c>
      <c r="M269" s="187">
        <f>G269*(1+L269/100)</f>
        <v>0</v>
      </c>
      <c r="N269" s="187">
        <v>0.29823</v>
      </c>
      <c r="O269" s="187">
        <f>ROUND(E269*N269,2)</f>
        <v>0.3</v>
      </c>
      <c r="P269" s="187">
        <v>0</v>
      </c>
      <c r="Q269" s="187">
        <f>ROUND(E269*P269,2)</f>
        <v>0</v>
      </c>
      <c r="R269" s="187"/>
      <c r="S269" s="187"/>
      <c r="T269" s="188">
        <v>1.1819999999999999</v>
      </c>
      <c r="U269" s="187">
        <f>ROUND(E269*T269,2)</f>
        <v>1.18</v>
      </c>
      <c r="V269" s="170"/>
      <c r="W269" s="170"/>
      <c r="X269" s="170"/>
      <c r="Y269" s="170"/>
      <c r="Z269" s="170"/>
      <c r="AA269" s="170"/>
      <c r="AB269" s="170"/>
      <c r="AC269" s="170"/>
      <c r="AD269" s="170"/>
      <c r="AE269" s="170" t="s">
        <v>107</v>
      </c>
      <c r="AF269" s="170"/>
      <c r="AG269" s="170"/>
      <c r="AH269" s="170"/>
      <c r="AI269" s="170"/>
      <c r="AJ269" s="170"/>
      <c r="AK269" s="170"/>
      <c r="AL269" s="170"/>
      <c r="AM269" s="170"/>
      <c r="AN269" s="170"/>
      <c r="AO269" s="170"/>
      <c r="AP269" s="170"/>
      <c r="AQ269" s="170"/>
      <c r="AR269" s="170"/>
      <c r="AS269" s="170"/>
      <c r="AT269" s="170"/>
      <c r="AU269" s="170"/>
      <c r="AV269" s="170"/>
      <c r="AW269" s="170"/>
      <c r="AX269" s="170"/>
      <c r="AY269" s="170"/>
      <c r="AZ269" s="170"/>
      <c r="BA269" s="170"/>
      <c r="BB269" s="170"/>
      <c r="BC269" s="170"/>
      <c r="BD269" s="170"/>
      <c r="BE269" s="170"/>
      <c r="BF269" s="170"/>
      <c r="BG269" s="170"/>
      <c r="BH269" s="170"/>
    </row>
    <row r="270" spans="1:60" outlineLevel="1">
      <c r="A270" s="171"/>
      <c r="B270" s="180"/>
      <c r="C270" s="220" t="s">
        <v>136</v>
      </c>
      <c r="D270" s="208"/>
      <c r="E270" s="213"/>
      <c r="F270" s="187"/>
      <c r="G270" s="187"/>
      <c r="H270" s="187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8"/>
      <c r="U270" s="187"/>
      <c r="V270" s="170"/>
      <c r="W270" s="170"/>
      <c r="X270" s="170"/>
      <c r="Y270" s="170"/>
      <c r="Z270" s="170"/>
      <c r="AA270" s="170"/>
      <c r="AB270" s="170"/>
      <c r="AC270" s="170"/>
      <c r="AD270" s="170"/>
      <c r="AE270" s="170" t="s">
        <v>137</v>
      </c>
      <c r="AF270" s="170">
        <v>0</v>
      </c>
      <c r="AG270" s="170"/>
      <c r="AH270" s="170"/>
      <c r="AI270" s="170"/>
      <c r="AJ270" s="170"/>
      <c r="AK270" s="170"/>
      <c r="AL270" s="170"/>
      <c r="AM270" s="170"/>
      <c r="AN270" s="170"/>
      <c r="AO270" s="170"/>
      <c r="AP270" s="170"/>
      <c r="AQ270" s="170"/>
      <c r="AR270" s="170"/>
      <c r="AS270" s="170"/>
      <c r="AT270" s="170"/>
      <c r="AU270" s="170"/>
      <c r="AV270" s="170"/>
      <c r="AW270" s="170"/>
      <c r="AX270" s="170"/>
      <c r="AY270" s="170"/>
      <c r="AZ270" s="170"/>
      <c r="BA270" s="170"/>
      <c r="BB270" s="170"/>
      <c r="BC270" s="170"/>
      <c r="BD270" s="170"/>
      <c r="BE270" s="170"/>
      <c r="BF270" s="170"/>
      <c r="BG270" s="170"/>
      <c r="BH270" s="170"/>
    </row>
    <row r="271" spans="1:60" outlineLevel="1">
      <c r="A271" s="171"/>
      <c r="B271" s="180"/>
      <c r="C271" s="220" t="s">
        <v>149</v>
      </c>
      <c r="D271" s="208"/>
      <c r="E271" s="213"/>
      <c r="F271" s="187"/>
      <c r="G271" s="187"/>
      <c r="H271" s="187"/>
      <c r="I271" s="187"/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8"/>
      <c r="U271" s="187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 t="s">
        <v>137</v>
      </c>
      <c r="AF271" s="170">
        <v>0</v>
      </c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70"/>
      <c r="AT271" s="170"/>
      <c r="AU271" s="170"/>
      <c r="AV271" s="170"/>
      <c r="AW271" s="170"/>
      <c r="AX271" s="170"/>
      <c r="AY271" s="170"/>
      <c r="AZ271" s="170"/>
      <c r="BA271" s="170"/>
      <c r="BB271" s="170"/>
      <c r="BC271" s="170"/>
      <c r="BD271" s="170"/>
      <c r="BE271" s="170"/>
      <c r="BF271" s="170"/>
      <c r="BG271" s="170"/>
      <c r="BH271" s="170"/>
    </row>
    <row r="272" spans="1:60" outlineLevel="1">
      <c r="A272" s="171"/>
      <c r="B272" s="180"/>
      <c r="C272" s="220" t="s">
        <v>350</v>
      </c>
      <c r="D272" s="208"/>
      <c r="E272" s="213">
        <v>1</v>
      </c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8"/>
      <c r="U272" s="187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 t="s">
        <v>137</v>
      </c>
      <c r="AF272" s="170">
        <v>0</v>
      </c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70"/>
      <c r="AT272" s="170"/>
      <c r="AU272" s="170"/>
      <c r="AV272" s="170"/>
      <c r="AW272" s="170"/>
      <c r="AX272" s="170"/>
      <c r="AY272" s="170"/>
      <c r="AZ272" s="170"/>
      <c r="BA272" s="170"/>
      <c r="BB272" s="170"/>
      <c r="BC272" s="170"/>
      <c r="BD272" s="170"/>
      <c r="BE272" s="170"/>
      <c r="BF272" s="170"/>
      <c r="BG272" s="170"/>
      <c r="BH272" s="170"/>
    </row>
    <row r="273" spans="1:60" outlineLevel="1">
      <c r="A273" s="171">
        <v>51</v>
      </c>
      <c r="B273" s="180" t="s">
        <v>351</v>
      </c>
      <c r="C273" s="201" t="s">
        <v>352</v>
      </c>
      <c r="D273" s="181" t="s">
        <v>145</v>
      </c>
      <c r="E273" s="183">
        <v>509</v>
      </c>
      <c r="F273" s="186"/>
      <c r="G273" s="187">
        <f>ROUND(E273*F273,2)</f>
        <v>0</v>
      </c>
      <c r="H273" s="186">
        <v>0</v>
      </c>
      <c r="I273" s="187">
        <f>ROUND(E273*H273,2)</f>
        <v>0</v>
      </c>
      <c r="J273" s="186">
        <v>22</v>
      </c>
      <c r="K273" s="187">
        <f>ROUND(E273*J273,2)</f>
        <v>11198</v>
      </c>
      <c r="L273" s="187">
        <v>21</v>
      </c>
      <c r="M273" s="187">
        <f>G273*(1+L273/100)</f>
        <v>0</v>
      </c>
      <c r="N273" s="187">
        <v>0</v>
      </c>
      <c r="O273" s="187">
        <f>ROUND(E273*N273,2)</f>
        <v>0</v>
      </c>
      <c r="P273" s="187">
        <v>0</v>
      </c>
      <c r="Q273" s="187">
        <f>ROUND(E273*P273,2)</f>
        <v>0</v>
      </c>
      <c r="R273" s="187"/>
      <c r="S273" s="187"/>
      <c r="T273" s="188">
        <v>0</v>
      </c>
      <c r="U273" s="187">
        <f>ROUND(E273*T273,2)</f>
        <v>0</v>
      </c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 t="s">
        <v>107</v>
      </c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70"/>
      <c r="AT273" s="170"/>
      <c r="AU273" s="170"/>
      <c r="AV273" s="170"/>
      <c r="AW273" s="170"/>
      <c r="AX273" s="170"/>
      <c r="AY273" s="170"/>
      <c r="AZ273" s="170"/>
      <c r="BA273" s="170"/>
      <c r="BB273" s="170"/>
      <c r="BC273" s="170"/>
      <c r="BD273" s="170"/>
      <c r="BE273" s="170"/>
      <c r="BF273" s="170"/>
      <c r="BG273" s="170"/>
      <c r="BH273" s="170"/>
    </row>
    <row r="274" spans="1:60" outlineLevel="1">
      <c r="A274" s="171"/>
      <c r="B274" s="180"/>
      <c r="C274" s="220" t="s">
        <v>136</v>
      </c>
      <c r="D274" s="208"/>
      <c r="E274" s="213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8"/>
      <c r="U274" s="187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 t="s">
        <v>137</v>
      </c>
      <c r="AF274" s="170">
        <v>0</v>
      </c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70"/>
      <c r="AT274" s="170"/>
      <c r="AU274" s="170"/>
      <c r="AV274" s="170"/>
      <c r="AW274" s="170"/>
      <c r="AX274" s="170"/>
      <c r="AY274" s="170"/>
      <c r="AZ274" s="170"/>
      <c r="BA274" s="170"/>
      <c r="BB274" s="170"/>
      <c r="BC274" s="170"/>
      <c r="BD274" s="170"/>
      <c r="BE274" s="170"/>
      <c r="BF274" s="170"/>
      <c r="BG274" s="170"/>
      <c r="BH274" s="170"/>
    </row>
    <row r="275" spans="1:60" outlineLevel="1">
      <c r="A275" s="171"/>
      <c r="B275" s="180"/>
      <c r="C275" s="220" t="s">
        <v>301</v>
      </c>
      <c r="D275" s="208"/>
      <c r="E275" s="213">
        <v>324</v>
      </c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8"/>
      <c r="U275" s="187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 t="s">
        <v>137</v>
      </c>
      <c r="AF275" s="170">
        <v>0</v>
      </c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70"/>
      <c r="AT275" s="170"/>
      <c r="AU275" s="170"/>
      <c r="AV275" s="170"/>
      <c r="AW275" s="170"/>
      <c r="AX275" s="170"/>
      <c r="AY275" s="170"/>
      <c r="AZ275" s="170"/>
      <c r="BA275" s="170"/>
      <c r="BB275" s="170"/>
      <c r="BC275" s="170"/>
      <c r="BD275" s="170"/>
      <c r="BE275" s="170"/>
      <c r="BF275" s="170"/>
      <c r="BG275" s="170"/>
      <c r="BH275" s="170"/>
    </row>
    <row r="276" spans="1:60" outlineLevel="1">
      <c r="A276" s="171"/>
      <c r="B276" s="180"/>
      <c r="C276" s="220" t="s">
        <v>302</v>
      </c>
      <c r="D276" s="208"/>
      <c r="E276" s="213">
        <v>185</v>
      </c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8"/>
      <c r="U276" s="187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 t="s">
        <v>137</v>
      </c>
      <c r="AF276" s="170">
        <v>0</v>
      </c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0"/>
      <c r="AT276" s="170"/>
      <c r="AU276" s="170"/>
      <c r="AV276" s="170"/>
      <c r="AW276" s="170"/>
      <c r="AX276" s="170"/>
      <c r="AY276" s="170"/>
      <c r="AZ276" s="170"/>
      <c r="BA276" s="170"/>
      <c r="BB276" s="170"/>
      <c r="BC276" s="170"/>
      <c r="BD276" s="170"/>
      <c r="BE276" s="170"/>
      <c r="BF276" s="170"/>
      <c r="BG276" s="170"/>
      <c r="BH276" s="170"/>
    </row>
    <row r="277" spans="1:60" outlineLevel="1">
      <c r="A277" s="171">
        <v>52</v>
      </c>
      <c r="B277" s="180" t="s">
        <v>353</v>
      </c>
      <c r="C277" s="201" t="s">
        <v>354</v>
      </c>
      <c r="D277" s="181" t="s">
        <v>145</v>
      </c>
      <c r="E277" s="183">
        <v>509</v>
      </c>
      <c r="F277" s="186"/>
      <c r="G277" s="187">
        <f>ROUND(E277*F277,2)</f>
        <v>0</v>
      </c>
      <c r="H277" s="186">
        <v>0</v>
      </c>
      <c r="I277" s="187">
        <f>ROUND(E277*H277,2)</f>
        <v>0</v>
      </c>
      <c r="J277" s="186">
        <v>10</v>
      </c>
      <c r="K277" s="187">
        <f>ROUND(E277*J277,2)</f>
        <v>5090</v>
      </c>
      <c r="L277" s="187">
        <v>21</v>
      </c>
      <c r="M277" s="187">
        <f>G277*(1+L277/100)</f>
        <v>0</v>
      </c>
      <c r="N277" s="187">
        <v>0</v>
      </c>
      <c r="O277" s="187">
        <f>ROUND(E277*N277,2)</f>
        <v>0</v>
      </c>
      <c r="P277" s="187">
        <v>0</v>
      </c>
      <c r="Q277" s="187">
        <f>ROUND(E277*P277,2)</f>
        <v>0</v>
      </c>
      <c r="R277" s="187"/>
      <c r="S277" s="187"/>
      <c r="T277" s="188">
        <v>0</v>
      </c>
      <c r="U277" s="187">
        <f>ROUND(E277*T277,2)</f>
        <v>0</v>
      </c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 t="s">
        <v>107</v>
      </c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170"/>
      <c r="AT277" s="170"/>
      <c r="AU277" s="170"/>
      <c r="AV277" s="170"/>
      <c r="AW277" s="170"/>
      <c r="AX277" s="170"/>
      <c r="AY277" s="170"/>
      <c r="AZ277" s="170"/>
      <c r="BA277" s="170"/>
      <c r="BB277" s="170"/>
      <c r="BC277" s="170"/>
      <c r="BD277" s="170"/>
      <c r="BE277" s="170"/>
      <c r="BF277" s="170"/>
      <c r="BG277" s="170"/>
      <c r="BH277" s="170"/>
    </row>
    <row r="278" spans="1:60" outlineLevel="1">
      <c r="A278" s="171"/>
      <c r="B278" s="180"/>
      <c r="C278" s="220" t="s">
        <v>136</v>
      </c>
      <c r="D278" s="208"/>
      <c r="E278" s="213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8"/>
      <c r="U278" s="187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 t="s">
        <v>137</v>
      </c>
      <c r="AF278" s="170">
        <v>0</v>
      </c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170"/>
      <c r="AT278" s="170"/>
      <c r="AU278" s="170"/>
      <c r="AV278" s="170"/>
      <c r="AW278" s="170"/>
      <c r="AX278" s="170"/>
      <c r="AY278" s="170"/>
      <c r="AZ278" s="170"/>
      <c r="BA278" s="170"/>
      <c r="BB278" s="170"/>
      <c r="BC278" s="170"/>
      <c r="BD278" s="170"/>
      <c r="BE278" s="170"/>
      <c r="BF278" s="170"/>
      <c r="BG278" s="170"/>
      <c r="BH278" s="170"/>
    </row>
    <row r="279" spans="1:60" outlineLevel="1">
      <c r="A279" s="171"/>
      <c r="B279" s="180"/>
      <c r="C279" s="220" t="s">
        <v>301</v>
      </c>
      <c r="D279" s="208"/>
      <c r="E279" s="213">
        <v>324</v>
      </c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8"/>
      <c r="U279" s="187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 t="s">
        <v>137</v>
      </c>
      <c r="AF279" s="170">
        <v>0</v>
      </c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170"/>
      <c r="AT279" s="170"/>
      <c r="AU279" s="170"/>
      <c r="AV279" s="170"/>
      <c r="AW279" s="170"/>
      <c r="AX279" s="170"/>
      <c r="AY279" s="170"/>
      <c r="AZ279" s="170"/>
      <c r="BA279" s="170"/>
      <c r="BB279" s="170"/>
      <c r="BC279" s="170"/>
      <c r="BD279" s="170"/>
      <c r="BE279" s="170"/>
      <c r="BF279" s="170"/>
      <c r="BG279" s="170"/>
      <c r="BH279" s="170"/>
    </row>
    <row r="280" spans="1:60" outlineLevel="1">
      <c r="A280" s="171"/>
      <c r="B280" s="180"/>
      <c r="C280" s="220" t="s">
        <v>302</v>
      </c>
      <c r="D280" s="208"/>
      <c r="E280" s="213">
        <v>185</v>
      </c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8"/>
      <c r="U280" s="187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 t="s">
        <v>137</v>
      </c>
      <c r="AF280" s="170">
        <v>0</v>
      </c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170"/>
      <c r="AT280" s="170"/>
      <c r="AU280" s="170"/>
      <c r="AV280" s="170"/>
      <c r="AW280" s="170"/>
      <c r="AX280" s="170"/>
      <c r="AY280" s="170"/>
      <c r="AZ280" s="170"/>
      <c r="BA280" s="170"/>
      <c r="BB280" s="170"/>
      <c r="BC280" s="170"/>
      <c r="BD280" s="170"/>
      <c r="BE280" s="170"/>
      <c r="BF280" s="170"/>
      <c r="BG280" s="170"/>
      <c r="BH280" s="170"/>
    </row>
    <row r="281" spans="1:60" outlineLevel="1">
      <c r="A281" s="171">
        <v>53</v>
      </c>
      <c r="B281" s="180" t="s">
        <v>355</v>
      </c>
      <c r="C281" s="201" t="s">
        <v>356</v>
      </c>
      <c r="D281" s="181" t="s">
        <v>145</v>
      </c>
      <c r="E281" s="183">
        <v>509</v>
      </c>
      <c r="F281" s="186"/>
      <c r="G281" s="187">
        <f>ROUND(E281*F281,2)</f>
        <v>0</v>
      </c>
      <c r="H281" s="186">
        <v>0</v>
      </c>
      <c r="I281" s="187">
        <f>ROUND(E281*H281,2)</f>
        <v>0</v>
      </c>
      <c r="J281" s="186">
        <v>250</v>
      </c>
      <c r="K281" s="187">
        <f>ROUND(E281*J281,2)</f>
        <v>127250</v>
      </c>
      <c r="L281" s="187">
        <v>21</v>
      </c>
      <c r="M281" s="187">
        <f>G281*(1+L281/100)</f>
        <v>0</v>
      </c>
      <c r="N281" s="187">
        <v>0</v>
      </c>
      <c r="O281" s="187">
        <f>ROUND(E281*N281,2)</f>
        <v>0</v>
      </c>
      <c r="P281" s="187">
        <v>0</v>
      </c>
      <c r="Q281" s="187">
        <f>ROUND(E281*P281,2)</f>
        <v>0</v>
      </c>
      <c r="R281" s="187"/>
      <c r="S281" s="187"/>
      <c r="T281" s="188">
        <v>0</v>
      </c>
      <c r="U281" s="187">
        <f>ROUND(E281*T281,2)</f>
        <v>0</v>
      </c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 t="s">
        <v>107</v>
      </c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0"/>
      <c r="AT281" s="170"/>
      <c r="AU281" s="170"/>
      <c r="AV281" s="170"/>
      <c r="AW281" s="170"/>
      <c r="AX281" s="170"/>
      <c r="AY281" s="170"/>
      <c r="AZ281" s="170"/>
      <c r="BA281" s="170"/>
      <c r="BB281" s="170"/>
      <c r="BC281" s="170"/>
      <c r="BD281" s="170"/>
      <c r="BE281" s="170"/>
      <c r="BF281" s="170"/>
      <c r="BG281" s="170"/>
      <c r="BH281" s="170"/>
    </row>
    <row r="282" spans="1:60" outlineLevel="1">
      <c r="A282" s="171"/>
      <c r="B282" s="180"/>
      <c r="C282" s="220" t="s">
        <v>136</v>
      </c>
      <c r="D282" s="208"/>
      <c r="E282" s="213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8"/>
      <c r="U282" s="187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 t="s">
        <v>137</v>
      </c>
      <c r="AF282" s="170">
        <v>0</v>
      </c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  <c r="AU282" s="170"/>
      <c r="AV282" s="170"/>
      <c r="AW282" s="170"/>
      <c r="AX282" s="170"/>
      <c r="AY282" s="170"/>
      <c r="AZ282" s="170"/>
      <c r="BA282" s="170"/>
      <c r="BB282" s="170"/>
      <c r="BC282" s="170"/>
      <c r="BD282" s="170"/>
      <c r="BE282" s="170"/>
      <c r="BF282" s="170"/>
      <c r="BG282" s="170"/>
      <c r="BH282" s="170"/>
    </row>
    <row r="283" spans="1:60" outlineLevel="1">
      <c r="A283" s="171"/>
      <c r="B283" s="180"/>
      <c r="C283" s="220" t="s">
        <v>357</v>
      </c>
      <c r="D283" s="208"/>
      <c r="E283" s="213">
        <v>509</v>
      </c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8"/>
      <c r="U283" s="187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 t="s">
        <v>137</v>
      </c>
      <c r="AF283" s="170">
        <v>0</v>
      </c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170"/>
      <c r="AT283" s="170"/>
      <c r="AU283" s="170"/>
      <c r="AV283" s="170"/>
      <c r="AW283" s="170"/>
      <c r="AX283" s="170"/>
      <c r="AY283" s="170"/>
      <c r="AZ283" s="170"/>
      <c r="BA283" s="170"/>
      <c r="BB283" s="170"/>
      <c r="BC283" s="170"/>
      <c r="BD283" s="170"/>
      <c r="BE283" s="170"/>
      <c r="BF283" s="170"/>
      <c r="BG283" s="170"/>
      <c r="BH283" s="170"/>
    </row>
    <row r="284" spans="1:60" outlineLevel="1">
      <c r="A284" s="171">
        <v>54</v>
      </c>
      <c r="B284" s="180" t="s">
        <v>358</v>
      </c>
      <c r="C284" s="201" t="s">
        <v>359</v>
      </c>
      <c r="D284" s="181" t="s">
        <v>125</v>
      </c>
      <c r="E284" s="183">
        <v>3</v>
      </c>
      <c r="F284" s="186"/>
      <c r="G284" s="187">
        <f t="shared" ref="G284:G315" si="0">ROUND(E284*F284,2)</f>
        <v>0</v>
      </c>
      <c r="H284" s="186">
        <v>7732</v>
      </c>
      <c r="I284" s="187">
        <f t="shared" ref="I284:I315" si="1">ROUND(E284*H284,2)</f>
        <v>23196</v>
      </c>
      <c r="J284" s="186">
        <v>0</v>
      </c>
      <c r="K284" s="187">
        <f t="shared" ref="K284:K315" si="2">ROUND(E284*J284,2)</f>
        <v>0</v>
      </c>
      <c r="L284" s="187">
        <v>21</v>
      </c>
      <c r="M284" s="187">
        <f t="shared" ref="M284:M315" si="3">G284*(1+L284/100)</f>
        <v>0</v>
      </c>
      <c r="N284" s="187">
        <v>2.1999999999999999E-2</v>
      </c>
      <c r="O284" s="187">
        <f t="shared" ref="O284:O315" si="4">ROUND(E284*N284,2)</f>
        <v>7.0000000000000007E-2</v>
      </c>
      <c r="P284" s="187">
        <v>0</v>
      </c>
      <c r="Q284" s="187">
        <f t="shared" ref="Q284:Q315" si="5">ROUND(E284*P284,2)</f>
        <v>0</v>
      </c>
      <c r="R284" s="187"/>
      <c r="S284" s="187"/>
      <c r="T284" s="188">
        <v>0</v>
      </c>
      <c r="U284" s="187">
        <f t="shared" ref="U284:U315" si="6">ROUND(E284*T284,2)</f>
        <v>0</v>
      </c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 t="s">
        <v>267</v>
      </c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170"/>
      <c r="AT284" s="170"/>
      <c r="AU284" s="170"/>
      <c r="AV284" s="170"/>
      <c r="AW284" s="170"/>
      <c r="AX284" s="170"/>
      <c r="AY284" s="170"/>
      <c r="AZ284" s="170"/>
      <c r="BA284" s="170"/>
      <c r="BB284" s="170"/>
      <c r="BC284" s="170"/>
      <c r="BD284" s="170"/>
      <c r="BE284" s="170"/>
      <c r="BF284" s="170"/>
      <c r="BG284" s="170"/>
      <c r="BH284" s="170"/>
    </row>
    <row r="285" spans="1:60" outlineLevel="1">
      <c r="A285" s="171">
        <v>55</v>
      </c>
      <c r="B285" s="180" t="s">
        <v>360</v>
      </c>
      <c r="C285" s="201" t="s">
        <v>361</v>
      </c>
      <c r="D285" s="181" t="s">
        <v>125</v>
      </c>
      <c r="E285" s="183">
        <v>1</v>
      </c>
      <c r="F285" s="186"/>
      <c r="G285" s="187">
        <f t="shared" si="0"/>
        <v>0</v>
      </c>
      <c r="H285" s="186">
        <v>6416</v>
      </c>
      <c r="I285" s="187">
        <f t="shared" si="1"/>
        <v>6416</v>
      </c>
      <c r="J285" s="186">
        <v>0</v>
      </c>
      <c r="K285" s="187">
        <f t="shared" si="2"/>
        <v>0</v>
      </c>
      <c r="L285" s="187">
        <v>21</v>
      </c>
      <c r="M285" s="187">
        <f t="shared" si="3"/>
        <v>0</v>
      </c>
      <c r="N285" s="187">
        <v>1.7999999999999999E-2</v>
      </c>
      <c r="O285" s="187">
        <f t="shared" si="4"/>
        <v>0.02</v>
      </c>
      <c r="P285" s="187">
        <v>0</v>
      </c>
      <c r="Q285" s="187">
        <f t="shared" si="5"/>
        <v>0</v>
      </c>
      <c r="R285" s="187"/>
      <c r="S285" s="187"/>
      <c r="T285" s="188">
        <v>0</v>
      </c>
      <c r="U285" s="187">
        <f t="shared" si="6"/>
        <v>0</v>
      </c>
      <c r="V285" s="170"/>
      <c r="W285" s="170"/>
      <c r="X285" s="170"/>
      <c r="Y285" s="170"/>
      <c r="Z285" s="170"/>
      <c r="AA285" s="170"/>
      <c r="AB285" s="170"/>
      <c r="AC285" s="170"/>
      <c r="AD285" s="170"/>
      <c r="AE285" s="170" t="s">
        <v>267</v>
      </c>
      <c r="AF285" s="170"/>
      <c r="AG285" s="170"/>
      <c r="AH285" s="170"/>
      <c r="AI285" s="170"/>
      <c r="AJ285" s="170"/>
      <c r="AK285" s="170"/>
      <c r="AL285" s="170"/>
      <c r="AM285" s="170"/>
      <c r="AN285" s="170"/>
      <c r="AO285" s="170"/>
      <c r="AP285" s="170"/>
      <c r="AQ285" s="170"/>
      <c r="AR285" s="170"/>
      <c r="AS285" s="170"/>
      <c r="AT285" s="170"/>
      <c r="AU285" s="170"/>
      <c r="AV285" s="170"/>
      <c r="AW285" s="170"/>
      <c r="AX285" s="170"/>
      <c r="AY285" s="170"/>
      <c r="AZ285" s="170"/>
      <c r="BA285" s="170"/>
      <c r="BB285" s="170"/>
      <c r="BC285" s="170"/>
      <c r="BD285" s="170"/>
      <c r="BE285" s="170"/>
      <c r="BF285" s="170"/>
      <c r="BG285" s="170"/>
      <c r="BH285" s="170"/>
    </row>
    <row r="286" spans="1:60" outlineLevel="1">
      <c r="A286" s="171">
        <v>56</v>
      </c>
      <c r="B286" s="180" t="s">
        <v>362</v>
      </c>
      <c r="C286" s="201" t="s">
        <v>363</v>
      </c>
      <c r="D286" s="181" t="s">
        <v>125</v>
      </c>
      <c r="E286" s="183">
        <v>3</v>
      </c>
      <c r="F286" s="186"/>
      <c r="G286" s="187">
        <f t="shared" si="0"/>
        <v>0</v>
      </c>
      <c r="H286" s="186">
        <v>1298</v>
      </c>
      <c r="I286" s="187">
        <f t="shared" si="1"/>
        <v>3894</v>
      </c>
      <c r="J286" s="186">
        <v>0</v>
      </c>
      <c r="K286" s="187">
        <f t="shared" si="2"/>
        <v>0</v>
      </c>
      <c r="L286" s="187">
        <v>21</v>
      </c>
      <c r="M286" s="187">
        <f t="shared" si="3"/>
        <v>0</v>
      </c>
      <c r="N286" s="187">
        <v>7.3000000000000001E-3</v>
      </c>
      <c r="O286" s="187">
        <f t="shared" si="4"/>
        <v>0.02</v>
      </c>
      <c r="P286" s="187">
        <v>0</v>
      </c>
      <c r="Q286" s="187">
        <f t="shared" si="5"/>
        <v>0</v>
      </c>
      <c r="R286" s="187"/>
      <c r="S286" s="187"/>
      <c r="T286" s="188">
        <v>0</v>
      </c>
      <c r="U286" s="187">
        <f t="shared" si="6"/>
        <v>0</v>
      </c>
      <c r="V286" s="170"/>
      <c r="W286" s="170"/>
      <c r="X286" s="170"/>
      <c r="Y286" s="170"/>
      <c r="Z286" s="170"/>
      <c r="AA286" s="170"/>
      <c r="AB286" s="170"/>
      <c r="AC286" s="170"/>
      <c r="AD286" s="170"/>
      <c r="AE286" s="170" t="s">
        <v>267</v>
      </c>
      <c r="AF286" s="170"/>
      <c r="AG286" s="170"/>
      <c r="AH286" s="170"/>
      <c r="AI286" s="170"/>
      <c r="AJ286" s="170"/>
      <c r="AK286" s="170"/>
      <c r="AL286" s="170"/>
      <c r="AM286" s="170"/>
      <c r="AN286" s="170"/>
      <c r="AO286" s="170"/>
      <c r="AP286" s="170"/>
      <c r="AQ286" s="170"/>
      <c r="AR286" s="170"/>
      <c r="AS286" s="170"/>
      <c r="AT286" s="170"/>
      <c r="AU286" s="170"/>
      <c r="AV286" s="170"/>
      <c r="AW286" s="170"/>
      <c r="AX286" s="170"/>
      <c r="AY286" s="170"/>
      <c r="AZ286" s="170"/>
      <c r="BA286" s="170"/>
      <c r="BB286" s="170"/>
      <c r="BC286" s="170"/>
      <c r="BD286" s="170"/>
      <c r="BE286" s="170"/>
      <c r="BF286" s="170"/>
      <c r="BG286" s="170"/>
      <c r="BH286" s="170"/>
    </row>
    <row r="287" spans="1:60" outlineLevel="1">
      <c r="A287" s="171">
        <v>57</v>
      </c>
      <c r="B287" s="180" t="s">
        <v>364</v>
      </c>
      <c r="C287" s="201" t="s">
        <v>365</v>
      </c>
      <c r="D287" s="181" t="s">
        <v>125</v>
      </c>
      <c r="E287" s="183">
        <v>1</v>
      </c>
      <c r="F287" s="186"/>
      <c r="G287" s="187">
        <f t="shared" si="0"/>
        <v>0</v>
      </c>
      <c r="H287" s="186">
        <v>1298</v>
      </c>
      <c r="I287" s="187">
        <f t="shared" si="1"/>
        <v>1298</v>
      </c>
      <c r="J287" s="186">
        <v>0</v>
      </c>
      <c r="K287" s="187">
        <f t="shared" si="2"/>
        <v>0</v>
      </c>
      <c r="L287" s="187">
        <v>21</v>
      </c>
      <c r="M287" s="187">
        <f t="shared" si="3"/>
        <v>0</v>
      </c>
      <c r="N287" s="187">
        <v>7.3000000000000001E-3</v>
      </c>
      <c r="O287" s="187">
        <f t="shared" si="4"/>
        <v>0.01</v>
      </c>
      <c r="P287" s="187">
        <v>0</v>
      </c>
      <c r="Q287" s="187">
        <f t="shared" si="5"/>
        <v>0</v>
      </c>
      <c r="R287" s="187"/>
      <c r="S287" s="187"/>
      <c r="T287" s="188">
        <v>0</v>
      </c>
      <c r="U287" s="187">
        <f t="shared" si="6"/>
        <v>0</v>
      </c>
      <c r="V287" s="170"/>
      <c r="W287" s="170"/>
      <c r="X287" s="170"/>
      <c r="Y287" s="170"/>
      <c r="Z287" s="170"/>
      <c r="AA287" s="170"/>
      <c r="AB287" s="170"/>
      <c r="AC287" s="170"/>
      <c r="AD287" s="170"/>
      <c r="AE287" s="170" t="s">
        <v>366</v>
      </c>
      <c r="AF287" s="170"/>
      <c r="AG287" s="170"/>
      <c r="AH287" s="170"/>
      <c r="AI287" s="170"/>
      <c r="AJ287" s="170"/>
      <c r="AK287" s="170"/>
      <c r="AL287" s="170"/>
      <c r="AM287" s="170"/>
      <c r="AN287" s="170"/>
      <c r="AO287" s="170"/>
      <c r="AP287" s="170"/>
      <c r="AQ287" s="170"/>
      <c r="AR287" s="170"/>
      <c r="AS287" s="170"/>
      <c r="AT287" s="170"/>
      <c r="AU287" s="170"/>
      <c r="AV287" s="170"/>
      <c r="AW287" s="170"/>
      <c r="AX287" s="170"/>
      <c r="AY287" s="170"/>
      <c r="AZ287" s="170"/>
      <c r="BA287" s="170"/>
      <c r="BB287" s="170"/>
      <c r="BC287" s="170"/>
      <c r="BD287" s="170"/>
      <c r="BE287" s="170"/>
      <c r="BF287" s="170"/>
      <c r="BG287" s="170"/>
      <c r="BH287" s="170"/>
    </row>
    <row r="288" spans="1:60" outlineLevel="1">
      <c r="A288" s="171">
        <v>58</v>
      </c>
      <c r="B288" s="180" t="s">
        <v>367</v>
      </c>
      <c r="C288" s="201" t="s">
        <v>368</v>
      </c>
      <c r="D288" s="181" t="s">
        <v>125</v>
      </c>
      <c r="E288" s="183">
        <v>2</v>
      </c>
      <c r="F288" s="186"/>
      <c r="G288" s="187">
        <f t="shared" si="0"/>
        <v>0</v>
      </c>
      <c r="H288" s="186">
        <v>580</v>
      </c>
      <c r="I288" s="187">
        <f t="shared" si="1"/>
        <v>1160</v>
      </c>
      <c r="J288" s="186">
        <v>0</v>
      </c>
      <c r="K288" s="187">
        <f t="shared" si="2"/>
        <v>0</v>
      </c>
      <c r="L288" s="187">
        <v>21</v>
      </c>
      <c r="M288" s="187">
        <f t="shared" si="3"/>
        <v>0</v>
      </c>
      <c r="N288" s="187">
        <v>1.0999999999999999E-2</v>
      </c>
      <c r="O288" s="187">
        <f t="shared" si="4"/>
        <v>0.02</v>
      </c>
      <c r="P288" s="187">
        <v>0</v>
      </c>
      <c r="Q288" s="187">
        <f t="shared" si="5"/>
        <v>0</v>
      </c>
      <c r="R288" s="187"/>
      <c r="S288" s="187"/>
      <c r="T288" s="188">
        <v>0</v>
      </c>
      <c r="U288" s="187">
        <f t="shared" si="6"/>
        <v>0</v>
      </c>
      <c r="V288" s="170"/>
      <c r="W288" s="170"/>
      <c r="X288" s="170"/>
      <c r="Y288" s="170"/>
      <c r="Z288" s="170"/>
      <c r="AA288" s="170"/>
      <c r="AB288" s="170"/>
      <c r="AC288" s="170"/>
      <c r="AD288" s="170"/>
      <c r="AE288" s="170" t="s">
        <v>366</v>
      </c>
      <c r="AF288" s="170"/>
      <c r="AG288" s="170"/>
      <c r="AH288" s="170"/>
      <c r="AI288" s="170"/>
      <c r="AJ288" s="170"/>
      <c r="AK288" s="170"/>
      <c r="AL288" s="170"/>
      <c r="AM288" s="170"/>
      <c r="AN288" s="170"/>
      <c r="AO288" s="170"/>
      <c r="AP288" s="170"/>
      <c r="AQ288" s="170"/>
      <c r="AR288" s="170"/>
      <c r="AS288" s="170"/>
      <c r="AT288" s="170"/>
      <c r="AU288" s="170"/>
      <c r="AV288" s="170"/>
      <c r="AW288" s="170"/>
      <c r="AX288" s="170"/>
      <c r="AY288" s="170"/>
      <c r="AZ288" s="170"/>
      <c r="BA288" s="170"/>
      <c r="BB288" s="170"/>
      <c r="BC288" s="170"/>
      <c r="BD288" s="170"/>
      <c r="BE288" s="170"/>
      <c r="BF288" s="170"/>
      <c r="BG288" s="170"/>
      <c r="BH288" s="170"/>
    </row>
    <row r="289" spans="1:60" outlineLevel="1">
      <c r="A289" s="171">
        <v>59</v>
      </c>
      <c r="B289" s="180" t="s">
        <v>369</v>
      </c>
      <c r="C289" s="201" t="s">
        <v>370</v>
      </c>
      <c r="D289" s="181" t="s">
        <v>125</v>
      </c>
      <c r="E289" s="183">
        <v>2</v>
      </c>
      <c r="F289" s="186"/>
      <c r="G289" s="187">
        <f t="shared" si="0"/>
        <v>0</v>
      </c>
      <c r="H289" s="186">
        <v>550</v>
      </c>
      <c r="I289" s="187">
        <f t="shared" si="1"/>
        <v>1100</v>
      </c>
      <c r="J289" s="186">
        <v>0</v>
      </c>
      <c r="K289" s="187">
        <f t="shared" si="2"/>
        <v>0</v>
      </c>
      <c r="L289" s="187">
        <v>21</v>
      </c>
      <c r="M289" s="187">
        <f t="shared" si="3"/>
        <v>0</v>
      </c>
      <c r="N289" s="187">
        <v>9.4999999999999998E-3</v>
      </c>
      <c r="O289" s="187">
        <f t="shared" si="4"/>
        <v>0.02</v>
      </c>
      <c r="P289" s="187">
        <v>0</v>
      </c>
      <c r="Q289" s="187">
        <f t="shared" si="5"/>
        <v>0</v>
      </c>
      <c r="R289" s="187"/>
      <c r="S289" s="187"/>
      <c r="T289" s="188">
        <v>0</v>
      </c>
      <c r="U289" s="187">
        <f t="shared" si="6"/>
        <v>0</v>
      </c>
      <c r="V289" s="170"/>
      <c r="W289" s="170"/>
      <c r="X289" s="170"/>
      <c r="Y289" s="170"/>
      <c r="Z289" s="170"/>
      <c r="AA289" s="170"/>
      <c r="AB289" s="170"/>
      <c r="AC289" s="170"/>
      <c r="AD289" s="170"/>
      <c r="AE289" s="170" t="s">
        <v>366</v>
      </c>
      <c r="AF289" s="170"/>
      <c r="AG289" s="170"/>
      <c r="AH289" s="170"/>
      <c r="AI289" s="170"/>
      <c r="AJ289" s="170"/>
      <c r="AK289" s="170"/>
      <c r="AL289" s="170"/>
      <c r="AM289" s="170"/>
      <c r="AN289" s="170"/>
      <c r="AO289" s="170"/>
      <c r="AP289" s="170"/>
      <c r="AQ289" s="170"/>
      <c r="AR289" s="170"/>
      <c r="AS289" s="170"/>
      <c r="AT289" s="170"/>
      <c r="AU289" s="170"/>
      <c r="AV289" s="170"/>
      <c r="AW289" s="170"/>
      <c r="AX289" s="170"/>
      <c r="AY289" s="170"/>
      <c r="AZ289" s="170"/>
      <c r="BA289" s="170"/>
      <c r="BB289" s="170"/>
      <c r="BC289" s="170"/>
      <c r="BD289" s="170"/>
      <c r="BE289" s="170"/>
      <c r="BF289" s="170"/>
      <c r="BG289" s="170"/>
      <c r="BH289" s="170"/>
    </row>
    <row r="290" spans="1:60" outlineLevel="1">
      <c r="A290" s="171">
        <v>60</v>
      </c>
      <c r="B290" s="180" t="s">
        <v>371</v>
      </c>
      <c r="C290" s="201" t="s">
        <v>372</v>
      </c>
      <c r="D290" s="181" t="s">
        <v>125</v>
      </c>
      <c r="E290" s="183">
        <v>8</v>
      </c>
      <c r="F290" s="186"/>
      <c r="G290" s="187">
        <f t="shared" si="0"/>
        <v>0</v>
      </c>
      <c r="H290" s="186">
        <v>1940</v>
      </c>
      <c r="I290" s="187">
        <f t="shared" si="1"/>
        <v>15520</v>
      </c>
      <c r="J290" s="186">
        <v>0</v>
      </c>
      <c r="K290" s="187">
        <f t="shared" si="2"/>
        <v>0</v>
      </c>
      <c r="L290" s="187">
        <v>21</v>
      </c>
      <c r="M290" s="187">
        <f t="shared" si="3"/>
        <v>0</v>
      </c>
      <c r="N290" s="187">
        <v>2.5000000000000001E-3</v>
      </c>
      <c r="O290" s="187">
        <f t="shared" si="4"/>
        <v>0.02</v>
      </c>
      <c r="P290" s="187">
        <v>0</v>
      </c>
      <c r="Q290" s="187">
        <f t="shared" si="5"/>
        <v>0</v>
      </c>
      <c r="R290" s="187"/>
      <c r="S290" s="187"/>
      <c r="T290" s="188">
        <v>0</v>
      </c>
      <c r="U290" s="187">
        <f t="shared" si="6"/>
        <v>0</v>
      </c>
      <c r="V290" s="170"/>
      <c r="W290" s="170"/>
      <c r="X290" s="170"/>
      <c r="Y290" s="170"/>
      <c r="Z290" s="170"/>
      <c r="AA290" s="170"/>
      <c r="AB290" s="170"/>
      <c r="AC290" s="170"/>
      <c r="AD290" s="170"/>
      <c r="AE290" s="170" t="s">
        <v>366</v>
      </c>
      <c r="AF290" s="170"/>
      <c r="AG290" s="170"/>
      <c r="AH290" s="170"/>
      <c r="AI290" s="170"/>
      <c r="AJ290" s="170"/>
      <c r="AK290" s="170"/>
      <c r="AL290" s="170"/>
      <c r="AM290" s="170"/>
      <c r="AN290" s="170"/>
      <c r="AO290" s="170"/>
      <c r="AP290" s="170"/>
      <c r="AQ290" s="170"/>
      <c r="AR290" s="170"/>
      <c r="AS290" s="170"/>
      <c r="AT290" s="170"/>
      <c r="AU290" s="170"/>
      <c r="AV290" s="170"/>
      <c r="AW290" s="170"/>
      <c r="AX290" s="170"/>
      <c r="AY290" s="170"/>
      <c r="AZ290" s="170"/>
      <c r="BA290" s="170"/>
      <c r="BB290" s="170"/>
      <c r="BC290" s="170"/>
      <c r="BD290" s="170"/>
      <c r="BE290" s="170"/>
      <c r="BF290" s="170"/>
      <c r="BG290" s="170"/>
      <c r="BH290" s="170"/>
    </row>
    <row r="291" spans="1:60" outlineLevel="1">
      <c r="A291" s="171">
        <v>61</v>
      </c>
      <c r="B291" s="180" t="s">
        <v>373</v>
      </c>
      <c r="C291" s="201" t="s">
        <v>374</v>
      </c>
      <c r="D291" s="181" t="s">
        <v>125</v>
      </c>
      <c r="E291" s="183">
        <v>8</v>
      </c>
      <c r="F291" s="186"/>
      <c r="G291" s="187">
        <f t="shared" si="0"/>
        <v>0</v>
      </c>
      <c r="H291" s="186">
        <v>3170</v>
      </c>
      <c r="I291" s="187">
        <f t="shared" si="1"/>
        <v>25360</v>
      </c>
      <c r="J291" s="186">
        <v>0</v>
      </c>
      <c r="K291" s="187">
        <f t="shared" si="2"/>
        <v>0</v>
      </c>
      <c r="L291" s="187">
        <v>21</v>
      </c>
      <c r="M291" s="187">
        <f t="shared" si="3"/>
        <v>0</v>
      </c>
      <c r="N291" s="187">
        <v>5.1999999999999998E-3</v>
      </c>
      <c r="O291" s="187">
        <f t="shared" si="4"/>
        <v>0.04</v>
      </c>
      <c r="P291" s="187">
        <v>0</v>
      </c>
      <c r="Q291" s="187">
        <f t="shared" si="5"/>
        <v>0</v>
      </c>
      <c r="R291" s="187"/>
      <c r="S291" s="187"/>
      <c r="T291" s="188">
        <v>0</v>
      </c>
      <c r="U291" s="187">
        <f t="shared" si="6"/>
        <v>0</v>
      </c>
      <c r="V291" s="170"/>
      <c r="W291" s="170"/>
      <c r="X291" s="170"/>
      <c r="Y291" s="170"/>
      <c r="Z291" s="170"/>
      <c r="AA291" s="170"/>
      <c r="AB291" s="170"/>
      <c r="AC291" s="170"/>
      <c r="AD291" s="170"/>
      <c r="AE291" s="170" t="s">
        <v>366</v>
      </c>
      <c r="AF291" s="170"/>
      <c r="AG291" s="170"/>
      <c r="AH291" s="170"/>
      <c r="AI291" s="170"/>
      <c r="AJ291" s="170"/>
      <c r="AK291" s="170"/>
      <c r="AL291" s="170"/>
      <c r="AM291" s="170"/>
      <c r="AN291" s="170"/>
      <c r="AO291" s="170"/>
      <c r="AP291" s="170"/>
      <c r="AQ291" s="170"/>
      <c r="AR291" s="170"/>
      <c r="AS291" s="170"/>
      <c r="AT291" s="170"/>
      <c r="AU291" s="170"/>
      <c r="AV291" s="170"/>
      <c r="AW291" s="170"/>
      <c r="AX291" s="170"/>
      <c r="AY291" s="170"/>
      <c r="AZ291" s="170"/>
      <c r="BA291" s="170"/>
      <c r="BB291" s="170"/>
      <c r="BC291" s="170"/>
      <c r="BD291" s="170"/>
      <c r="BE291" s="170"/>
      <c r="BF291" s="170"/>
      <c r="BG291" s="170"/>
      <c r="BH291" s="170"/>
    </row>
    <row r="292" spans="1:60" outlineLevel="1">
      <c r="A292" s="171">
        <v>62</v>
      </c>
      <c r="B292" s="180" t="s">
        <v>375</v>
      </c>
      <c r="C292" s="201" t="s">
        <v>376</v>
      </c>
      <c r="D292" s="181" t="s">
        <v>125</v>
      </c>
      <c r="E292" s="183">
        <v>3</v>
      </c>
      <c r="F292" s="186"/>
      <c r="G292" s="187">
        <f t="shared" si="0"/>
        <v>0</v>
      </c>
      <c r="H292" s="186">
        <v>3430</v>
      </c>
      <c r="I292" s="187">
        <f t="shared" si="1"/>
        <v>10290</v>
      </c>
      <c r="J292" s="186">
        <v>0</v>
      </c>
      <c r="K292" s="187">
        <f t="shared" si="2"/>
        <v>0</v>
      </c>
      <c r="L292" s="187">
        <v>21</v>
      </c>
      <c r="M292" s="187">
        <f t="shared" si="3"/>
        <v>0</v>
      </c>
      <c r="N292" s="187">
        <v>6.1999999999999998E-3</v>
      </c>
      <c r="O292" s="187">
        <f t="shared" si="4"/>
        <v>0.02</v>
      </c>
      <c r="P292" s="187">
        <v>0</v>
      </c>
      <c r="Q292" s="187">
        <f t="shared" si="5"/>
        <v>0</v>
      </c>
      <c r="R292" s="187"/>
      <c r="S292" s="187"/>
      <c r="T292" s="188">
        <v>0</v>
      </c>
      <c r="U292" s="187">
        <f t="shared" si="6"/>
        <v>0</v>
      </c>
      <c r="V292" s="170"/>
      <c r="W292" s="170"/>
      <c r="X292" s="170"/>
      <c r="Y292" s="170"/>
      <c r="Z292" s="170"/>
      <c r="AA292" s="170"/>
      <c r="AB292" s="170"/>
      <c r="AC292" s="170"/>
      <c r="AD292" s="170"/>
      <c r="AE292" s="170" t="s">
        <v>366</v>
      </c>
      <c r="AF292" s="170"/>
      <c r="AG292" s="170"/>
      <c r="AH292" s="170"/>
      <c r="AI292" s="170"/>
      <c r="AJ292" s="170"/>
      <c r="AK292" s="170"/>
      <c r="AL292" s="170"/>
      <c r="AM292" s="170"/>
      <c r="AN292" s="170"/>
      <c r="AO292" s="170"/>
      <c r="AP292" s="170"/>
      <c r="AQ292" s="170"/>
      <c r="AR292" s="170"/>
      <c r="AS292" s="170"/>
      <c r="AT292" s="170"/>
      <c r="AU292" s="170"/>
      <c r="AV292" s="170"/>
      <c r="AW292" s="170"/>
      <c r="AX292" s="170"/>
      <c r="AY292" s="170"/>
      <c r="AZ292" s="170"/>
      <c r="BA292" s="170"/>
      <c r="BB292" s="170"/>
      <c r="BC292" s="170"/>
      <c r="BD292" s="170"/>
      <c r="BE292" s="170"/>
      <c r="BF292" s="170"/>
      <c r="BG292" s="170"/>
      <c r="BH292" s="170"/>
    </row>
    <row r="293" spans="1:60" outlineLevel="1">
      <c r="A293" s="171">
        <v>63</v>
      </c>
      <c r="B293" s="180" t="s">
        <v>377</v>
      </c>
      <c r="C293" s="201" t="s">
        <v>378</v>
      </c>
      <c r="D293" s="181" t="s">
        <v>125</v>
      </c>
      <c r="E293" s="183">
        <v>8</v>
      </c>
      <c r="F293" s="186"/>
      <c r="G293" s="187">
        <f t="shared" si="0"/>
        <v>0</v>
      </c>
      <c r="H293" s="186">
        <v>1810</v>
      </c>
      <c r="I293" s="187">
        <f t="shared" si="1"/>
        <v>14480</v>
      </c>
      <c r="J293" s="186">
        <v>0</v>
      </c>
      <c r="K293" s="187">
        <f t="shared" si="2"/>
        <v>0</v>
      </c>
      <c r="L293" s="187">
        <v>21</v>
      </c>
      <c r="M293" s="187">
        <f t="shared" si="3"/>
        <v>0</v>
      </c>
      <c r="N293" s="187">
        <v>3.7499999999999999E-3</v>
      </c>
      <c r="O293" s="187">
        <f t="shared" si="4"/>
        <v>0.03</v>
      </c>
      <c r="P293" s="187">
        <v>0</v>
      </c>
      <c r="Q293" s="187">
        <f t="shared" si="5"/>
        <v>0</v>
      </c>
      <c r="R293" s="187"/>
      <c r="S293" s="187"/>
      <c r="T293" s="188">
        <v>0</v>
      </c>
      <c r="U293" s="187">
        <f t="shared" si="6"/>
        <v>0</v>
      </c>
      <c r="V293" s="170"/>
      <c r="W293" s="170"/>
      <c r="X293" s="170"/>
      <c r="Y293" s="170"/>
      <c r="Z293" s="170"/>
      <c r="AA293" s="170"/>
      <c r="AB293" s="170"/>
      <c r="AC293" s="170"/>
      <c r="AD293" s="170"/>
      <c r="AE293" s="170" t="s">
        <v>267</v>
      </c>
      <c r="AF293" s="170"/>
      <c r="AG293" s="170"/>
      <c r="AH293" s="170"/>
      <c r="AI293" s="170"/>
      <c r="AJ293" s="170"/>
      <c r="AK293" s="170"/>
      <c r="AL293" s="170"/>
      <c r="AM293" s="170"/>
      <c r="AN293" s="170"/>
      <c r="AO293" s="170"/>
      <c r="AP293" s="170"/>
      <c r="AQ293" s="170"/>
      <c r="AR293" s="170"/>
      <c r="AS293" s="170"/>
      <c r="AT293" s="170"/>
      <c r="AU293" s="170"/>
      <c r="AV293" s="170"/>
      <c r="AW293" s="170"/>
      <c r="AX293" s="170"/>
      <c r="AY293" s="170"/>
      <c r="AZ293" s="170"/>
      <c r="BA293" s="170"/>
      <c r="BB293" s="170"/>
      <c r="BC293" s="170"/>
      <c r="BD293" s="170"/>
      <c r="BE293" s="170"/>
      <c r="BF293" s="170"/>
      <c r="BG293" s="170"/>
      <c r="BH293" s="170"/>
    </row>
    <row r="294" spans="1:60" outlineLevel="1">
      <c r="A294" s="171">
        <v>64</v>
      </c>
      <c r="B294" s="180" t="s">
        <v>379</v>
      </c>
      <c r="C294" s="201" t="s">
        <v>380</v>
      </c>
      <c r="D294" s="181" t="s">
        <v>125</v>
      </c>
      <c r="E294" s="183">
        <v>11</v>
      </c>
      <c r="F294" s="186"/>
      <c r="G294" s="187">
        <f t="shared" si="0"/>
        <v>0</v>
      </c>
      <c r="H294" s="186">
        <v>2060</v>
      </c>
      <c r="I294" s="187">
        <f t="shared" si="1"/>
        <v>22660</v>
      </c>
      <c r="J294" s="186">
        <v>0</v>
      </c>
      <c r="K294" s="187">
        <f t="shared" si="2"/>
        <v>0</v>
      </c>
      <c r="L294" s="187">
        <v>21</v>
      </c>
      <c r="M294" s="187">
        <f t="shared" si="3"/>
        <v>0</v>
      </c>
      <c r="N294" s="187">
        <v>3.7499999999999999E-3</v>
      </c>
      <c r="O294" s="187">
        <f t="shared" si="4"/>
        <v>0.04</v>
      </c>
      <c r="P294" s="187">
        <v>0</v>
      </c>
      <c r="Q294" s="187">
        <f t="shared" si="5"/>
        <v>0</v>
      </c>
      <c r="R294" s="187"/>
      <c r="S294" s="187"/>
      <c r="T294" s="188">
        <v>0</v>
      </c>
      <c r="U294" s="187">
        <f t="shared" si="6"/>
        <v>0</v>
      </c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 t="s">
        <v>267</v>
      </c>
      <c r="AF294" s="170"/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70"/>
      <c r="AQ294" s="170"/>
      <c r="AR294" s="170"/>
      <c r="AS294" s="170"/>
      <c r="AT294" s="170"/>
      <c r="AU294" s="170"/>
      <c r="AV294" s="170"/>
      <c r="AW294" s="170"/>
      <c r="AX294" s="170"/>
      <c r="AY294" s="170"/>
      <c r="AZ294" s="170"/>
      <c r="BA294" s="170"/>
      <c r="BB294" s="170"/>
      <c r="BC294" s="170"/>
      <c r="BD294" s="170"/>
      <c r="BE294" s="170"/>
      <c r="BF294" s="170"/>
      <c r="BG294" s="170"/>
      <c r="BH294" s="170"/>
    </row>
    <row r="295" spans="1:60" outlineLevel="1">
      <c r="A295" s="171">
        <v>65</v>
      </c>
      <c r="B295" s="180" t="s">
        <v>381</v>
      </c>
      <c r="C295" s="201" t="s">
        <v>382</v>
      </c>
      <c r="D295" s="181" t="s">
        <v>125</v>
      </c>
      <c r="E295" s="183">
        <v>1</v>
      </c>
      <c r="F295" s="186"/>
      <c r="G295" s="187">
        <f t="shared" si="0"/>
        <v>0</v>
      </c>
      <c r="H295" s="186">
        <v>3873</v>
      </c>
      <c r="I295" s="187">
        <f t="shared" si="1"/>
        <v>3873</v>
      </c>
      <c r="J295" s="186">
        <v>0</v>
      </c>
      <c r="K295" s="187">
        <f t="shared" si="2"/>
        <v>0</v>
      </c>
      <c r="L295" s="187">
        <v>21</v>
      </c>
      <c r="M295" s="187">
        <f t="shared" si="3"/>
        <v>0</v>
      </c>
      <c r="N295" s="187">
        <v>1.15E-2</v>
      </c>
      <c r="O295" s="187">
        <f t="shared" si="4"/>
        <v>0.01</v>
      </c>
      <c r="P295" s="187">
        <v>0</v>
      </c>
      <c r="Q295" s="187">
        <f t="shared" si="5"/>
        <v>0</v>
      </c>
      <c r="R295" s="187"/>
      <c r="S295" s="187"/>
      <c r="T295" s="188">
        <v>0</v>
      </c>
      <c r="U295" s="187">
        <f t="shared" si="6"/>
        <v>0</v>
      </c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 t="s">
        <v>366</v>
      </c>
      <c r="AF295" s="170"/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70"/>
      <c r="AQ295" s="170"/>
      <c r="AR295" s="170"/>
      <c r="AS295" s="170"/>
      <c r="AT295" s="170"/>
      <c r="AU295" s="170"/>
      <c r="AV295" s="170"/>
      <c r="AW295" s="170"/>
      <c r="AX295" s="170"/>
      <c r="AY295" s="170"/>
      <c r="AZ295" s="170"/>
      <c r="BA295" s="170"/>
      <c r="BB295" s="170"/>
      <c r="BC295" s="170"/>
      <c r="BD295" s="170"/>
      <c r="BE295" s="170"/>
      <c r="BF295" s="170"/>
      <c r="BG295" s="170"/>
      <c r="BH295" s="170"/>
    </row>
    <row r="296" spans="1:60" outlineLevel="1">
      <c r="A296" s="171">
        <v>66</v>
      </c>
      <c r="B296" s="180" t="s">
        <v>383</v>
      </c>
      <c r="C296" s="201" t="s">
        <v>384</v>
      </c>
      <c r="D296" s="181" t="s">
        <v>125</v>
      </c>
      <c r="E296" s="183">
        <v>1</v>
      </c>
      <c r="F296" s="186"/>
      <c r="G296" s="187">
        <f t="shared" si="0"/>
        <v>0</v>
      </c>
      <c r="H296" s="186">
        <v>2150</v>
      </c>
      <c r="I296" s="187">
        <f t="shared" si="1"/>
        <v>2150</v>
      </c>
      <c r="J296" s="186">
        <v>0</v>
      </c>
      <c r="K296" s="187">
        <f t="shared" si="2"/>
        <v>0</v>
      </c>
      <c r="L296" s="187">
        <v>21</v>
      </c>
      <c r="M296" s="187">
        <f t="shared" si="3"/>
        <v>0</v>
      </c>
      <c r="N296" s="187">
        <v>1.9400000000000001E-2</v>
      </c>
      <c r="O296" s="187">
        <f t="shared" si="4"/>
        <v>0.02</v>
      </c>
      <c r="P296" s="187">
        <v>0</v>
      </c>
      <c r="Q296" s="187">
        <f t="shared" si="5"/>
        <v>0</v>
      </c>
      <c r="R296" s="187"/>
      <c r="S296" s="187"/>
      <c r="T296" s="188">
        <v>0</v>
      </c>
      <c r="U296" s="187">
        <f t="shared" si="6"/>
        <v>0</v>
      </c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 t="s">
        <v>267</v>
      </c>
      <c r="AF296" s="170"/>
      <c r="AG296" s="170"/>
      <c r="AH296" s="170"/>
      <c r="AI296" s="170"/>
      <c r="AJ296" s="170"/>
      <c r="AK296" s="170"/>
      <c r="AL296" s="170"/>
      <c r="AM296" s="170"/>
      <c r="AN296" s="170"/>
      <c r="AO296" s="170"/>
      <c r="AP296" s="170"/>
      <c r="AQ296" s="170"/>
      <c r="AR296" s="170"/>
      <c r="AS296" s="170"/>
      <c r="AT296" s="170"/>
      <c r="AU296" s="170"/>
      <c r="AV296" s="170"/>
      <c r="AW296" s="170"/>
      <c r="AX296" s="170"/>
      <c r="AY296" s="170"/>
      <c r="AZ296" s="170"/>
      <c r="BA296" s="170"/>
      <c r="BB296" s="170"/>
      <c r="BC296" s="170"/>
      <c r="BD296" s="170"/>
      <c r="BE296" s="170"/>
      <c r="BF296" s="170"/>
      <c r="BG296" s="170"/>
      <c r="BH296" s="170"/>
    </row>
    <row r="297" spans="1:60" outlineLevel="1">
      <c r="A297" s="171">
        <v>67</v>
      </c>
      <c r="B297" s="180" t="s">
        <v>385</v>
      </c>
      <c r="C297" s="201" t="s">
        <v>386</v>
      </c>
      <c r="D297" s="181" t="s">
        <v>125</v>
      </c>
      <c r="E297" s="183">
        <v>1</v>
      </c>
      <c r="F297" s="186"/>
      <c r="G297" s="187">
        <f t="shared" si="0"/>
        <v>0</v>
      </c>
      <c r="H297" s="186">
        <v>2132</v>
      </c>
      <c r="I297" s="187">
        <f t="shared" si="1"/>
        <v>2132</v>
      </c>
      <c r="J297" s="186">
        <v>0</v>
      </c>
      <c r="K297" s="187">
        <f t="shared" si="2"/>
        <v>0</v>
      </c>
      <c r="L297" s="187">
        <v>21</v>
      </c>
      <c r="M297" s="187">
        <f t="shared" si="3"/>
        <v>0</v>
      </c>
      <c r="N297" s="187">
        <v>6.0299999999999998E-3</v>
      </c>
      <c r="O297" s="187">
        <f t="shared" si="4"/>
        <v>0.01</v>
      </c>
      <c r="P297" s="187">
        <v>0</v>
      </c>
      <c r="Q297" s="187">
        <f t="shared" si="5"/>
        <v>0</v>
      </c>
      <c r="R297" s="187"/>
      <c r="S297" s="187"/>
      <c r="T297" s="188">
        <v>0</v>
      </c>
      <c r="U297" s="187">
        <f t="shared" si="6"/>
        <v>0</v>
      </c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 t="s">
        <v>366</v>
      </c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70"/>
      <c r="AT297" s="170"/>
      <c r="AU297" s="170"/>
      <c r="AV297" s="170"/>
      <c r="AW297" s="170"/>
      <c r="AX297" s="170"/>
      <c r="AY297" s="170"/>
      <c r="AZ297" s="170"/>
      <c r="BA297" s="170"/>
      <c r="BB297" s="170"/>
      <c r="BC297" s="170"/>
      <c r="BD297" s="170"/>
      <c r="BE297" s="170"/>
      <c r="BF297" s="170"/>
      <c r="BG297" s="170"/>
      <c r="BH297" s="170"/>
    </row>
    <row r="298" spans="1:60" outlineLevel="1">
      <c r="A298" s="171">
        <v>68</v>
      </c>
      <c r="B298" s="180" t="s">
        <v>387</v>
      </c>
      <c r="C298" s="201" t="s">
        <v>388</v>
      </c>
      <c r="D298" s="181" t="s">
        <v>125</v>
      </c>
      <c r="E298" s="183">
        <v>1</v>
      </c>
      <c r="F298" s="186"/>
      <c r="G298" s="187">
        <f t="shared" si="0"/>
        <v>0</v>
      </c>
      <c r="H298" s="186">
        <v>3821</v>
      </c>
      <c r="I298" s="187">
        <f t="shared" si="1"/>
        <v>3821</v>
      </c>
      <c r="J298" s="186">
        <v>0</v>
      </c>
      <c r="K298" s="187">
        <f t="shared" si="2"/>
        <v>0</v>
      </c>
      <c r="L298" s="187">
        <v>21</v>
      </c>
      <c r="M298" s="187">
        <f t="shared" si="3"/>
        <v>0</v>
      </c>
      <c r="N298" s="187">
        <v>7.1500000000000001E-3</v>
      </c>
      <c r="O298" s="187">
        <f t="shared" si="4"/>
        <v>0.01</v>
      </c>
      <c r="P298" s="187">
        <v>0</v>
      </c>
      <c r="Q298" s="187">
        <f t="shared" si="5"/>
        <v>0</v>
      </c>
      <c r="R298" s="187"/>
      <c r="S298" s="187"/>
      <c r="T298" s="188">
        <v>0</v>
      </c>
      <c r="U298" s="187">
        <f t="shared" si="6"/>
        <v>0</v>
      </c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 t="s">
        <v>366</v>
      </c>
      <c r="AF298" s="170"/>
      <c r="AG298" s="170"/>
      <c r="AH298" s="170"/>
      <c r="AI298" s="170"/>
      <c r="AJ298" s="170"/>
      <c r="AK298" s="170"/>
      <c r="AL298" s="170"/>
      <c r="AM298" s="170"/>
      <c r="AN298" s="170"/>
      <c r="AO298" s="170"/>
      <c r="AP298" s="170"/>
      <c r="AQ298" s="170"/>
      <c r="AR298" s="170"/>
      <c r="AS298" s="170"/>
      <c r="AT298" s="170"/>
      <c r="AU298" s="170"/>
      <c r="AV298" s="170"/>
      <c r="AW298" s="170"/>
      <c r="AX298" s="170"/>
      <c r="AY298" s="170"/>
      <c r="AZ298" s="170"/>
      <c r="BA298" s="170"/>
      <c r="BB298" s="170"/>
      <c r="BC298" s="170"/>
      <c r="BD298" s="170"/>
      <c r="BE298" s="170"/>
      <c r="BF298" s="170"/>
      <c r="BG298" s="170"/>
      <c r="BH298" s="170"/>
    </row>
    <row r="299" spans="1:60" outlineLevel="1">
      <c r="A299" s="171">
        <v>69</v>
      </c>
      <c r="B299" s="180" t="s">
        <v>389</v>
      </c>
      <c r="C299" s="201" t="s">
        <v>390</v>
      </c>
      <c r="D299" s="181" t="s">
        <v>125</v>
      </c>
      <c r="E299" s="183">
        <v>1</v>
      </c>
      <c r="F299" s="186"/>
      <c r="G299" s="187">
        <f t="shared" si="0"/>
        <v>0</v>
      </c>
      <c r="H299" s="186">
        <v>3234</v>
      </c>
      <c r="I299" s="187">
        <f t="shared" si="1"/>
        <v>3234</v>
      </c>
      <c r="J299" s="186">
        <v>0</v>
      </c>
      <c r="K299" s="187">
        <f t="shared" si="2"/>
        <v>0</v>
      </c>
      <c r="L299" s="187">
        <v>21</v>
      </c>
      <c r="M299" s="187">
        <f t="shared" si="3"/>
        <v>0</v>
      </c>
      <c r="N299" s="187">
        <v>9.1999999999999998E-3</v>
      </c>
      <c r="O299" s="187">
        <f t="shared" si="4"/>
        <v>0.01</v>
      </c>
      <c r="P299" s="187">
        <v>0</v>
      </c>
      <c r="Q299" s="187">
        <f t="shared" si="5"/>
        <v>0</v>
      </c>
      <c r="R299" s="187"/>
      <c r="S299" s="187"/>
      <c r="T299" s="188">
        <v>0</v>
      </c>
      <c r="U299" s="187">
        <f t="shared" si="6"/>
        <v>0</v>
      </c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 t="s">
        <v>366</v>
      </c>
      <c r="AF299" s="170"/>
      <c r="AG299" s="170"/>
      <c r="AH299" s="170"/>
      <c r="AI299" s="170"/>
      <c r="AJ299" s="170"/>
      <c r="AK299" s="170"/>
      <c r="AL299" s="170"/>
      <c r="AM299" s="170"/>
      <c r="AN299" s="170"/>
      <c r="AO299" s="170"/>
      <c r="AP299" s="170"/>
      <c r="AQ299" s="170"/>
      <c r="AR299" s="170"/>
      <c r="AS299" s="170"/>
      <c r="AT299" s="170"/>
      <c r="AU299" s="170"/>
      <c r="AV299" s="170"/>
      <c r="AW299" s="170"/>
      <c r="AX299" s="170"/>
      <c r="AY299" s="170"/>
      <c r="AZ299" s="170"/>
      <c r="BA299" s="170"/>
      <c r="BB299" s="170"/>
      <c r="BC299" s="170"/>
      <c r="BD299" s="170"/>
      <c r="BE299" s="170"/>
      <c r="BF299" s="170"/>
      <c r="BG299" s="170"/>
      <c r="BH299" s="170"/>
    </row>
    <row r="300" spans="1:60" outlineLevel="1">
      <c r="A300" s="171">
        <v>70</v>
      </c>
      <c r="B300" s="180" t="s">
        <v>391</v>
      </c>
      <c r="C300" s="201" t="s">
        <v>392</v>
      </c>
      <c r="D300" s="181" t="s">
        <v>125</v>
      </c>
      <c r="E300" s="183">
        <v>1</v>
      </c>
      <c r="F300" s="186"/>
      <c r="G300" s="187">
        <f t="shared" si="0"/>
        <v>0</v>
      </c>
      <c r="H300" s="186">
        <v>2670</v>
      </c>
      <c r="I300" s="187">
        <f t="shared" si="1"/>
        <v>2670</v>
      </c>
      <c r="J300" s="186">
        <v>0</v>
      </c>
      <c r="K300" s="187">
        <f t="shared" si="2"/>
        <v>0</v>
      </c>
      <c r="L300" s="187">
        <v>21</v>
      </c>
      <c r="M300" s="187">
        <f t="shared" si="3"/>
        <v>0</v>
      </c>
      <c r="N300" s="187">
        <v>1.6799999999999999E-2</v>
      </c>
      <c r="O300" s="187">
        <f t="shared" si="4"/>
        <v>0.02</v>
      </c>
      <c r="P300" s="187">
        <v>0</v>
      </c>
      <c r="Q300" s="187">
        <f t="shared" si="5"/>
        <v>0</v>
      </c>
      <c r="R300" s="187"/>
      <c r="S300" s="187"/>
      <c r="T300" s="188">
        <v>0</v>
      </c>
      <c r="U300" s="187">
        <f t="shared" si="6"/>
        <v>0</v>
      </c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 t="s">
        <v>366</v>
      </c>
      <c r="AF300" s="170"/>
      <c r="AG300" s="170"/>
      <c r="AH300" s="170"/>
      <c r="AI300" s="170"/>
      <c r="AJ300" s="170"/>
      <c r="AK300" s="170"/>
      <c r="AL300" s="170"/>
      <c r="AM300" s="170"/>
      <c r="AN300" s="170"/>
      <c r="AO300" s="170"/>
      <c r="AP300" s="170"/>
      <c r="AQ300" s="170"/>
      <c r="AR300" s="170"/>
      <c r="AS300" s="170"/>
      <c r="AT300" s="170"/>
      <c r="AU300" s="170"/>
      <c r="AV300" s="170"/>
      <c r="AW300" s="170"/>
      <c r="AX300" s="170"/>
      <c r="AY300" s="170"/>
      <c r="AZ300" s="170"/>
      <c r="BA300" s="170"/>
      <c r="BB300" s="170"/>
      <c r="BC300" s="170"/>
      <c r="BD300" s="170"/>
      <c r="BE300" s="170"/>
      <c r="BF300" s="170"/>
      <c r="BG300" s="170"/>
      <c r="BH300" s="170"/>
    </row>
    <row r="301" spans="1:60" outlineLevel="1">
      <c r="A301" s="171">
        <v>71</v>
      </c>
      <c r="B301" s="180" t="s">
        <v>393</v>
      </c>
      <c r="C301" s="201" t="s">
        <v>394</v>
      </c>
      <c r="D301" s="181" t="s">
        <v>125</v>
      </c>
      <c r="E301" s="183">
        <v>1</v>
      </c>
      <c r="F301" s="186"/>
      <c r="G301" s="187">
        <f t="shared" si="0"/>
        <v>0</v>
      </c>
      <c r="H301" s="186">
        <v>1340</v>
      </c>
      <c r="I301" s="187">
        <f t="shared" si="1"/>
        <v>1340</v>
      </c>
      <c r="J301" s="186">
        <v>0</v>
      </c>
      <c r="K301" s="187">
        <f t="shared" si="2"/>
        <v>0</v>
      </c>
      <c r="L301" s="187">
        <v>21</v>
      </c>
      <c r="M301" s="187">
        <f t="shared" si="3"/>
        <v>0</v>
      </c>
      <c r="N301" s="187">
        <v>1.34E-2</v>
      </c>
      <c r="O301" s="187">
        <f t="shared" si="4"/>
        <v>0.01</v>
      </c>
      <c r="P301" s="187">
        <v>0</v>
      </c>
      <c r="Q301" s="187">
        <f t="shared" si="5"/>
        <v>0</v>
      </c>
      <c r="R301" s="187"/>
      <c r="S301" s="187"/>
      <c r="T301" s="188">
        <v>0</v>
      </c>
      <c r="U301" s="187">
        <f t="shared" si="6"/>
        <v>0</v>
      </c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 t="s">
        <v>366</v>
      </c>
      <c r="AF301" s="170"/>
      <c r="AG301" s="170"/>
      <c r="AH301" s="170"/>
      <c r="AI301" s="170"/>
      <c r="AJ301" s="170"/>
      <c r="AK301" s="170"/>
      <c r="AL301" s="170"/>
      <c r="AM301" s="170"/>
      <c r="AN301" s="170"/>
      <c r="AO301" s="170"/>
      <c r="AP301" s="170"/>
      <c r="AQ301" s="170"/>
      <c r="AR301" s="170"/>
      <c r="AS301" s="170"/>
      <c r="AT301" s="170"/>
      <c r="AU301" s="170"/>
      <c r="AV301" s="170"/>
      <c r="AW301" s="170"/>
      <c r="AX301" s="170"/>
      <c r="AY301" s="170"/>
      <c r="AZ301" s="170"/>
      <c r="BA301" s="170"/>
      <c r="BB301" s="170"/>
      <c r="BC301" s="170"/>
      <c r="BD301" s="170"/>
      <c r="BE301" s="170"/>
      <c r="BF301" s="170"/>
      <c r="BG301" s="170"/>
      <c r="BH301" s="170"/>
    </row>
    <row r="302" spans="1:60" outlineLevel="1">
      <c r="A302" s="171">
        <v>72</v>
      </c>
      <c r="B302" s="180" t="s">
        <v>395</v>
      </c>
      <c r="C302" s="201" t="s">
        <v>396</v>
      </c>
      <c r="D302" s="181" t="s">
        <v>125</v>
      </c>
      <c r="E302" s="183">
        <v>1</v>
      </c>
      <c r="F302" s="186"/>
      <c r="G302" s="187">
        <f t="shared" si="0"/>
        <v>0</v>
      </c>
      <c r="H302" s="186">
        <v>4636</v>
      </c>
      <c r="I302" s="187">
        <f t="shared" si="1"/>
        <v>4636</v>
      </c>
      <c r="J302" s="186">
        <v>0</v>
      </c>
      <c r="K302" s="187">
        <f t="shared" si="2"/>
        <v>0</v>
      </c>
      <c r="L302" s="187">
        <v>21</v>
      </c>
      <c r="M302" s="187">
        <f t="shared" si="3"/>
        <v>0</v>
      </c>
      <c r="N302" s="187">
        <v>9.6600000000000002E-3</v>
      </c>
      <c r="O302" s="187">
        <f t="shared" si="4"/>
        <v>0.01</v>
      </c>
      <c r="P302" s="187">
        <v>0</v>
      </c>
      <c r="Q302" s="187">
        <f t="shared" si="5"/>
        <v>0</v>
      </c>
      <c r="R302" s="187"/>
      <c r="S302" s="187"/>
      <c r="T302" s="188">
        <v>0</v>
      </c>
      <c r="U302" s="187">
        <f t="shared" si="6"/>
        <v>0</v>
      </c>
      <c r="V302" s="170"/>
      <c r="W302" s="170"/>
      <c r="X302" s="170"/>
      <c r="Y302" s="170"/>
      <c r="Z302" s="170"/>
      <c r="AA302" s="170"/>
      <c r="AB302" s="170"/>
      <c r="AC302" s="170"/>
      <c r="AD302" s="170"/>
      <c r="AE302" s="170" t="s">
        <v>366</v>
      </c>
      <c r="AF302" s="170"/>
      <c r="AG302" s="170"/>
      <c r="AH302" s="170"/>
      <c r="AI302" s="170"/>
      <c r="AJ302" s="170"/>
      <c r="AK302" s="170"/>
      <c r="AL302" s="170"/>
      <c r="AM302" s="170"/>
      <c r="AN302" s="170"/>
      <c r="AO302" s="170"/>
      <c r="AP302" s="170"/>
      <c r="AQ302" s="170"/>
      <c r="AR302" s="170"/>
      <c r="AS302" s="170"/>
      <c r="AT302" s="170"/>
      <c r="AU302" s="170"/>
      <c r="AV302" s="170"/>
      <c r="AW302" s="170"/>
      <c r="AX302" s="170"/>
      <c r="AY302" s="170"/>
      <c r="AZ302" s="170"/>
      <c r="BA302" s="170"/>
      <c r="BB302" s="170"/>
      <c r="BC302" s="170"/>
      <c r="BD302" s="170"/>
      <c r="BE302" s="170"/>
      <c r="BF302" s="170"/>
      <c r="BG302" s="170"/>
      <c r="BH302" s="170"/>
    </row>
    <row r="303" spans="1:60" ht="22.5" outlineLevel="1">
      <c r="A303" s="171">
        <v>73</v>
      </c>
      <c r="B303" s="180" t="s">
        <v>397</v>
      </c>
      <c r="C303" s="201" t="s">
        <v>398</v>
      </c>
      <c r="D303" s="181" t="s">
        <v>125</v>
      </c>
      <c r="E303" s="183">
        <v>19</v>
      </c>
      <c r="F303" s="186"/>
      <c r="G303" s="187">
        <f t="shared" si="0"/>
        <v>0</v>
      </c>
      <c r="H303" s="186">
        <v>742</v>
      </c>
      <c r="I303" s="187">
        <f t="shared" si="1"/>
        <v>14098</v>
      </c>
      <c r="J303" s="186">
        <v>0</v>
      </c>
      <c r="K303" s="187">
        <f t="shared" si="2"/>
        <v>0</v>
      </c>
      <c r="L303" s="187">
        <v>21</v>
      </c>
      <c r="M303" s="187">
        <f t="shared" si="3"/>
        <v>0</v>
      </c>
      <c r="N303" s="187">
        <v>3.0000000000000001E-3</v>
      </c>
      <c r="O303" s="187">
        <f t="shared" si="4"/>
        <v>0.06</v>
      </c>
      <c r="P303" s="187">
        <v>0</v>
      </c>
      <c r="Q303" s="187">
        <f t="shared" si="5"/>
        <v>0</v>
      </c>
      <c r="R303" s="187"/>
      <c r="S303" s="187"/>
      <c r="T303" s="188">
        <v>0</v>
      </c>
      <c r="U303" s="187">
        <f t="shared" si="6"/>
        <v>0</v>
      </c>
      <c r="V303" s="170"/>
      <c r="W303" s="170"/>
      <c r="X303" s="170"/>
      <c r="Y303" s="170"/>
      <c r="Z303" s="170"/>
      <c r="AA303" s="170"/>
      <c r="AB303" s="170"/>
      <c r="AC303" s="170"/>
      <c r="AD303" s="170"/>
      <c r="AE303" s="170" t="s">
        <v>267</v>
      </c>
      <c r="AF303" s="170"/>
      <c r="AG303" s="170"/>
      <c r="AH303" s="170"/>
      <c r="AI303" s="170"/>
      <c r="AJ303" s="170"/>
      <c r="AK303" s="170"/>
      <c r="AL303" s="170"/>
      <c r="AM303" s="170"/>
      <c r="AN303" s="170"/>
      <c r="AO303" s="170"/>
      <c r="AP303" s="170"/>
      <c r="AQ303" s="170"/>
      <c r="AR303" s="170"/>
      <c r="AS303" s="170"/>
      <c r="AT303" s="170"/>
      <c r="AU303" s="170"/>
      <c r="AV303" s="170"/>
      <c r="AW303" s="170"/>
      <c r="AX303" s="170"/>
      <c r="AY303" s="170"/>
      <c r="AZ303" s="170"/>
      <c r="BA303" s="170"/>
      <c r="BB303" s="170"/>
      <c r="BC303" s="170"/>
      <c r="BD303" s="170"/>
      <c r="BE303" s="170"/>
      <c r="BF303" s="170"/>
      <c r="BG303" s="170"/>
      <c r="BH303" s="170"/>
    </row>
    <row r="304" spans="1:60" outlineLevel="1">
      <c r="A304" s="171">
        <v>74</v>
      </c>
      <c r="B304" s="180" t="s">
        <v>399</v>
      </c>
      <c r="C304" s="201" t="s">
        <v>368</v>
      </c>
      <c r="D304" s="181" t="s">
        <v>125</v>
      </c>
      <c r="E304" s="183">
        <v>19</v>
      </c>
      <c r="F304" s="186"/>
      <c r="G304" s="187">
        <f t="shared" si="0"/>
        <v>0</v>
      </c>
      <c r="H304" s="186">
        <v>460</v>
      </c>
      <c r="I304" s="187">
        <f t="shared" si="1"/>
        <v>8740</v>
      </c>
      <c r="J304" s="186">
        <v>0</v>
      </c>
      <c r="K304" s="187">
        <f t="shared" si="2"/>
        <v>0</v>
      </c>
      <c r="L304" s="187">
        <v>21</v>
      </c>
      <c r="M304" s="187">
        <f t="shared" si="3"/>
        <v>0</v>
      </c>
      <c r="N304" s="187">
        <v>7.1000000000000004E-3</v>
      </c>
      <c r="O304" s="187">
        <f t="shared" si="4"/>
        <v>0.13</v>
      </c>
      <c r="P304" s="187">
        <v>0</v>
      </c>
      <c r="Q304" s="187">
        <f t="shared" si="5"/>
        <v>0</v>
      </c>
      <c r="R304" s="187"/>
      <c r="S304" s="187"/>
      <c r="T304" s="188">
        <v>0</v>
      </c>
      <c r="U304" s="187">
        <f t="shared" si="6"/>
        <v>0</v>
      </c>
      <c r="V304" s="170"/>
      <c r="W304" s="170"/>
      <c r="X304" s="170"/>
      <c r="Y304" s="170"/>
      <c r="Z304" s="170"/>
      <c r="AA304" s="170"/>
      <c r="AB304" s="170"/>
      <c r="AC304" s="170"/>
      <c r="AD304" s="170"/>
      <c r="AE304" s="170" t="s">
        <v>366</v>
      </c>
      <c r="AF304" s="170"/>
      <c r="AG304" s="170"/>
      <c r="AH304" s="170"/>
      <c r="AI304" s="170"/>
      <c r="AJ304" s="170"/>
      <c r="AK304" s="170"/>
      <c r="AL304" s="170"/>
      <c r="AM304" s="170"/>
      <c r="AN304" s="170"/>
      <c r="AO304" s="170"/>
      <c r="AP304" s="170"/>
      <c r="AQ304" s="170"/>
      <c r="AR304" s="170"/>
      <c r="AS304" s="170"/>
      <c r="AT304" s="170"/>
      <c r="AU304" s="170"/>
      <c r="AV304" s="170"/>
      <c r="AW304" s="170"/>
      <c r="AX304" s="170"/>
      <c r="AY304" s="170"/>
      <c r="AZ304" s="170"/>
      <c r="BA304" s="170"/>
      <c r="BB304" s="170"/>
      <c r="BC304" s="170"/>
      <c r="BD304" s="170"/>
      <c r="BE304" s="170"/>
      <c r="BF304" s="170"/>
      <c r="BG304" s="170"/>
      <c r="BH304" s="170"/>
    </row>
    <row r="305" spans="1:60" outlineLevel="1">
      <c r="A305" s="171">
        <v>75</v>
      </c>
      <c r="B305" s="180" t="s">
        <v>400</v>
      </c>
      <c r="C305" s="201" t="s">
        <v>401</v>
      </c>
      <c r="D305" s="181" t="s">
        <v>125</v>
      </c>
      <c r="E305" s="183">
        <v>1</v>
      </c>
      <c r="F305" s="186"/>
      <c r="G305" s="187">
        <f t="shared" si="0"/>
        <v>0</v>
      </c>
      <c r="H305" s="186">
        <v>147</v>
      </c>
      <c r="I305" s="187">
        <f t="shared" si="1"/>
        <v>147</v>
      </c>
      <c r="J305" s="186">
        <v>0</v>
      </c>
      <c r="K305" s="187">
        <f t="shared" si="2"/>
        <v>0</v>
      </c>
      <c r="L305" s="187">
        <v>21</v>
      </c>
      <c r="M305" s="187">
        <f t="shared" si="3"/>
        <v>0</v>
      </c>
      <c r="N305" s="187">
        <v>6.4999999999999997E-4</v>
      </c>
      <c r="O305" s="187">
        <f t="shared" si="4"/>
        <v>0</v>
      </c>
      <c r="P305" s="187">
        <v>0</v>
      </c>
      <c r="Q305" s="187">
        <f t="shared" si="5"/>
        <v>0</v>
      </c>
      <c r="R305" s="187"/>
      <c r="S305" s="187"/>
      <c r="T305" s="188">
        <v>0</v>
      </c>
      <c r="U305" s="187">
        <f t="shared" si="6"/>
        <v>0</v>
      </c>
      <c r="V305" s="170"/>
      <c r="W305" s="170"/>
      <c r="X305" s="170"/>
      <c r="Y305" s="170"/>
      <c r="Z305" s="170"/>
      <c r="AA305" s="170"/>
      <c r="AB305" s="170"/>
      <c r="AC305" s="170"/>
      <c r="AD305" s="170"/>
      <c r="AE305" s="170" t="s">
        <v>366</v>
      </c>
      <c r="AF305" s="170"/>
      <c r="AG305" s="170"/>
      <c r="AH305" s="170"/>
      <c r="AI305" s="170"/>
      <c r="AJ305" s="170"/>
      <c r="AK305" s="170"/>
      <c r="AL305" s="170"/>
      <c r="AM305" s="170"/>
      <c r="AN305" s="170"/>
      <c r="AO305" s="170"/>
      <c r="AP305" s="170"/>
      <c r="AQ305" s="170"/>
      <c r="AR305" s="170"/>
      <c r="AS305" s="170"/>
      <c r="AT305" s="170"/>
      <c r="AU305" s="170"/>
      <c r="AV305" s="170"/>
      <c r="AW305" s="170"/>
      <c r="AX305" s="170"/>
      <c r="AY305" s="170"/>
      <c r="AZ305" s="170"/>
      <c r="BA305" s="170"/>
      <c r="BB305" s="170"/>
      <c r="BC305" s="170"/>
      <c r="BD305" s="170"/>
      <c r="BE305" s="170"/>
      <c r="BF305" s="170"/>
      <c r="BG305" s="170"/>
      <c r="BH305" s="170"/>
    </row>
    <row r="306" spans="1:60" outlineLevel="1">
      <c r="A306" s="171">
        <v>76</v>
      </c>
      <c r="B306" s="180" t="s">
        <v>402</v>
      </c>
      <c r="C306" s="201" t="s">
        <v>403</v>
      </c>
      <c r="D306" s="181" t="s">
        <v>125</v>
      </c>
      <c r="E306" s="183">
        <v>22</v>
      </c>
      <c r="F306" s="186"/>
      <c r="G306" s="187">
        <f t="shared" si="0"/>
        <v>0</v>
      </c>
      <c r="H306" s="186">
        <v>402</v>
      </c>
      <c r="I306" s="187">
        <f t="shared" si="1"/>
        <v>8844</v>
      </c>
      <c r="J306" s="186">
        <v>0</v>
      </c>
      <c r="K306" s="187">
        <f t="shared" si="2"/>
        <v>0</v>
      </c>
      <c r="L306" s="187">
        <v>21</v>
      </c>
      <c r="M306" s="187">
        <f t="shared" si="3"/>
        <v>0</v>
      </c>
      <c r="N306" s="187">
        <v>5.0000000000000001E-4</v>
      </c>
      <c r="O306" s="187">
        <f t="shared" si="4"/>
        <v>0.01</v>
      </c>
      <c r="P306" s="187">
        <v>0</v>
      </c>
      <c r="Q306" s="187">
        <f t="shared" si="5"/>
        <v>0</v>
      </c>
      <c r="R306" s="187"/>
      <c r="S306" s="187"/>
      <c r="T306" s="188">
        <v>0</v>
      </c>
      <c r="U306" s="187">
        <f t="shared" si="6"/>
        <v>0</v>
      </c>
      <c r="V306" s="170"/>
      <c r="W306" s="170"/>
      <c r="X306" s="170"/>
      <c r="Y306" s="170"/>
      <c r="Z306" s="170"/>
      <c r="AA306" s="170"/>
      <c r="AB306" s="170"/>
      <c r="AC306" s="170"/>
      <c r="AD306" s="170"/>
      <c r="AE306" s="170" t="s">
        <v>366</v>
      </c>
      <c r="AF306" s="170"/>
      <c r="AG306" s="170"/>
      <c r="AH306" s="170"/>
      <c r="AI306" s="170"/>
      <c r="AJ306" s="170"/>
      <c r="AK306" s="170"/>
      <c r="AL306" s="170"/>
      <c r="AM306" s="170"/>
      <c r="AN306" s="170"/>
      <c r="AO306" s="170"/>
      <c r="AP306" s="170"/>
      <c r="AQ306" s="170"/>
      <c r="AR306" s="170"/>
      <c r="AS306" s="170"/>
      <c r="AT306" s="170"/>
      <c r="AU306" s="170"/>
      <c r="AV306" s="170"/>
      <c r="AW306" s="170"/>
      <c r="AX306" s="170"/>
      <c r="AY306" s="170"/>
      <c r="AZ306" s="170"/>
      <c r="BA306" s="170"/>
      <c r="BB306" s="170"/>
      <c r="BC306" s="170"/>
      <c r="BD306" s="170"/>
      <c r="BE306" s="170"/>
      <c r="BF306" s="170"/>
      <c r="BG306" s="170"/>
      <c r="BH306" s="170"/>
    </row>
    <row r="307" spans="1:60" outlineLevel="1">
      <c r="A307" s="171">
        <v>77</v>
      </c>
      <c r="B307" s="180" t="s">
        <v>404</v>
      </c>
      <c r="C307" s="201" t="s">
        <v>405</v>
      </c>
      <c r="D307" s="181" t="s">
        <v>125</v>
      </c>
      <c r="E307" s="183">
        <v>2</v>
      </c>
      <c r="F307" s="186"/>
      <c r="G307" s="187">
        <f t="shared" si="0"/>
        <v>0</v>
      </c>
      <c r="H307" s="186">
        <v>185</v>
      </c>
      <c r="I307" s="187">
        <f t="shared" si="1"/>
        <v>370</v>
      </c>
      <c r="J307" s="186">
        <v>0</v>
      </c>
      <c r="K307" s="187">
        <f t="shared" si="2"/>
        <v>0</v>
      </c>
      <c r="L307" s="187">
        <v>21</v>
      </c>
      <c r="M307" s="187">
        <f t="shared" si="3"/>
        <v>0</v>
      </c>
      <c r="N307" s="187">
        <v>6.9999999999999994E-5</v>
      </c>
      <c r="O307" s="187">
        <f t="shared" si="4"/>
        <v>0</v>
      </c>
      <c r="P307" s="187">
        <v>0</v>
      </c>
      <c r="Q307" s="187">
        <f t="shared" si="5"/>
        <v>0</v>
      </c>
      <c r="R307" s="187"/>
      <c r="S307" s="187"/>
      <c r="T307" s="188">
        <v>0</v>
      </c>
      <c r="U307" s="187">
        <f t="shared" si="6"/>
        <v>0</v>
      </c>
      <c r="V307" s="170"/>
      <c r="W307" s="170"/>
      <c r="X307" s="170"/>
      <c r="Y307" s="170"/>
      <c r="Z307" s="170"/>
      <c r="AA307" s="170"/>
      <c r="AB307" s="170"/>
      <c r="AC307" s="170"/>
      <c r="AD307" s="170"/>
      <c r="AE307" s="170" t="s">
        <v>366</v>
      </c>
      <c r="AF307" s="170"/>
      <c r="AG307" s="170"/>
      <c r="AH307" s="170"/>
      <c r="AI307" s="170"/>
      <c r="AJ307" s="170"/>
      <c r="AK307" s="170"/>
      <c r="AL307" s="170"/>
      <c r="AM307" s="170"/>
      <c r="AN307" s="170"/>
      <c r="AO307" s="170"/>
      <c r="AP307" s="170"/>
      <c r="AQ307" s="170"/>
      <c r="AR307" s="170"/>
      <c r="AS307" s="170"/>
      <c r="AT307" s="170"/>
      <c r="AU307" s="170"/>
      <c r="AV307" s="170"/>
      <c r="AW307" s="170"/>
      <c r="AX307" s="170"/>
      <c r="AY307" s="170"/>
      <c r="AZ307" s="170"/>
      <c r="BA307" s="170"/>
      <c r="BB307" s="170"/>
      <c r="BC307" s="170"/>
      <c r="BD307" s="170"/>
      <c r="BE307" s="170"/>
      <c r="BF307" s="170"/>
      <c r="BG307" s="170"/>
      <c r="BH307" s="170"/>
    </row>
    <row r="308" spans="1:60" outlineLevel="1">
      <c r="A308" s="171">
        <v>78</v>
      </c>
      <c r="B308" s="180" t="s">
        <v>406</v>
      </c>
      <c r="C308" s="201" t="s">
        <v>407</v>
      </c>
      <c r="D308" s="181" t="s">
        <v>125</v>
      </c>
      <c r="E308" s="183">
        <v>5</v>
      </c>
      <c r="F308" s="186"/>
      <c r="G308" s="187">
        <f t="shared" si="0"/>
        <v>0</v>
      </c>
      <c r="H308" s="186">
        <v>206</v>
      </c>
      <c r="I308" s="187">
        <f t="shared" si="1"/>
        <v>1030</v>
      </c>
      <c r="J308" s="186">
        <v>0</v>
      </c>
      <c r="K308" s="187">
        <f t="shared" si="2"/>
        <v>0</v>
      </c>
      <c r="L308" s="187">
        <v>21</v>
      </c>
      <c r="M308" s="187">
        <f t="shared" si="3"/>
        <v>0</v>
      </c>
      <c r="N308" s="187">
        <v>6.9999999999999994E-5</v>
      </c>
      <c r="O308" s="187">
        <f t="shared" si="4"/>
        <v>0</v>
      </c>
      <c r="P308" s="187">
        <v>0</v>
      </c>
      <c r="Q308" s="187">
        <f t="shared" si="5"/>
        <v>0</v>
      </c>
      <c r="R308" s="187"/>
      <c r="S308" s="187"/>
      <c r="T308" s="188">
        <v>0</v>
      </c>
      <c r="U308" s="187">
        <f t="shared" si="6"/>
        <v>0</v>
      </c>
      <c r="V308" s="170"/>
      <c r="W308" s="170"/>
      <c r="X308" s="170"/>
      <c r="Y308" s="170"/>
      <c r="Z308" s="170"/>
      <c r="AA308" s="170"/>
      <c r="AB308" s="170"/>
      <c r="AC308" s="170"/>
      <c r="AD308" s="170"/>
      <c r="AE308" s="170" t="s">
        <v>366</v>
      </c>
      <c r="AF308" s="170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70"/>
      <c r="AQ308" s="170"/>
      <c r="AR308" s="170"/>
      <c r="AS308" s="170"/>
      <c r="AT308" s="170"/>
      <c r="AU308" s="170"/>
      <c r="AV308" s="170"/>
      <c r="AW308" s="170"/>
      <c r="AX308" s="170"/>
      <c r="AY308" s="170"/>
      <c r="AZ308" s="170"/>
      <c r="BA308" s="170"/>
      <c r="BB308" s="170"/>
      <c r="BC308" s="170"/>
      <c r="BD308" s="170"/>
      <c r="BE308" s="170"/>
      <c r="BF308" s="170"/>
      <c r="BG308" s="170"/>
      <c r="BH308" s="170"/>
    </row>
    <row r="309" spans="1:60" outlineLevel="1">
      <c r="A309" s="171">
        <v>79</v>
      </c>
      <c r="B309" s="180" t="s">
        <v>408</v>
      </c>
      <c r="C309" s="201" t="s">
        <v>409</v>
      </c>
      <c r="D309" s="181" t="s">
        <v>125</v>
      </c>
      <c r="E309" s="183">
        <v>56</v>
      </c>
      <c r="F309" s="186"/>
      <c r="G309" s="187">
        <f t="shared" si="0"/>
        <v>0</v>
      </c>
      <c r="H309" s="186">
        <v>79</v>
      </c>
      <c r="I309" s="187">
        <f t="shared" si="1"/>
        <v>4424</v>
      </c>
      <c r="J309" s="186">
        <v>0</v>
      </c>
      <c r="K309" s="187">
        <f t="shared" si="2"/>
        <v>0</v>
      </c>
      <c r="L309" s="187">
        <v>21</v>
      </c>
      <c r="M309" s="187">
        <f t="shared" si="3"/>
        <v>0</v>
      </c>
      <c r="N309" s="187">
        <v>1.7000000000000001E-4</v>
      </c>
      <c r="O309" s="187">
        <f t="shared" si="4"/>
        <v>0.01</v>
      </c>
      <c r="P309" s="187">
        <v>0</v>
      </c>
      <c r="Q309" s="187">
        <f t="shared" si="5"/>
        <v>0</v>
      </c>
      <c r="R309" s="187"/>
      <c r="S309" s="187"/>
      <c r="T309" s="188">
        <v>0</v>
      </c>
      <c r="U309" s="187">
        <f t="shared" si="6"/>
        <v>0</v>
      </c>
      <c r="V309" s="170"/>
      <c r="W309" s="170"/>
      <c r="X309" s="170"/>
      <c r="Y309" s="170"/>
      <c r="Z309" s="170"/>
      <c r="AA309" s="170"/>
      <c r="AB309" s="170"/>
      <c r="AC309" s="170"/>
      <c r="AD309" s="170"/>
      <c r="AE309" s="170" t="s">
        <v>366</v>
      </c>
      <c r="AF309" s="170"/>
      <c r="AG309" s="170"/>
      <c r="AH309" s="170"/>
      <c r="AI309" s="170"/>
      <c r="AJ309" s="170"/>
      <c r="AK309" s="170"/>
      <c r="AL309" s="170"/>
      <c r="AM309" s="170"/>
      <c r="AN309" s="170"/>
      <c r="AO309" s="170"/>
      <c r="AP309" s="170"/>
      <c r="AQ309" s="170"/>
      <c r="AR309" s="170"/>
      <c r="AS309" s="170"/>
      <c r="AT309" s="170"/>
      <c r="AU309" s="170"/>
      <c r="AV309" s="170"/>
      <c r="AW309" s="170"/>
      <c r="AX309" s="170"/>
      <c r="AY309" s="170"/>
      <c r="AZ309" s="170"/>
      <c r="BA309" s="170"/>
      <c r="BB309" s="170"/>
      <c r="BC309" s="170"/>
      <c r="BD309" s="170"/>
      <c r="BE309" s="170"/>
      <c r="BF309" s="170"/>
      <c r="BG309" s="170"/>
      <c r="BH309" s="170"/>
    </row>
    <row r="310" spans="1:60" outlineLevel="1">
      <c r="A310" s="171">
        <v>80</v>
      </c>
      <c r="B310" s="180" t="s">
        <v>410</v>
      </c>
      <c r="C310" s="201" t="s">
        <v>411</v>
      </c>
      <c r="D310" s="181" t="s">
        <v>125</v>
      </c>
      <c r="E310" s="183">
        <v>56</v>
      </c>
      <c r="F310" s="186"/>
      <c r="G310" s="187">
        <f t="shared" si="0"/>
        <v>0</v>
      </c>
      <c r="H310" s="186">
        <v>10</v>
      </c>
      <c r="I310" s="187">
        <f t="shared" si="1"/>
        <v>560</v>
      </c>
      <c r="J310" s="186">
        <v>0</v>
      </c>
      <c r="K310" s="187">
        <f t="shared" si="2"/>
        <v>0</v>
      </c>
      <c r="L310" s="187">
        <v>21</v>
      </c>
      <c r="M310" s="187">
        <f t="shared" si="3"/>
        <v>0</v>
      </c>
      <c r="N310" s="187">
        <v>2.0000000000000001E-4</v>
      </c>
      <c r="O310" s="187">
        <f t="shared" si="4"/>
        <v>0.01</v>
      </c>
      <c r="P310" s="187">
        <v>0</v>
      </c>
      <c r="Q310" s="187">
        <f t="shared" si="5"/>
        <v>0</v>
      </c>
      <c r="R310" s="187"/>
      <c r="S310" s="187"/>
      <c r="T310" s="188">
        <v>0</v>
      </c>
      <c r="U310" s="187">
        <f t="shared" si="6"/>
        <v>0</v>
      </c>
      <c r="V310" s="170"/>
      <c r="W310" s="170"/>
      <c r="X310" s="170"/>
      <c r="Y310" s="170"/>
      <c r="Z310" s="170"/>
      <c r="AA310" s="170"/>
      <c r="AB310" s="170"/>
      <c r="AC310" s="170"/>
      <c r="AD310" s="170"/>
      <c r="AE310" s="170" t="s">
        <v>366</v>
      </c>
      <c r="AF310" s="170"/>
      <c r="AG310" s="170"/>
      <c r="AH310" s="170"/>
      <c r="AI310" s="170"/>
      <c r="AJ310" s="170"/>
      <c r="AK310" s="170"/>
      <c r="AL310" s="170"/>
      <c r="AM310" s="170"/>
      <c r="AN310" s="170"/>
      <c r="AO310" s="170"/>
      <c r="AP310" s="170"/>
      <c r="AQ310" s="170"/>
      <c r="AR310" s="170"/>
      <c r="AS310" s="170"/>
      <c r="AT310" s="170"/>
      <c r="AU310" s="170"/>
      <c r="AV310" s="170"/>
      <c r="AW310" s="170"/>
      <c r="AX310" s="170"/>
      <c r="AY310" s="170"/>
      <c r="AZ310" s="170"/>
      <c r="BA310" s="170"/>
      <c r="BB310" s="170"/>
      <c r="BC310" s="170"/>
      <c r="BD310" s="170"/>
      <c r="BE310" s="170"/>
      <c r="BF310" s="170"/>
      <c r="BG310" s="170"/>
      <c r="BH310" s="170"/>
    </row>
    <row r="311" spans="1:60" outlineLevel="1">
      <c r="A311" s="171">
        <v>81</v>
      </c>
      <c r="B311" s="180" t="s">
        <v>412</v>
      </c>
      <c r="C311" s="201" t="s">
        <v>413</v>
      </c>
      <c r="D311" s="181" t="s">
        <v>125</v>
      </c>
      <c r="E311" s="183">
        <v>5</v>
      </c>
      <c r="F311" s="186"/>
      <c r="G311" s="187">
        <f t="shared" si="0"/>
        <v>0</v>
      </c>
      <c r="H311" s="186">
        <v>200</v>
      </c>
      <c r="I311" s="187">
        <f t="shared" si="1"/>
        <v>1000</v>
      </c>
      <c r="J311" s="186">
        <v>0</v>
      </c>
      <c r="K311" s="187">
        <f t="shared" si="2"/>
        <v>0</v>
      </c>
      <c r="L311" s="187">
        <v>21</v>
      </c>
      <c r="M311" s="187">
        <f t="shared" si="3"/>
        <v>0</v>
      </c>
      <c r="N311" s="187">
        <v>1E-3</v>
      </c>
      <c r="O311" s="187">
        <f t="shared" si="4"/>
        <v>0.01</v>
      </c>
      <c r="P311" s="187">
        <v>0</v>
      </c>
      <c r="Q311" s="187">
        <f t="shared" si="5"/>
        <v>0</v>
      </c>
      <c r="R311" s="187"/>
      <c r="S311" s="187"/>
      <c r="T311" s="188">
        <v>0</v>
      </c>
      <c r="U311" s="187">
        <f t="shared" si="6"/>
        <v>0</v>
      </c>
      <c r="V311" s="170"/>
      <c r="W311" s="170"/>
      <c r="X311" s="170"/>
      <c r="Y311" s="170"/>
      <c r="Z311" s="170"/>
      <c r="AA311" s="170"/>
      <c r="AB311" s="170"/>
      <c r="AC311" s="170"/>
      <c r="AD311" s="170"/>
      <c r="AE311" s="170" t="s">
        <v>366</v>
      </c>
      <c r="AF311" s="170"/>
      <c r="AG311" s="170"/>
      <c r="AH311" s="170"/>
      <c r="AI311" s="170"/>
      <c r="AJ311" s="170"/>
      <c r="AK311" s="170"/>
      <c r="AL311" s="170"/>
      <c r="AM311" s="170"/>
      <c r="AN311" s="170"/>
      <c r="AO311" s="170"/>
      <c r="AP311" s="170"/>
      <c r="AQ311" s="170"/>
      <c r="AR311" s="170"/>
      <c r="AS311" s="170"/>
      <c r="AT311" s="170"/>
      <c r="AU311" s="170"/>
      <c r="AV311" s="170"/>
      <c r="AW311" s="170"/>
      <c r="AX311" s="170"/>
      <c r="AY311" s="170"/>
      <c r="AZ311" s="170"/>
      <c r="BA311" s="170"/>
      <c r="BB311" s="170"/>
      <c r="BC311" s="170"/>
      <c r="BD311" s="170"/>
      <c r="BE311" s="170"/>
      <c r="BF311" s="170"/>
      <c r="BG311" s="170"/>
      <c r="BH311" s="170"/>
    </row>
    <row r="312" spans="1:60" outlineLevel="1">
      <c r="A312" s="171">
        <v>82</v>
      </c>
      <c r="B312" s="180" t="s">
        <v>414</v>
      </c>
      <c r="C312" s="201" t="s">
        <v>415</v>
      </c>
      <c r="D312" s="181" t="s">
        <v>125</v>
      </c>
      <c r="E312" s="183">
        <v>1</v>
      </c>
      <c r="F312" s="186"/>
      <c r="G312" s="187">
        <f t="shared" si="0"/>
        <v>0</v>
      </c>
      <c r="H312" s="186">
        <v>41192</v>
      </c>
      <c r="I312" s="187">
        <f t="shared" si="1"/>
        <v>41192</v>
      </c>
      <c r="J312" s="186">
        <v>0</v>
      </c>
      <c r="K312" s="187">
        <f t="shared" si="2"/>
        <v>0</v>
      </c>
      <c r="L312" s="187">
        <v>21</v>
      </c>
      <c r="M312" s="187">
        <f t="shared" si="3"/>
        <v>0</v>
      </c>
      <c r="N312" s="187">
        <v>8.2000000000000003E-2</v>
      </c>
      <c r="O312" s="187">
        <f t="shared" si="4"/>
        <v>0.08</v>
      </c>
      <c r="P312" s="187">
        <v>0</v>
      </c>
      <c r="Q312" s="187">
        <f t="shared" si="5"/>
        <v>0</v>
      </c>
      <c r="R312" s="187"/>
      <c r="S312" s="187"/>
      <c r="T312" s="188">
        <v>0</v>
      </c>
      <c r="U312" s="187">
        <f t="shared" si="6"/>
        <v>0</v>
      </c>
      <c r="V312" s="170"/>
      <c r="W312" s="170"/>
      <c r="X312" s="170"/>
      <c r="Y312" s="170"/>
      <c r="Z312" s="170"/>
      <c r="AA312" s="170"/>
      <c r="AB312" s="170"/>
      <c r="AC312" s="170"/>
      <c r="AD312" s="170"/>
      <c r="AE312" s="170" t="s">
        <v>366</v>
      </c>
      <c r="AF312" s="170"/>
      <c r="AG312" s="170"/>
      <c r="AH312" s="170"/>
      <c r="AI312" s="170"/>
      <c r="AJ312" s="170"/>
      <c r="AK312" s="170"/>
      <c r="AL312" s="170"/>
      <c r="AM312" s="170"/>
      <c r="AN312" s="170"/>
      <c r="AO312" s="170"/>
      <c r="AP312" s="170"/>
      <c r="AQ312" s="170"/>
      <c r="AR312" s="170"/>
      <c r="AS312" s="170"/>
      <c r="AT312" s="170"/>
      <c r="AU312" s="170"/>
      <c r="AV312" s="170"/>
      <c r="AW312" s="170"/>
      <c r="AX312" s="170"/>
      <c r="AY312" s="170"/>
      <c r="AZ312" s="170"/>
      <c r="BA312" s="170"/>
      <c r="BB312" s="170"/>
      <c r="BC312" s="170"/>
      <c r="BD312" s="170"/>
      <c r="BE312" s="170"/>
      <c r="BF312" s="170"/>
      <c r="BG312" s="170"/>
      <c r="BH312" s="170"/>
    </row>
    <row r="313" spans="1:60" ht="22.5" outlineLevel="1">
      <c r="A313" s="171">
        <v>83</v>
      </c>
      <c r="B313" s="180" t="s">
        <v>416</v>
      </c>
      <c r="C313" s="201" t="s">
        <v>417</v>
      </c>
      <c r="D313" s="181" t="s">
        <v>145</v>
      </c>
      <c r="E313" s="183">
        <v>324</v>
      </c>
      <c r="F313" s="186"/>
      <c r="G313" s="187">
        <f t="shared" si="0"/>
        <v>0</v>
      </c>
      <c r="H313" s="186">
        <v>200</v>
      </c>
      <c r="I313" s="187">
        <f t="shared" si="1"/>
        <v>64800</v>
      </c>
      <c r="J313" s="186">
        <v>0</v>
      </c>
      <c r="K313" s="187">
        <f t="shared" si="2"/>
        <v>0</v>
      </c>
      <c r="L313" s="187">
        <v>21</v>
      </c>
      <c r="M313" s="187">
        <f t="shared" si="3"/>
        <v>0</v>
      </c>
      <c r="N313" s="187">
        <v>2E-3</v>
      </c>
      <c r="O313" s="187">
        <f t="shared" si="4"/>
        <v>0.65</v>
      </c>
      <c r="P313" s="187">
        <v>0</v>
      </c>
      <c r="Q313" s="187">
        <f t="shared" si="5"/>
        <v>0</v>
      </c>
      <c r="R313" s="187"/>
      <c r="S313" s="187"/>
      <c r="T313" s="188">
        <v>0</v>
      </c>
      <c r="U313" s="187">
        <f t="shared" si="6"/>
        <v>0</v>
      </c>
      <c r="V313" s="170"/>
      <c r="W313" s="170"/>
      <c r="X313" s="170"/>
      <c r="Y313" s="170"/>
      <c r="Z313" s="170"/>
      <c r="AA313" s="170"/>
      <c r="AB313" s="170"/>
      <c r="AC313" s="170"/>
      <c r="AD313" s="170"/>
      <c r="AE313" s="170" t="s">
        <v>366</v>
      </c>
      <c r="AF313" s="170"/>
      <c r="AG313" s="170"/>
      <c r="AH313" s="170"/>
      <c r="AI313" s="170"/>
      <c r="AJ313" s="170"/>
      <c r="AK313" s="170"/>
      <c r="AL313" s="170"/>
      <c r="AM313" s="170"/>
      <c r="AN313" s="170"/>
      <c r="AO313" s="170"/>
      <c r="AP313" s="170"/>
      <c r="AQ313" s="170"/>
      <c r="AR313" s="170"/>
      <c r="AS313" s="170"/>
      <c r="AT313" s="170"/>
      <c r="AU313" s="170"/>
      <c r="AV313" s="170"/>
      <c r="AW313" s="170"/>
      <c r="AX313" s="170"/>
      <c r="AY313" s="170"/>
      <c r="AZ313" s="170"/>
      <c r="BA313" s="170"/>
      <c r="BB313" s="170"/>
      <c r="BC313" s="170"/>
      <c r="BD313" s="170"/>
      <c r="BE313" s="170"/>
      <c r="BF313" s="170"/>
      <c r="BG313" s="170"/>
      <c r="BH313" s="170"/>
    </row>
    <row r="314" spans="1:60" outlineLevel="1">
      <c r="A314" s="171">
        <v>84</v>
      </c>
      <c r="B314" s="180" t="s">
        <v>418</v>
      </c>
      <c r="C314" s="201" t="s">
        <v>419</v>
      </c>
      <c r="D314" s="181" t="s">
        <v>145</v>
      </c>
      <c r="E314" s="183">
        <v>324</v>
      </c>
      <c r="F314" s="186"/>
      <c r="G314" s="187">
        <f t="shared" si="0"/>
        <v>0</v>
      </c>
      <c r="H314" s="186">
        <v>18</v>
      </c>
      <c r="I314" s="187">
        <f t="shared" si="1"/>
        <v>5832</v>
      </c>
      <c r="J314" s="186">
        <v>0</v>
      </c>
      <c r="K314" s="187">
        <f t="shared" si="2"/>
        <v>0</v>
      </c>
      <c r="L314" s="187">
        <v>21</v>
      </c>
      <c r="M314" s="187">
        <f t="shared" si="3"/>
        <v>0</v>
      </c>
      <c r="N314" s="187">
        <v>3.0000000000000001E-5</v>
      </c>
      <c r="O314" s="187">
        <f t="shared" si="4"/>
        <v>0.01</v>
      </c>
      <c r="P314" s="187">
        <v>0</v>
      </c>
      <c r="Q314" s="187">
        <f t="shared" si="5"/>
        <v>0</v>
      </c>
      <c r="R314" s="187"/>
      <c r="S314" s="187"/>
      <c r="T314" s="188">
        <v>0</v>
      </c>
      <c r="U314" s="187">
        <f t="shared" si="6"/>
        <v>0</v>
      </c>
      <c r="V314" s="170"/>
      <c r="W314" s="170"/>
      <c r="X314" s="170"/>
      <c r="Y314" s="170"/>
      <c r="Z314" s="170"/>
      <c r="AA314" s="170"/>
      <c r="AB314" s="170"/>
      <c r="AC314" s="170"/>
      <c r="AD314" s="170"/>
      <c r="AE314" s="170" t="s">
        <v>366</v>
      </c>
      <c r="AF314" s="170"/>
      <c r="AG314" s="170"/>
      <c r="AH314" s="170"/>
      <c r="AI314" s="170"/>
      <c r="AJ314" s="170"/>
      <c r="AK314" s="170"/>
      <c r="AL314" s="170"/>
      <c r="AM314" s="170"/>
      <c r="AN314" s="170"/>
      <c r="AO314" s="170"/>
      <c r="AP314" s="170"/>
      <c r="AQ314" s="170"/>
      <c r="AR314" s="170"/>
      <c r="AS314" s="170"/>
      <c r="AT314" s="170"/>
      <c r="AU314" s="170"/>
      <c r="AV314" s="170"/>
      <c r="AW314" s="170"/>
      <c r="AX314" s="170"/>
      <c r="AY314" s="170"/>
      <c r="AZ314" s="170"/>
      <c r="BA314" s="170"/>
      <c r="BB314" s="170"/>
      <c r="BC314" s="170"/>
      <c r="BD314" s="170"/>
      <c r="BE314" s="170"/>
      <c r="BF314" s="170"/>
      <c r="BG314" s="170"/>
      <c r="BH314" s="170"/>
    </row>
    <row r="315" spans="1:60" outlineLevel="1">
      <c r="A315" s="171">
        <v>85</v>
      </c>
      <c r="B315" s="180" t="s">
        <v>420</v>
      </c>
      <c r="C315" s="201" t="s">
        <v>421</v>
      </c>
      <c r="D315" s="181" t="s">
        <v>125</v>
      </c>
      <c r="E315" s="183">
        <v>1</v>
      </c>
      <c r="F315" s="186"/>
      <c r="G315" s="187">
        <f t="shared" si="0"/>
        <v>0</v>
      </c>
      <c r="H315" s="186">
        <v>13682</v>
      </c>
      <c r="I315" s="187">
        <f t="shared" si="1"/>
        <v>13682</v>
      </c>
      <c r="J315" s="186">
        <v>0</v>
      </c>
      <c r="K315" s="187">
        <f t="shared" si="2"/>
        <v>0</v>
      </c>
      <c r="L315" s="187">
        <v>21</v>
      </c>
      <c r="M315" s="187">
        <f t="shared" si="3"/>
        <v>0</v>
      </c>
      <c r="N315" s="187">
        <v>3.7999999999999999E-2</v>
      </c>
      <c r="O315" s="187">
        <f t="shared" si="4"/>
        <v>0.04</v>
      </c>
      <c r="P315" s="187">
        <v>0</v>
      </c>
      <c r="Q315" s="187">
        <f t="shared" si="5"/>
        <v>0</v>
      </c>
      <c r="R315" s="187"/>
      <c r="S315" s="187"/>
      <c r="T315" s="188">
        <v>0</v>
      </c>
      <c r="U315" s="187">
        <f t="shared" si="6"/>
        <v>0</v>
      </c>
      <c r="V315" s="170"/>
      <c r="W315" s="170"/>
      <c r="X315" s="170"/>
      <c r="Y315" s="170"/>
      <c r="Z315" s="170"/>
      <c r="AA315" s="170"/>
      <c r="AB315" s="170"/>
      <c r="AC315" s="170"/>
      <c r="AD315" s="170"/>
      <c r="AE315" s="170" t="s">
        <v>267</v>
      </c>
      <c r="AF315" s="170"/>
      <c r="AG315" s="170"/>
      <c r="AH315" s="170"/>
      <c r="AI315" s="170"/>
      <c r="AJ315" s="170"/>
      <c r="AK315" s="170"/>
      <c r="AL315" s="170"/>
      <c r="AM315" s="170"/>
      <c r="AN315" s="170"/>
      <c r="AO315" s="170"/>
      <c r="AP315" s="170"/>
      <c r="AQ315" s="170"/>
      <c r="AR315" s="170"/>
      <c r="AS315" s="170"/>
      <c r="AT315" s="170"/>
      <c r="AU315" s="170"/>
      <c r="AV315" s="170"/>
      <c r="AW315" s="170"/>
      <c r="AX315" s="170"/>
      <c r="AY315" s="170"/>
      <c r="AZ315" s="170"/>
      <c r="BA315" s="170"/>
      <c r="BB315" s="170"/>
      <c r="BC315" s="170"/>
      <c r="BD315" s="170"/>
      <c r="BE315" s="170"/>
      <c r="BF315" s="170"/>
      <c r="BG315" s="170"/>
      <c r="BH315" s="170"/>
    </row>
    <row r="316" spans="1:60" outlineLevel="1">
      <c r="A316" s="171">
        <v>86</v>
      </c>
      <c r="B316" s="180" t="s">
        <v>422</v>
      </c>
      <c r="C316" s="201" t="s">
        <v>423</v>
      </c>
      <c r="D316" s="181" t="s">
        <v>125</v>
      </c>
      <c r="E316" s="183">
        <v>1</v>
      </c>
      <c r="F316" s="186"/>
      <c r="G316" s="187">
        <f t="shared" ref="G316:G341" si="7">ROUND(E316*F316,2)</f>
        <v>0</v>
      </c>
      <c r="H316" s="186">
        <v>7732</v>
      </c>
      <c r="I316" s="187">
        <f t="shared" ref="I316:I341" si="8">ROUND(E316*H316,2)</f>
        <v>7732</v>
      </c>
      <c r="J316" s="186">
        <v>0</v>
      </c>
      <c r="K316" s="187">
        <f t="shared" ref="K316:K341" si="9">ROUND(E316*J316,2)</f>
        <v>0</v>
      </c>
      <c r="L316" s="187">
        <v>21</v>
      </c>
      <c r="M316" s="187">
        <f t="shared" ref="M316:M341" si="10">G316*(1+L316/100)</f>
        <v>0</v>
      </c>
      <c r="N316" s="187">
        <v>2.1999999999999999E-2</v>
      </c>
      <c r="O316" s="187">
        <f t="shared" ref="O316:O341" si="11">ROUND(E316*N316,2)</f>
        <v>0.02</v>
      </c>
      <c r="P316" s="187">
        <v>0</v>
      </c>
      <c r="Q316" s="187">
        <f t="shared" ref="Q316:Q341" si="12">ROUND(E316*P316,2)</f>
        <v>0</v>
      </c>
      <c r="R316" s="187"/>
      <c r="S316" s="187"/>
      <c r="T316" s="188">
        <v>0</v>
      </c>
      <c r="U316" s="187">
        <f t="shared" ref="U316:U341" si="13">ROUND(E316*T316,2)</f>
        <v>0</v>
      </c>
      <c r="V316" s="170"/>
      <c r="W316" s="170"/>
      <c r="X316" s="170"/>
      <c r="Y316" s="170"/>
      <c r="Z316" s="170"/>
      <c r="AA316" s="170"/>
      <c r="AB316" s="170"/>
      <c r="AC316" s="170"/>
      <c r="AD316" s="170"/>
      <c r="AE316" s="170" t="s">
        <v>267</v>
      </c>
      <c r="AF316" s="170"/>
      <c r="AG316" s="170"/>
      <c r="AH316" s="170"/>
      <c r="AI316" s="170"/>
      <c r="AJ316" s="170"/>
      <c r="AK316" s="170"/>
      <c r="AL316" s="170"/>
      <c r="AM316" s="170"/>
      <c r="AN316" s="170"/>
      <c r="AO316" s="170"/>
      <c r="AP316" s="170"/>
      <c r="AQ316" s="170"/>
      <c r="AR316" s="170"/>
      <c r="AS316" s="170"/>
      <c r="AT316" s="170"/>
      <c r="AU316" s="170"/>
      <c r="AV316" s="170"/>
      <c r="AW316" s="170"/>
      <c r="AX316" s="170"/>
      <c r="AY316" s="170"/>
      <c r="AZ316" s="170"/>
      <c r="BA316" s="170"/>
      <c r="BB316" s="170"/>
      <c r="BC316" s="170"/>
      <c r="BD316" s="170"/>
      <c r="BE316" s="170"/>
      <c r="BF316" s="170"/>
      <c r="BG316" s="170"/>
      <c r="BH316" s="170"/>
    </row>
    <row r="317" spans="1:60" outlineLevel="1">
      <c r="A317" s="171">
        <v>87</v>
      </c>
      <c r="B317" s="180" t="s">
        <v>424</v>
      </c>
      <c r="C317" s="201" t="s">
        <v>425</v>
      </c>
      <c r="D317" s="181" t="s">
        <v>125</v>
      </c>
      <c r="E317" s="183">
        <v>1</v>
      </c>
      <c r="F317" s="186"/>
      <c r="G317" s="187">
        <f t="shared" si="7"/>
        <v>0</v>
      </c>
      <c r="H317" s="186">
        <v>6691</v>
      </c>
      <c r="I317" s="187">
        <f t="shared" si="8"/>
        <v>6691</v>
      </c>
      <c r="J317" s="186">
        <v>0</v>
      </c>
      <c r="K317" s="187">
        <f t="shared" si="9"/>
        <v>0</v>
      </c>
      <c r="L317" s="187">
        <v>21</v>
      </c>
      <c r="M317" s="187">
        <f t="shared" si="10"/>
        <v>0</v>
      </c>
      <c r="N317" s="187">
        <v>2.444E-2</v>
      </c>
      <c r="O317" s="187">
        <f t="shared" si="11"/>
        <v>0.02</v>
      </c>
      <c r="P317" s="187">
        <v>0</v>
      </c>
      <c r="Q317" s="187">
        <f t="shared" si="12"/>
        <v>0</v>
      </c>
      <c r="R317" s="187"/>
      <c r="S317" s="187"/>
      <c r="T317" s="188">
        <v>0</v>
      </c>
      <c r="U317" s="187">
        <f t="shared" si="13"/>
        <v>0</v>
      </c>
      <c r="V317" s="170"/>
      <c r="W317" s="170"/>
      <c r="X317" s="170"/>
      <c r="Y317" s="170"/>
      <c r="Z317" s="170"/>
      <c r="AA317" s="170"/>
      <c r="AB317" s="170"/>
      <c r="AC317" s="170"/>
      <c r="AD317" s="170"/>
      <c r="AE317" s="170" t="s">
        <v>267</v>
      </c>
      <c r="AF317" s="170"/>
      <c r="AG317" s="170"/>
      <c r="AH317" s="170"/>
      <c r="AI317" s="170"/>
      <c r="AJ317" s="170"/>
      <c r="AK317" s="170"/>
      <c r="AL317" s="170"/>
      <c r="AM317" s="170"/>
      <c r="AN317" s="170"/>
      <c r="AO317" s="170"/>
      <c r="AP317" s="170"/>
      <c r="AQ317" s="170"/>
      <c r="AR317" s="170"/>
      <c r="AS317" s="170"/>
      <c r="AT317" s="170"/>
      <c r="AU317" s="170"/>
      <c r="AV317" s="170"/>
      <c r="AW317" s="170"/>
      <c r="AX317" s="170"/>
      <c r="AY317" s="170"/>
      <c r="AZ317" s="170"/>
      <c r="BA317" s="170"/>
      <c r="BB317" s="170"/>
      <c r="BC317" s="170"/>
      <c r="BD317" s="170"/>
      <c r="BE317" s="170"/>
      <c r="BF317" s="170"/>
      <c r="BG317" s="170"/>
      <c r="BH317" s="170"/>
    </row>
    <row r="318" spans="1:60" outlineLevel="1">
      <c r="A318" s="171">
        <v>88</v>
      </c>
      <c r="B318" s="180" t="s">
        <v>426</v>
      </c>
      <c r="C318" s="201" t="s">
        <v>427</v>
      </c>
      <c r="D318" s="181" t="s">
        <v>125</v>
      </c>
      <c r="E318" s="183">
        <v>2</v>
      </c>
      <c r="F318" s="186"/>
      <c r="G318" s="187">
        <f t="shared" si="7"/>
        <v>0</v>
      </c>
      <c r="H318" s="186">
        <v>1298</v>
      </c>
      <c r="I318" s="187">
        <f t="shared" si="8"/>
        <v>2596</v>
      </c>
      <c r="J318" s="186">
        <v>0</v>
      </c>
      <c r="K318" s="187">
        <f t="shared" si="9"/>
        <v>0</v>
      </c>
      <c r="L318" s="187">
        <v>21</v>
      </c>
      <c r="M318" s="187">
        <f t="shared" si="10"/>
        <v>0</v>
      </c>
      <c r="N318" s="187">
        <v>7.3000000000000001E-3</v>
      </c>
      <c r="O318" s="187">
        <f t="shared" si="11"/>
        <v>0.01</v>
      </c>
      <c r="P318" s="187">
        <v>0</v>
      </c>
      <c r="Q318" s="187">
        <f t="shared" si="12"/>
        <v>0</v>
      </c>
      <c r="R318" s="187"/>
      <c r="S318" s="187"/>
      <c r="T318" s="188">
        <v>0</v>
      </c>
      <c r="U318" s="187">
        <f t="shared" si="13"/>
        <v>0</v>
      </c>
      <c r="V318" s="170"/>
      <c r="W318" s="170"/>
      <c r="X318" s="170"/>
      <c r="Y318" s="170"/>
      <c r="Z318" s="170"/>
      <c r="AA318" s="170"/>
      <c r="AB318" s="170"/>
      <c r="AC318" s="170"/>
      <c r="AD318" s="170"/>
      <c r="AE318" s="170" t="s">
        <v>267</v>
      </c>
      <c r="AF318" s="170"/>
      <c r="AG318" s="170"/>
      <c r="AH318" s="170"/>
      <c r="AI318" s="170"/>
      <c r="AJ318" s="170"/>
      <c r="AK318" s="170"/>
      <c r="AL318" s="170"/>
      <c r="AM318" s="170"/>
      <c r="AN318" s="170"/>
      <c r="AO318" s="170"/>
      <c r="AP318" s="170"/>
      <c r="AQ318" s="170"/>
      <c r="AR318" s="170"/>
      <c r="AS318" s="170"/>
      <c r="AT318" s="170"/>
      <c r="AU318" s="170"/>
      <c r="AV318" s="170"/>
      <c r="AW318" s="170"/>
      <c r="AX318" s="170"/>
      <c r="AY318" s="170"/>
      <c r="AZ318" s="170"/>
      <c r="BA318" s="170"/>
      <c r="BB318" s="170"/>
      <c r="BC318" s="170"/>
      <c r="BD318" s="170"/>
      <c r="BE318" s="170"/>
      <c r="BF318" s="170"/>
      <c r="BG318" s="170"/>
      <c r="BH318" s="170"/>
    </row>
    <row r="319" spans="1:60" outlineLevel="1">
      <c r="A319" s="171">
        <v>89</v>
      </c>
      <c r="B319" s="180" t="s">
        <v>428</v>
      </c>
      <c r="C319" s="201" t="s">
        <v>429</v>
      </c>
      <c r="D319" s="181" t="s">
        <v>125</v>
      </c>
      <c r="E319" s="183">
        <v>1</v>
      </c>
      <c r="F319" s="186"/>
      <c r="G319" s="187">
        <f t="shared" si="7"/>
        <v>0</v>
      </c>
      <c r="H319" s="186">
        <v>580</v>
      </c>
      <c r="I319" s="187">
        <f t="shared" si="8"/>
        <v>580</v>
      </c>
      <c r="J319" s="186">
        <v>0</v>
      </c>
      <c r="K319" s="187">
        <f t="shared" si="9"/>
        <v>0</v>
      </c>
      <c r="L319" s="187">
        <v>21</v>
      </c>
      <c r="M319" s="187">
        <f t="shared" si="10"/>
        <v>0</v>
      </c>
      <c r="N319" s="187">
        <v>1.0999999999999999E-2</v>
      </c>
      <c r="O319" s="187">
        <f t="shared" si="11"/>
        <v>0.01</v>
      </c>
      <c r="P319" s="187">
        <v>0</v>
      </c>
      <c r="Q319" s="187">
        <f t="shared" si="12"/>
        <v>0</v>
      </c>
      <c r="R319" s="187"/>
      <c r="S319" s="187"/>
      <c r="T319" s="188">
        <v>0</v>
      </c>
      <c r="U319" s="187">
        <f t="shared" si="13"/>
        <v>0</v>
      </c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 t="s">
        <v>267</v>
      </c>
      <c r="AF319" s="170"/>
      <c r="AG319" s="170"/>
      <c r="AH319" s="170"/>
      <c r="AI319" s="170"/>
      <c r="AJ319" s="170"/>
      <c r="AK319" s="170"/>
      <c r="AL319" s="170"/>
      <c r="AM319" s="170"/>
      <c r="AN319" s="170"/>
      <c r="AO319" s="170"/>
      <c r="AP319" s="170"/>
      <c r="AQ319" s="170"/>
      <c r="AR319" s="170"/>
      <c r="AS319" s="170"/>
      <c r="AT319" s="170"/>
      <c r="AU319" s="170"/>
      <c r="AV319" s="170"/>
      <c r="AW319" s="170"/>
      <c r="AX319" s="170"/>
      <c r="AY319" s="170"/>
      <c r="AZ319" s="170"/>
      <c r="BA319" s="170"/>
      <c r="BB319" s="170"/>
      <c r="BC319" s="170"/>
      <c r="BD319" s="170"/>
      <c r="BE319" s="170"/>
      <c r="BF319" s="170"/>
      <c r="BG319" s="170"/>
      <c r="BH319" s="170"/>
    </row>
    <row r="320" spans="1:60" outlineLevel="1">
      <c r="A320" s="171">
        <v>90</v>
      </c>
      <c r="B320" s="180" t="s">
        <v>430</v>
      </c>
      <c r="C320" s="201" t="s">
        <v>431</v>
      </c>
      <c r="D320" s="181" t="s">
        <v>125</v>
      </c>
      <c r="E320" s="183">
        <v>1</v>
      </c>
      <c r="F320" s="186"/>
      <c r="G320" s="187">
        <f t="shared" si="7"/>
        <v>0</v>
      </c>
      <c r="H320" s="186">
        <v>550</v>
      </c>
      <c r="I320" s="187">
        <f t="shared" si="8"/>
        <v>550</v>
      </c>
      <c r="J320" s="186">
        <v>0</v>
      </c>
      <c r="K320" s="187">
        <f t="shared" si="9"/>
        <v>0</v>
      </c>
      <c r="L320" s="187">
        <v>21</v>
      </c>
      <c r="M320" s="187">
        <f t="shared" si="10"/>
        <v>0</v>
      </c>
      <c r="N320" s="187">
        <v>9.4999999999999998E-3</v>
      </c>
      <c r="O320" s="187">
        <f t="shared" si="11"/>
        <v>0.01</v>
      </c>
      <c r="P320" s="187">
        <v>0</v>
      </c>
      <c r="Q320" s="187">
        <f t="shared" si="12"/>
        <v>0</v>
      </c>
      <c r="R320" s="187"/>
      <c r="S320" s="187"/>
      <c r="T320" s="188">
        <v>0</v>
      </c>
      <c r="U320" s="187">
        <f t="shared" si="13"/>
        <v>0</v>
      </c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 t="s">
        <v>267</v>
      </c>
      <c r="AF320" s="170"/>
      <c r="AG320" s="170"/>
      <c r="AH320" s="170"/>
      <c r="AI320" s="170"/>
      <c r="AJ320" s="170"/>
      <c r="AK320" s="170"/>
      <c r="AL320" s="170"/>
      <c r="AM320" s="170"/>
      <c r="AN320" s="170"/>
      <c r="AO320" s="170"/>
      <c r="AP320" s="170"/>
      <c r="AQ320" s="170"/>
      <c r="AR320" s="170"/>
      <c r="AS320" s="170"/>
      <c r="AT320" s="170"/>
      <c r="AU320" s="170"/>
      <c r="AV320" s="170"/>
      <c r="AW320" s="170"/>
      <c r="AX320" s="170"/>
      <c r="AY320" s="170"/>
      <c r="AZ320" s="170"/>
      <c r="BA320" s="170"/>
      <c r="BB320" s="170"/>
      <c r="BC320" s="170"/>
      <c r="BD320" s="170"/>
      <c r="BE320" s="170"/>
      <c r="BF320" s="170"/>
      <c r="BG320" s="170"/>
      <c r="BH320" s="170"/>
    </row>
    <row r="321" spans="1:60" outlineLevel="1">
      <c r="A321" s="171">
        <v>91</v>
      </c>
      <c r="B321" s="180" t="s">
        <v>432</v>
      </c>
      <c r="C321" s="201" t="s">
        <v>433</v>
      </c>
      <c r="D321" s="181" t="s">
        <v>125</v>
      </c>
      <c r="E321" s="183">
        <v>1</v>
      </c>
      <c r="F321" s="186"/>
      <c r="G321" s="187">
        <f t="shared" si="7"/>
        <v>0</v>
      </c>
      <c r="H321" s="186">
        <v>1932</v>
      </c>
      <c r="I321" s="187">
        <f t="shared" si="8"/>
        <v>1932</v>
      </c>
      <c r="J321" s="186">
        <v>0</v>
      </c>
      <c r="K321" s="187">
        <f t="shared" si="9"/>
        <v>0</v>
      </c>
      <c r="L321" s="187">
        <v>21</v>
      </c>
      <c r="M321" s="187">
        <f t="shared" si="10"/>
        <v>0</v>
      </c>
      <c r="N321" s="187">
        <v>2.4E-2</v>
      </c>
      <c r="O321" s="187">
        <f t="shared" si="11"/>
        <v>0.02</v>
      </c>
      <c r="P321" s="187">
        <v>0</v>
      </c>
      <c r="Q321" s="187">
        <f t="shared" si="12"/>
        <v>0</v>
      </c>
      <c r="R321" s="187"/>
      <c r="S321" s="187"/>
      <c r="T321" s="188">
        <v>0</v>
      </c>
      <c r="U321" s="187">
        <f t="shared" si="13"/>
        <v>0</v>
      </c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 t="s">
        <v>267</v>
      </c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70"/>
      <c r="AT321" s="170"/>
      <c r="AU321" s="170"/>
      <c r="AV321" s="170"/>
      <c r="AW321" s="170"/>
      <c r="AX321" s="170"/>
      <c r="AY321" s="170"/>
      <c r="AZ321" s="170"/>
      <c r="BA321" s="170"/>
      <c r="BB321" s="170"/>
      <c r="BC321" s="170"/>
      <c r="BD321" s="170"/>
      <c r="BE321" s="170"/>
      <c r="BF321" s="170"/>
      <c r="BG321" s="170"/>
      <c r="BH321" s="170"/>
    </row>
    <row r="322" spans="1:60" outlineLevel="1">
      <c r="A322" s="171">
        <v>92</v>
      </c>
      <c r="B322" s="180" t="s">
        <v>434</v>
      </c>
      <c r="C322" s="201" t="s">
        <v>435</v>
      </c>
      <c r="D322" s="181" t="s">
        <v>125</v>
      </c>
      <c r="E322" s="183">
        <v>2</v>
      </c>
      <c r="F322" s="186"/>
      <c r="G322" s="187">
        <f t="shared" si="7"/>
        <v>0</v>
      </c>
      <c r="H322" s="186">
        <v>2132</v>
      </c>
      <c r="I322" s="187">
        <f t="shared" si="8"/>
        <v>4264</v>
      </c>
      <c r="J322" s="186">
        <v>0</v>
      </c>
      <c r="K322" s="187">
        <f t="shared" si="9"/>
        <v>0</v>
      </c>
      <c r="L322" s="187">
        <v>21</v>
      </c>
      <c r="M322" s="187">
        <f t="shared" si="10"/>
        <v>0</v>
      </c>
      <c r="N322" s="187">
        <v>6.0299999999999998E-3</v>
      </c>
      <c r="O322" s="187">
        <f t="shared" si="11"/>
        <v>0.01</v>
      </c>
      <c r="P322" s="187">
        <v>0</v>
      </c>
      <c r="Q322" s="187">
        <f t="shared" si="12"/>
        <v>0</v>
      </c>
      <c r="R322" s="187"/>
      <c r="S322" s="187"/>
      <c r="T322" s="188">
        <v>0</v>
      </c>
      <c r="U322" s="187">
        <f t="shared" si="13"/>
        <v>0</v>
      </c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 t="s">
        <v>267</v>
      </c>
      <c r="AF322" s="170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70"/>
      <c r="AQ322" s="170"/>
      <c r="AR322" s="170"/>
      <c r="AS322" s="170"/>
      <c r="AT322" s="170"/>
      <c r="AU322" s="170"/>
      <c r="AV322" s="170"/>
      <c r="AW322" s="170"/>
      <c r="AX322" s="170"/>
      <c r="AY322" s="170"/>
      <c r="AZ322" s="170"/>
      <c r="BA322" s="170"/>
      <c r="BB322" s="170"/>
      <c r="BC322" s="170"/>
      <c r="BD322" s="170"/>
      <c r="BE322" s="170"/>
      <c r="BF322" s="170"/>
      <c r="BG322" s="170"/>
      <c r="BH322" s="170"/>
    </row>
    <row r="323" spans="1:60" outlineLevel="1">
      <c r="A323" s="171">
        <v>93</v>
      </c>
      <c r="B323" s="180" t="s">
        <v>436</v>
      </c>
      <c r="C323" s="201" t="s">
        <v>437</v>
      </c>
      <c r="D323" s="181" t="s">
        <v>125</v>
      </c>
      <c r="E323" s="183">
        <v>1</v>
      </c>
      <c r="F323" s="186"/>
      <c r="G323" s="187">
        <f t="shared" si="7"/>
        <v>0</v>
      </c>
      <c r="H323" s="186">
        <v>2100</v>
      </c>
      <c r="I323" s="187">
        <f t="shared" si="8"/>
        <v>2100</v>
      </c>
      <c r="J323" s="186">
        <v>0</v>
      </c>
      <c r="K323" s="187">
        <f t="shared" si="9"/>
        <v>0</v>
      </c>
      <c r="L323" s="187">
        <v>21</v>
      </c>
      <c r="M323" s="187">
        <f t="shared" si="10"/>
        <v>0</v>
      </c>
      <c r="N323" s="187">
        <v>1.8499999999999999E-2</v>
      </c>
      <c r="O323" s="187">
        <f t="shared" si="11"/>
        <v>0.02</v>
      </c>
      <c r="P323" s="187">
        <v>0</v>
      </c>
      <c r="Q323" s="187">
        <f t="shared" si="12"/>
        <v>0</v>
      </c>
      <c r="R323" s="187"/>
      <c r="S323" s="187"/>
      <c r="T323" s="188">
        <v>0</v>
      </c>
      <c r="U323" s="187">
        <f t="shared" si="13"/>
        <v>0</v>
      </c>
      <c r="V323" s="170"/>
      <c r="W323" s="170"/>
      <c r="X323" s="170"/>
      <c r="Y323" s="170"/>
      <c r="Z323" s="170"/>
      <c r="AA323" s="170"/>
      <c r="AB323" s="170"/>
      <c r="AC323" s="170"/>
      <c r="AD323" s="170"/>
      <c r="AE323" s="170" t="s">
        <v>267</v>
      </c>
      <c r="AF323" s="170"/>
      <c r="AG323" s="170"/>
      <c r="AH323" s="170"/>
      <c r="AI323" s="170"/>
      <c r="AJ323" s="170"/>
      <c r="AK323" s="170"/>
      <c r="AL323" s="170"/>
      <c r="AM323" s="170"/>
      <c r="AN323" s="170"/>
      <c r="AO323" s="170"/>
      <c r="AP323" s="170"/>
      <c r="AQ323" s="170"/>
      <c r="AR323" s="170"/>
      <c r="AS323" s="170"/>
      <c r="AT323" s="170"/>
      <c r="AU323" s="170"/>
      <c r="AV323" s="170"/>
      <c r="AW323" s="170"/>
      <c r="AX323" s="170"/>
      <c r="AY323" s="170"/>
      <c r="AZ323" s="170"/>
      <c r="BA323" s="170"/>
      <c r="BB323" s="170"/>
      <c r="BC323" s="170"/>
      <c r="BD323" s="170"/>
      <c r="BE323" s="170"/>
      <c r="BF323" s="170"/>
      <c r="BG323" s="170"/>
      <c r="BH323" s="170"/>
    </row>
    <row r="324" spans="1:60" outlineLevel="1">
      <c r="A324" s="171">
        <v>94</v>
      </c>
      <c r="B324" s="180" t="s">
        <v>438</v>
      </c>
      <c r="C324" s="201" t="s">
        <v>439</v>
      </c>
      <c r="D324" s="181" t="s">
        <v>125</v>
      </c>
      <c r="E324" s="183">
        <v>1</v>
      </c>
      <c r="F324" s="186"/>
      <c r="G324" s="187">
        <f t="shared" si="7"/>
        <v>0</v>
      </c>
      <c r="H324" s="186">
        <v>1640</v>
      </c>
      <c r="I324" s="187">
        <f t="shared" si="8"/>
        <v>1640</v>
      </c>
      <c r="J324" s="186">
        <v>0</v>
      </c>
      <c r="K324" s="187">
        <f t="shared" si="9"/>
        <v>0</v>
      </c>
      <c r="L324" s="187">
        <v>21</v>
      </c>
      <c r="M324" s="187">
        <f t="shared" si="10"/>
        <v>0</v>
      </c>
      <c r="N324" s="187">
        <v>1.1900000000000001E-2</v>
      </c>
      <c r="O324" s="187">
        <f t="shared" si="11"/>
        <v>0.01</v>
      </c>
      <c r="P324" s="187">
        <v>0</v>
      </c>
      <c r="Q324" s="187">
        <f t="shared" si="12"/>
        <v>0</v>
      </c>
      <c r="R324" s="187"/>
      <c r="S324" s="187"/>
      <c r="T324" s="188">
        <v>0</v>
      </c>
      <c r="U324" s="187">
        <f t="shared" si="13"/>
        <v>0</v>
      </c>
      <c r="V324" s="170"/>
      <c r="W324" s="170"/>
      <c r="X324" s="170"/>
      <c r="Y324" s="170"/>
      <c r="Z324" s="170"/>
      <c r="AA324" s="170"/>
      <c r="AB324" s="170"/>
      <c r="AC324" s="170"/>
      <c r="AD324" s="170"/>
      <c r="AE324" s="170" t="s">
        <v>267</v>
      </c>
      <c r="AF324" s="170"/>
      <c r="AG324" s="170"/>
      <c r="AH324" s="170"/>
      <c r="AI324" s="170"/>
      <c r="AJ324" s="170"/>
      <c r="AK324" s="170"/>
      <c r="AL324" s="170"/>
      <c r="AM324" s="170"/>
      <c r="AN324" s="170"/>
      <c r="AO324" s="170"/>
      <c r="AP324" s="170"/>
      <c r="AQ324" s="170"/>
      <c r="AR324" s="170"/>
      <c r="AS324" s="170"/>
      <c r="AT324" s="170"/>
      <c r="AU324" s="170"/>
      <c r="AV324" s="170"/>
      <c r="AW324" s="170"/>
      <c r="AX324" s="170"/>
      <c r="AY324" s="170"/>
      <c r="AZ324" s="170"/>
      <c r="BA324" s="170"/>
      <c r="BB324" s="170"/>
      <c r="BC324" s="170"/>
      <c r="BD324" s="170"/>
      <c r="BE324" s="170"/>
      <c r="BF324" s="170"/>
      <c r="BG324" s="170"/>
      <c r="BH324" s="170"/>
    </row>
    <row r="325" spans="1:60" outlineLevel="1">
      <c r="A325" s="171">
        <v>95</v>
      </c>
      <c r="B325" s="180" t="s">
        <v>440</v>
      </c>
      <c r="C325" s="201" t="s">
        <v>441</v>
      </c>
      <c r="D325" s="181" t="s">
        <v>125</v>
      </c>
      <c r="E325" s="183">
        <v>1</v>
      </c>
      <c r="F325" s="186"/>
      <c r="G325" s="187">
        <f t="shared" si="7"/>
        <v>0</v>
      </c>
      <c r="H325" s="186">
        <v>1340</v>
      </c>
      <c r="I325" s="187">
        <f t="shared" si="8"/>
        <v>1340</v>
      </c>
      <c r="J325" s="186">
        <v>0</v>
      </c>
      <c r="K325" s="187">
        <f t="shared" si="9"/>
        <v>0</v>
      </c>
      <c r="L325" s="187">
        <v>21</v>
      </c>
      <c r="M325" s="187">
        <f t="shared" si="10"/>
        <v>0</v>
      </c>
      <c r="N325" s="187">
        <v>1.34E-2</v>
      </c>
      <c r="O325" s="187">
        <f t="shared" si="11"/>
        <v>0.01</v>
      </c>
      <c r="P325" s="187">
        <v>0</v>
      </c>
      <c r="Q325" s="187">
        <f t="shared" si="12"/>
        <v>0</v>
      </c>
      <c r="R325" s="187"/>
      <c r="S325" s="187"/>
      <c r="T325" s="188">
        <v>0</v>
      </c>
      <c r="U325" s="187">
        <f t="shared" si="13"/>
        <v>0</v>
      </c>
      <c r="V325" s="170"/>
      <c r="W325" s="170"/>
      <c r="X325" s="170"/>
      <c r="Y325" s="170"/>
      <c r="Z325" s="170"/>
      <c r="AA325" s="170"/>
      <c r="AB325" s="170"/>
      <c r="AC325" s="170"/>
      <c r="AD325" s="170"/>
      <c r="AE325" s="170" t="s">
        <v>267</v>
      </c>
      <c r="AF325" s="170"/>
      <c r="AG325" s="170"/>
      <c r="AH325" s="170"/>
      <c r="AI325" s="170"/>
      <c r="AJ325" s="170"/>
      <c r="AK325" s="170"/>
      <c r="AL325" s="170"/>
      <c r="AM325" s="170"/>
      <c r="AN325" s="170"/>
      <c r="AO325" s="170"/>
      <c r="AP325" s="170"/>
      <c r="AQ325" s="170"/>
      <c r="AR325" s="170"/>
      <c r="AS325" s="170"/>
      <c r="AT325" s="170"/>
      <c r="AU325" s="170"/>
      <c r="AV325" s="170"/>
      <c r="AW325" s="170"/>
      <c r="AX325" s="170"/>
      <c r="AY325" s="170"/>
      <c r="AZ325" s="170"/>
      <c r="BA325" s="170"/>
      <c r="BB325" s="170"/>
      <c r="BC325" s="170"/>
      <c r="BD325" s="170"/>
      <c r="BE325" s="170"/>
      <c r="BF325" s="170"/>
      <c r="BG325" s="170"/>
      <c r="BH325" s="170"/>
    </row>
    <row r="326" spans="1:60" outlineLevel="1">
      <c r="A326" s="171">
        <v>96</v>
      </c>
      <c r="B326" s="180" t="s">
        <v>442</v>
      </c>
      <c r="C326" s="201" t="s">
        <v>443</v>
      </c>
      <c r="D326" s="181" t="s">
        <v>125</v>
      </c>
      <c r="E326" s="183">
        <v>15</v>
      </c>
      <c r="F326" s="186"/>
      <c r="G326" s="187">
        <f t="shared" si="7"/>
        <v>0</v>
      </c>
      <c r="H326" s="186">
        <v>1810</v>
      </c>
      <c r="I326" s="187">
        <f t="shared" si="8"/>
        <v>27150</v>
      </c>
      <c r="J326" s="186">
        <v>0</v>
      </c>
      <c r="K326" s="187">
        <f t="shared" si="9"/>
        <v>0</v>
      </c>
      <c r="L326" s="187">
        <v>21</v>
      </c>
      <c r="M326" s="187">
        <f t="shared" si="10"/>
        <v>0</v>
      </c>
      <c r="N326" s="187">
        <v>3.7499999999999999E-3</v>
      </c>
      <c r="O326" s="187">
        <f t="shared" si="11"/>
        <v>0.06</v>
      </c>
      <c r="P326" s="187">
        <v>0</v>
      </c>
      <c r="Q326" s="187">
        <f t="shared" si="12"/>
        <v>0</v>
      </c>
      <c r="R326" s="187"/>
      <c r="S326" s="187"/>
      <c r="T326" s="188">
        <v>0</v>
      </c>
      <c r="U326" s="187">
        <f t="shared" si="13"/>
        <v>0</v>
      </c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 t="s">
        <v>267</v>
      </c>
      <c r="AF326" s="170"/>
      <c r="AG326" s="170"/>
      <c r="AH326" s="170"/>
      <c r="AI326" s="170"/>
      <c r="AJ326" s="170"/>
      <c r="AK326" s="170"/>
      <c r="AL326" s="170"/>
      <c r="AM326" s="170"/>
      <c r="AN326" s="170"/>
      <c r="AO326" s="170"/>
      <c r="AP326" s="170"/>
      <c r="AQ326" s="170"/>
      <c r="AR326" s="170"/>
      <c r="AS326" s="170"/>
      <c r="AT326" s="170"/>
      <c r="AU326" s="170"/>
      <c r="AV326" s="170"/>
      <c r="AW326" s="170"/>
      <c r="AX326" s="170"/>
      <c r="AY326" s="170"/>
      <c r="AZ326" s="170"/>
      <c r="BA326" s="170"/>
      <c r="BB326" s="170"/>
      <c r="BC326" s="170"/>
      <c r="BD326" s="170"/>
      <c r="BE326" s="170"/>
      <c r="BF326" s="170"/>
      <c r="BG326" s="170"/>
      <c r="BH326" s="170"/>
    </row>
    <row r="327" spans="1:60" outlineLevel="1">
      <c r="A327" s="171">
        <v>97</v>
      </c>
      <c r="B327" s="180" t="s">
        <v>444</v>
      </c>
      <c r="C327" s="201" t="s">
        <v>445</v>
      </c>
      <c r="D327" s="181" t="s">
        <v>125</v>
      </c>
      <c r="E327" s="183">
        <v>15</v>
      </c>
      <c r="F327" s="186"/>
      <c r="G327" s="187">
        <f t="shared" si="7"/>
        <v>0</v>
      </c>
      <c r="H327" s="186">
        <v>1940</v>
      </c>
      <c r="I327" s="187">
        <f t="shared" si="8"/>
        <v>29100</v>
      </c>
      <c r="J327" s="186">
        <v>0</v>
      </c>
      <c r="K327" s="187">
        <f t="shared" si="9"/>
        <v>0</v>
      </c>
      <c r="L327" s="187">
        <v>21</v>
      </c>
      <c r="M327" s="187">
        <f t="shared" si="10"/>
        <v>0</v>
      </c>
      <c r="N327" s="187">
        <v>2.5000000000000001E-3</v>
      </c>
      <c r="O327" s="187">
        <f t="shared" si="11"/>
        <v>0.04</v>
      </c>
      <c r="P327" s="187">
        <v>0</v>
      </c>
      <c r="Q327" s="187">
        <f t="shared" si="12"/>
        <v>0</v>
      </c>
      <c r="R327" s="187"/>
      <c r="S327" s="187"/>
      <c r="T327" s="188">
        <v>0</v>
      </c>
      <c r="U327" s="187">
        <f t="shared" si="13"/>
        <v>0</v>
      </c>
      <c r="V327" s="170"/>
      <c r="W327" s="170"/>
      <c r="X327" s="170"/>
      <c r="Y327" s="170"/>
      <c r="Z327" s="170"/>
      <c r="AA327" s="170"/>
      <c r="AB327" s="170"/>
      <c r="AC327" s="170"/>
      <c r="AD327" s="170"/>
      <c r="AE327" s="170" t="s">
        <v>267</v>
      </c>
      <c r="AF327" s="170"/>
      <c r="AG327" s="170"/>
      <c r="AH327" s="170"/>
      <c r="AI327" s="170"/>
      <c r="AJ327" s="170"/>
      <c r="AK327" s="170"/>
      <c r="AL327" s="170"/>
      <c r="AM327" s="170"/>
      <c r="AN327" s="170"/>
      <c r="AO327" s="170"/>
      <c r="AP327" s="170"/>
      <c r="AQ327" s="170"/>
      <c r="AR327" s="170"/>
      <c r="AS327" s="170"/>
      <c r="AT327" s="170"/>
      <c r="AU327" s="170"/>
      <c r="AV327" s="170"/>
      <c r="AW327" s="170"/>
      <c r="AX327" s="170"/>
      <c r="AY327" s="170"/>
      <c r="AZ327" s="170"/>
      <c r="BA327" s="170"/>
      <c r="BB327" s="170"/>
      <c r="BC327" s="170"/>
      <c r="BD327" s="170"/>
      <c r="BE327" s="170"/>
      <c r="BF327" s="170"/>
      <c r="BG327" s="170"/>
      <c r="BH327" s="170"/>
    </row>
    <row r="328" spans="1:60" ht="22.5" outlineLevel="1">
      <c r="A328" s="171">
        <v>98</v>
      </c>
      <c r="B328" s="180" t="s">
        <v>446</v>
      </c>
      <c r="C328" s="201" t="s">
        <v>447</v>
      </c>
      <c r="D328" s="181" t="s">
        <v>125</v>
      </c>
      <c r="E328" s="183">
        <v>15</v>
      </c>
      <c r="F328" s="186"/>
      <c r="G328" s="187">
        <f t="shared" si="7"/>
        <v>0</v>
      </c>
      <c r="H328" s="186">
        <v>742</v>
      </c>
      <c r="I328" s="187">
        <f t="shared" si="8"/>
        <v>11130</v>
      </c>
      <c r="J328" s="186">
        <v>0</v>
      </c>
      <c r="K328" s="187">
        <f t="shared" si="9"/>
        <v>0</v>
      </c>
      <c r="L328" s="187">
        <v>21</v>
      </c>
      <c r="M328" s="187">
        <f t="shared" si="10"/>
        <v>0</v>
      </c>
      <c r="N328" s="187">
        <v>3.0000000000000001E-3</v>
      </c>
      <c r="O328" s="187">
        <f t="shared" si="11"/>
        <v>0.05</v>
      </c>
      <c r="P328" s="187">
        <v>0</v>
      </c>
      <c r="Q328" s="187">
        <f t="shared" si="12"/>
        <v>0</v>
      </c>
      <c r="R328" s="187"/>
      <c r="S328" s="187"/>
      <c r="T328" s="188">
        <v>0</v>
      </c>
      <c r="U328" s="187">
        <f t="shared" si="13"/>
        <v>0</v>
      </c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 t="s">
        <v>267</v>
      </c>
      <c r="AF328" s="170"/>
      <c r="AG328" s="170"/>
      <c r="AH328" s="170"/>
      <c r="AI328" s="170"/>
      <c r="AJ328" s="170"/>
      <c r="AK328" s="170"/>
      <c r="AL328" s="170"/>
      <c r="AM328" s="170"/>
      <c r="AN328" s="170"/>
      <c r="AO328" s="170"/>
      <c r="AP328" s="170"/>
      <c r="AQ328" s="170"/>
      <c r="AR328" s="170"/>
      <c r="AS328" s="170"/>
      <c r="AT328" s="170"/>
      <c r="AU328" s="170"/>
      <c r="AV328" s="170"/>
      <c r="AW328" s="170"/>
      <c r="AX328" s="170"/>
      <c r="AY328" s="170"/>
      <c r="AZ328" s="170"/>
      <c r="BA328" s="170"/>
      <c r="BB328" s="170"/>
      <c r="BC328" s="170"/>
      <c r="BD328" s="170"/>
      <c r="BE328" s="170"/>
      <c r="BF328" s="170"/>
      <c r="BG328" s="170"/>
      <c r="BH328" s="170"/>
    </row>
    <row r="329" spans="1:60" outlineLevel="1">
      <c r="A329" s="171">
        <v>99</v>
      </c>
      <c r="B329" s="180" t="s">
        <v>448</v>
      </c>
      <c r="C329" s="201" t="s">
        <v>429</v>
      </c>
      <c r="D329" s="181" t="s">
        <v>125</v>
      </c>
      <c r="E329" s="183">
        <v>15</v>
      </c>
      <c r="F329" s="186"/>
      <c r="G329" s="187">
        <f t="shared" si="7"/>
        <v>0</v>
      </c>
      <c r="H329" s="186">
        <v>460</v>
      </c>
      <c r="I329" s="187">
        <f t="shared" si="8"/>
        <v>6900</v>
      </c>
      <c r="J329" s="186">
        <v>0</v>
      </c>
      <c r="K329" s="187">
        <f t="shared" si="9"/>
        <v>0</v>
      </c>
      <c r="L329" s="187">
        <v>21</v>
      </c>
      <c r="M329" s="187">
        <f t="shared" si="10"/>
        <v>0</v>
      </c>
      <c r="N329" s="187">
        <v>7.1000000000000004E-3</v>
      </c>
      <c r="O329" s="187">
        <f t="shared" si="11"/>
        <v>0.11</v>
      </c>
      <c r="P329" s="187">
        <v>0</v>
      </c>
      <c r="Q329" s="187">
        <f t="shared" si="12"/>
        <v>0</v>
      </c>
      <c r="R329" s="187"/>
      <c r="S329" s="187"/>
      <c r="T329" s="188">
        <v>0</v>
      </c>
      <c r="U329" s="187">
        <f t="shared" si="13"/>
        <v>0</v>
      </c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 t="s">
        <v>267</v>
      </c>
      <c r="AF329" s="170"/>
      <c r="AG329" s="170"/>
      <c r="AH329" s="170"/>
      <c r="AI329" s="170"/>
      <c r="AJ329" s="170"/>
      <c r="AK329" s="170"/>
      <c r="AL329" s="170"/>
      <c r="AM329" s="170"/>
      <c r="AN329" s="170"/>
      <c r="AO329" s="170"/>
      <c r="AP329" s="170"/>
      <c r="AQ329" s="170"/>
      <c r="AR329" s="170"/>
      <c r="AS329" s="170"/>
      <c r="AT329" s="170"/>
      <c r="AU329" s="170"/>
      <c r="AV329" s="170"/>
      <c r="AW329" s="170"/>
      <c r="AX329" s="170"/>
      <c r="AY329" s="170"/>
      <c r="AZ329" s="170"/>
      <c r="BA329" s="170"/>
      <c r="BB329" s="170"/>
      <c r="BC329" s="170"/>
      <c r="BD329" s="170"/>
      <c r="BE329" s="170"/>
      <c r="BF329" s="170"/>
      <c r="BG329" s="170"/>
      <c r="BH329" s="170"/>
    </row>
    <row r="330" spans="1:60" outlineLevel="1">
      <c r="A330" s="171">
        <v>100</v>
      </c>
      <c r="B330" s="180" t="s">
        <v>449</v>
      </c>
      <c r="C330" s="201" t="s">
        <v>450</v>
      </c>
      <c r="D330" s="181" t="s">
        <v>125</v>
      </c>
      <c r="E330" s="183">
        <v>1</v>
      </c>
      <c r="F330" s="186"/>
      <c r="G330" s="187">
        <f t="shared" si="7"/>
        <v>0</v>
      </c>
      <c r="H330" s="186">
        <v>420</v>
      </c>
      <c r="I330" s="187">
        <f t="shared" si="8"/>
        <v>420</v>
      </c>
      <c r="J330" s="186">
        <v>0</v>
      </c>
      <c r="K330" s="187">
        <f t="shared" si="9"/>
        <v>0</v>
      </c>
      <c r="L330" s="187">
        <v>21</v>
      </c>
      <c r="M330" s="187">
        <f t="shared" si="10"/>
        <v>0</v>
      </c>
      <c r="N330" s="187">
        <v>1E-3</v>
      </c>
      <c r="O330" s="187">
        <f t="shared" si="11"/>
        <v>0</v>
      </c>
      <c r="P330" s="187">
        <v>0</v>
      </c>
      <c r="Q330" s="187">
        <f t="shared" si="12"/>
        <v>0</v>
      </c>
      <c r="R330" s="187"/>
      <c r="S330" s="187"/>
      <c r="T330" s="188">
        <v>0</v>
      </c>
      <c r="U330" s="187">
        <f t="shared" si="13"/>
        <v>0</v>
      </c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 t="s">
        <v>267</v>
      </c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170"/>
      <c r="AT330" s="170"/>
      <c r="AU330" s="170"/>
      <c r="AV330" s="170"/>
      <c r="AW330" s="170"/>
      <c r="AX330" s="170"/>
      <c r="AY330" s="170"/>
      <c r="AZ330" s="170"/>
      <c r="BA330" s="170"/>
      <c r="BB330" s="170"/>
      <c r="BC330" s="170"/>
      <c r="BD330" s="170"/>
      <c r="BE330" s="170"/>
      <c r="BF330" s="170"/>
      <c r="BG330" s="170"/>
      <c r="BH330" s="170"/>
    </row>
    <row r="331" spans="1:60" outlineLevel="1">
      <c r="A331" s="171">
        <v>101</v>
      </c>
      <c r="B331" s="180" t="s">
        <v>451</v>
      </c>
      <c r="C331" s="201" t="s">
        <v>450</v>
      </c>
      <c r="D331" s="181" t="s">
        <v>125</v>
      </c>
      <c r="E331" s="183">
        <v>1</v>
      </c>
      <c r="F331" s="186"/>
      <c r="G331" s="187">
        <f t="shared" si="7"/>
        <v>0</v>
      </c>
      <c r="H331" s="186">
        <v>147</v>
      </c>
      <c r="I331" s="187">
        <f t="shared" si="8"/>
        <v>147</v>
      </c>
      <c r="J331" s="186">
        <v>0</v>
      </c>
      <c r="K331" s="187">
        <f t="shared" si="9"/>
        <v>0</v>
      </c>
      <c r="L331" s="187">
        <v>21</v>
      </c>
      <c r="M331" s="187">
        <f t="shared" si="10"/>
        <v>0</v>
      </c>
      <c r="N331" s="187">
        <v>6.4999999999999997E-4</v>
      </c>
      <c r="O331" s="187">
        <f t="shared" si="11"/>
        <v>0</v>
      </c>
      <c r="P331" s="187">
        <v>0</v>
      </c>
      <c r="Q331" s="187">
        <f t="shared" si="12"/>
        <v>0</v>
      </c>
      <c r="R331" s="187"/>
      <c r="S331" s="187"/>
      <c r="T331" s="188">
        <v>0</v>
      </c>
      <c r="U331" s="187">
        <f t="shared" si="13"/>
        <v>0</v>
      </c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 t="s">
        <v>267</v>
      </c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170"/>
      <c r="AT331" s="170"/>
      <c r="AU331" s="170"/>
      <c r="AV331" s="170"/>
      <c r="AW331" s="170"/>
      <c r="AX331" s="170"/>
      <c r="AY331" s="170"/>
      <c r="AZ331" s="170"/>
      <c r="BA331" s="170"/>
      <c r="BB331" s="170"/>
      <c r="BC331" s="170"/>
      <c r="BD331" s="170"/>
      <c r="BE331" s="170"/>
      <c r="BF331" s="170"/>
      <c r="BG331" s="170"/>
      <c r="BH331" s="170"/>
    </row>
    <row r="332" spans="1:60" outlineLevel="1">
      <c r="A332" s="171">
        <v>102</v>
      </c>
      <c r="B332" s="180" t="s">
        <v>452</v>
      </c>
      <c r="C332" s="201" t="s">
        <v>405</v>
      </c>
      <c r="D332" s="181" t="s">
        <v>125</v>
      </c>
      <c r="E332" s="183">
        <v>3</v>
      </c>
      <c r="F332" s="186"/>
      <c r="G332" s="187">
        <f t="shared" si="7"/>
        <v>0</v>
      </c>
      <c r="H332" s="186">
        <v>185</v>
      </c>
      <c r="I332" s="187">
        <f t="shared" si="8"/>
        <v>555</v>
      </c>
      <c r="J332" s="186">
        <v>0</v>
      </c>
      <c r="K332" s="187">
        <f t="shared" si="9"/>
        <v>0</v>
      </c>
      <c r="L332" s="187">
        <v>21</v>
      </c>
      <c r="M332" s="187">
        <f t="shared" si="10"/>
        <v>0</v>
      </c>
      <c r="N332" s="187">
        <v>6.9999999999999994E-5</v>
      </c>
      <c r="O332" s="187">
        <f t="shared" si="11"/>
        <v>0</v>
      </c>
      <c r="P332" s="187">
        <v>0</v>
      </c>
      <c r="Q332" s="187">
        <f t="shared" si="12"/>
        <v>0</v>
      </c>
      <c r="R332" s="187"/>
      <c r="S332" s="187"/>
      <c r="T332" s="188">
        <v>0</v>
      </c>
      <c r="U332" s="187">
        <f t="shared" si="13"/>
        <v>0</v>
      </c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 t="s">
        <v>267</v>
      </c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0"/>
      <c r="AT332" s="170"/>
      <c r="AU332" s="170"/>
      <c r="AV332" s="170"/>
      <c r="AW332" s="170"/>
      <c r="AX332" s="170"/>
      <c r="AY332" s="170"/>
      <c r="AZ332" s="170"/>
      <c r="BA332" s="170"/>
      <c r="BB332" s="170"/>
      <c r="BC332" s="170"/>
      <c r="BD332" s="170"/>
      <c r="BE332" s="170"/>
      <c r="BF332" s="170"/>
      <c r="BG332" s="170"/>
      <c r="BH332" s="170"/>
    </row>
    <row r="333" spans="1:60" outlineLevel="1">
      <c r="A333" s="171">
        <v>103</v>
      </c>
      <c r="B333" s="180" t="s">
        <v>453</v>
      </c>
      <c r="C333" s="201" t="s">
        <v>407</v>
      </c>
      <c r="D333" s="181" t="s">
        <v>125</v>
      </c>
      <c r="E333" s="183">
        <v>5</v>
      </c>
      <c r="F333" s="186"/>
      <c r="G333" s="187">
        <f t="shared" si="7"/>
        <v>0</v>
      </c>
      <c r="H333" s="186">
        <v>206</v>
      </c>
      <c r="I333" s="187">
        <f t="shared" si="8"/>
        <v>1030</v>
      </c>
      <c r="J333" s="186">
        <v>0</v>
      </c>
      <c r="K333" s="187">
        <f t="shared" si="9"/>
        <v>0</v>
      </c>
      <c r="L333" s="187">
        <v>21</v>
      </c>
      <c r="M333" s="187">
        <f t="shared" si="10"/>
        <v>0</v>
      </c>
      <c r="N333" s="187">
        <v>6.9999999999999994E-5</v>
      </c>
      <c r="O333" s="187">
        <f t="shared" si="11"/>
        <v>0</v>
      </c>
      <c r="P333" s="187">
        <v>0</v>
      </c>
      <c r="Q333" s="187">
        <f t="shared" si="12"/>
        <v>0</v>
      </c>
      <c r="R333" s="187"/>
      <c r="S333" s="187"/>
      <c r="T333" s="188">
        <v>0</v>
      </c>
      <c r="U333" s="187">
        <f t="shared" si="13"/>
        <v>0</v>
      </c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 t="s">
        <v>267</v>
      </c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170"/>
      <c r="AT333" s="170"/>
      <c r="AU333" s="170"/>
      <c r="AV333" s="170"/>
      <c r="AW333" s="170"/>
      <c r="AX333" s="170"/>
      <c r="AY333" s="170"/>
      <c r="AZ333" s="170"/>
      <c r="BA333" s="170"/>
      <c r="BB333" s="170"/>
      <c r="BC333" s="170"/>
      <c r="BD333" s="170"/>
      <c r="BE333" s="170"/>
      <c r="BF333" s="170"/>
      <c r="BG333" s="170"/>
      <c r="BH333" s="170"/>
    </row>
    <row r="334" spans="1:60" outlineLevel="1">
      <c r="A334" s="171">
        <v>104</v>
      </c>
      <c r="B334" s="180" t="s">
        <v>454</v>
      </c>
      <c r="C334" s="201" t="s">
        <v>455</v>
      </c>
      <c r="D334" s="181" t="s">
        <v>125</v>
      </c>
      <c r="E334" s="183">
        <v>56</v>
      </c>
      <c r="F334" s="186"/>
      <c r="G334" s="187">
        <f t="shared" si="7"/>
        <v>0</v>
      </c>
      <c r="H334" s="186">
        <v>79</v>
      </c>
      <c r="I334" s="187">
        <f t="shared" si="8"/>
        <v>4424</v>
      </c>
      <c r="J334" s="186">
        <v>0</v>
      </c>
      <c r="K334" s="187">
        <f t="shared" si="9"/>
        <v>0</v>
      </c>
      <c r="L334" s="187">
        <v>21</v>
      </c>
      <c r="M334" s="187">
        <f t="shared" si="10"/>
        <v>0</v>
      </c>
      <c r="N334" s="187">
        <v>1.7000000000000001E-4</v>
      </c>
      <c r="O334" s="187">
        <f t="shared" si="11"/>
        <v>0.01</v>
      </c>
      <c r="P334" s="187">
        <v>0</v>
      </c>
      <c r="Q334" s="187">
        <f t="shared" si="12"/>
        <v>0</v>
      </c>
      <c r="R334" s="187"/>
      <c r="S334" s="187"/>
      <c r="T334" s="188">
        <v>0</v>
      </c>
      <c r="U334" s="187">
        <f t="shared" si="13"/>
        <v>0</v>
      </c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 t="s">
        <v>267</v>
      </c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/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</row>
    <row r="335" spans="1:60" ht="22.5" outlineLevel="1">
      <c r="A335" s="171">
        <v>105</v>
      </c>
      <c r="B335" s="180" t="s">
        <v>456</v>
      </c>
      <c r="C335" s="201" t="s">
        <v>457</v>
      </c>
      <c r="D335" s="181" t="s">
        <v>125</v>
      </c>
      <c r="E335" s="183">
        <v>56</v>
      </c>
      <c r="F335" s="186"/>
      <c r="G335" s="187">
        <f t="shared" si="7"/>
        <v>0</v>
      </c>
      <c r="H335" s="186">
        <v>10</v>
      </c>
      <c r="I335" s="187">
        <f t="shared" si="8"/>
        <v>560</v>
      </c>
      <c r="J335" s="186">
        <v>0</v>
      </c>
      <c r="K335" s="187">
        <f t="shared" si="9"/>
        <v>0</v>
      </c>
      <c r="L335" s="187">
        <v>21</v>
      </c>
      <c r="M335" s="187">
        <f t="shared" si="10"/>
        <v>0</v>
      </c>
      <c r="N335" s="187">
        <v>2.0000000000000001E-4</v>
      </c>
      <c r="O335" s="187">
        <f t="shared" si="11"/>
        <v>0.01</v>
      </c>
      <c r="P335" s="187">
        <v>0</v>
      </c>
      <c r="Q335" s="187">
        <f t="shared" si="12"/>
        <v>0</v>
      </c>
      <c r="R335" s="187"/>
      <c r="S335" s="187"/>
      <c r="T335" s="188">
        <v>0</v>
      </c>
      <c r="U335" s="187">
        <f t="shared" si="13"/>
        <v>0</v>
      </c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 t="s">
        <v>267</v>
      </c>
      <c r="AF335" s="170"/>
      <c r="AG335" s="170"/>
      <c r="AH335" s="170"/>
      <c r="AI335" s="170"/>
      <c r="AJ335" s="170"/>
      <c r="AK335" s="170"/>
      <c r="AL335" s="170"/>
      <c r="AM335" s="170"/>
      <c r="AN335" s="170"/>
      <c r="AO335" s="170"/>
      <c r="AP335" s="170"/>
      <c r="AQ335" s="170"/>
      <c r="AR335" s="170"/>
      <c r="AS335" s="170"/>
      <c r="AT335" s="170"/>
      <c r="AU335" s="170"/>
      <c r="AV335" s="170"/>
      <c r="AW335" s="170"/>
      <c r="AX335" s="170"/>
      <c r="AY335" s="170"/>
      <c r="AZ335" s="170"/>
      <c r="BA335" s="170"/>
      <c r="BB335" s="170"/>
      <c r="BC335" s="170"/>
      <c r="BD335" s="170"/>
      <c r="BE335" s="170"/>
      <c r="BF335" s="170"/>
      <c r="BG335" s="170"/>
      <c r="BH335" s="170"/>
    </row>
    <row r="336" spans="1:60" outlineLevel="1">
      <c r="A336" s="171">
        <v>106</v>
      </c>
      <c r="B336" s="180" t="s">
        <v>458</v>
      </c>
      <c r="C336" s="201" t="s">
        <v>459</v>
      </c>
      <c r="D336" s="181" t="s">
        <v>125</v>
      </c>
      <c r="E336" s="183">
        <v>3</v>
      </c>
      <c r="F336" s="186"/>
      <c r="G336" s="187">
        <f t="shared" si="7"/>
        <v>0</v>
      </c>
      <c r="H336" s="186">
        <v>1163</v>
      </c>
      <c r="I336" s="187">
        <f t="shared" si="8"/>
        <v>3489</v>
      </c>
      <c r="J336" s="186">
        <v>0</v>
      </c>
      <c r="K336" s="187">
        <f t="shared" si="9"/>
        <v>0</v>
      </c>
      <c r="L336" s="187">
        <v>21</v>
      </c>
      <c r="M336" s="187">
        <f t="shared" si="10"/>
        <v>0</v>
      </c>
      <c r="N336" s="187">
        <v>5.0000000000000001E-4</v>
      </c>
      <c r="O336" s="187">
        <f t="shared" si="11"/>
        <v>0</v>
      </c>
      <c r="P336" s="187">
        <v>0</v>
      </c>
      <c r="Q336" s="187">
        <f t="shared" si="12"/>
        <v>0</v>
      </c>
      <c r="R336" s="187"/>
      <c r="S336" s="187"/>
      <c r="T336" s="188">
        <v>0</v>
      </c>
      <c r="U336" s="187">
        <f t="shared" si="13"/>
        <v>0</v>
      </c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 t="s">
        <v>267</v>
      </c>
      <c r="AF336" s="170"/>
      <c r="AG336" s="170"/>
      <c r="AH336" s="170"/>
      <c r="AI336" s="170"/>
      <c r="AJ336" s="170"/>
      <c r="AK336" s="170"/>
      <c r="AL336" s="170"/>
      <c r="AM336" s="170"/>
      <c r="AN336" s="170"/>
      <c r="AO336" s="170"/>
      <c r="AP336" s="170"/>
      <c r="AQ336" s="170"/>
      <c r="AR336" s="170"/>
      <c r="AS336" s="170"/>
      <c r="AT336" s="170"/>
      <c r="AU336" s="170"/>
      <c r="AV336" s="170"/>
      <c r="AW336" s="170"/>
      <c r="AX336" s="170"/>
      <c r="AY336" s="170"/>
      <c r="AZ336" s="170"/>
      <c r="BA336" s="170"/>
      <c r="BB336" s="170"/>
      <c r="BC336" s="170"/>
      <c r="BD336" s="170"/>
      <c r="BE336" s="170"/>
      <c r="BF336" s="170"/>
      <c r="BG336" s="170"/>
      <c r="BH336" s="170"/>
    </row>
    <row r="337" spans="1:60" outlineLevel="1">
      <c r="A337" s="171">
        <v>107</v>
      </c>
      <c r="B337" s="180" t="s">
        <v>460</v>
      </c>
      <c r="C337" s="201" t="s">
        <v>461</v>
      </c>
      <c r="D337" s="181" t="s">
        <v>125</v>
      </c>
      <c r="E337" s="183">
        <v>19</v>
      </c>
      <c r="F337" s="186"/>
      <c r="G337" s="187">
        <f t="shared" si="7"/>
        <v>0</v>
      </c>
      <c r="H337" s="186">
        <v>402</v>
      </c>
      <c r="I337" s="187">
        <f t="shared" si="8"/>
        <v>7638</v>
      </c>
      <c r="J337" s="186">
        <v>0</v>
      </c>
      <c r="K337" s="187">
        <f t="shared" si="9"/>
        <v>0</v>
      </c>
      <c r="L337" s="187">
        <v>21</v>
      </c>
      <c r="M337" s="187">
        <f t="shared" si="10"/>
        <v>0</v>
      </c>
      <c r="N337" s="187">
        <v>5.0000000000000001E-4</v>
      </c>
      <c r="O337" s="187">
        <f t="shared" si="11"/>
        <v>0.01</v>
      </c>
      <c r="P337" s="187">
        <v>0</v>
      </c>
      <c r="Q337" s="187">
        <f t="shared" si="12"/>
        <v>0</v>
      </c>
      <c r="R337" s="187"/>
      <c r="S337" s="187"/>
      <c r="T337" s="188">
        <v>0</v>
      </c>
      <c r="U337" s="187">
        <f t="shared" si="13"/>
        <v>0</v>
      </c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 t="s">
        <v>267</v>
      </c>
      <c r="AF337" s="170"/>
      <c r="AG337" s="170"/>
      <c r="AH337" s="170"/>
      <c r="AI337" s="170"/>
      <c r="AJ337" s="170"/>
      <c r="AK337" s="170"/>
      <c r="AL337" s="170"/>
      <c r="AM337" s="170"/>
      <c r="AN337" s="170"/>
      <c r="AO337" s="170"/>
      <c r="AP337" s="170"/>
      <c r="AQ337" s="170"/>
      <c r="AR337" s="170"/>
      <c r="AS337" s="170"/>
      <c r="AT337" s="170"/>
      <c r="AU337" s="170"/>
      <c r="AV337" s="170"/>
      <c r="AW337" s="170"/>
      <c r="AX337" s="170"/>
      <c r="AY337" s="170"/>
      <c r="AZ337" s="170"/>
      <c r="BA337" s="170"/>
      <c r="BB337" s="170"/>
      <c r="BC337" s="170"/>
      <c r="BD337" s="170"/>
      <c r="BE337" s="170"/>
      <c r="BF337" s="170"/>
      <c r="BG337" s="170"/>
      <c r="BH337" s="170"/>
    </row>
    <row r="338" spans="1:60" ht="22.5" outlineLevel="1">
      <c r="A338" s="171">
        <v>108</v>
      </c>
      <c r="B338" s="180" t="s">
        <v>462</v>
      </c>
      <c r="C338" s="201" t="s">
        <v>417</v>
      </c>
      <c r="D338" s="181" t="s">
        <v>145</v>
      </c>
      <c r="E338" s="183">
        <v>185</v>
      </c>
      <c r="F338" s="186"/>
      <c r="G338" s="187">
        <f t="shared" si="7"/>
        <v>0</v>
      </c>
      <c r="H338" s="186">
        <v>200</v>
      </c>
      <c r="I338" s="187">
        <f t="shared" si="8"/>
        <v>37000</v>
      </c>
      <c r="J338" s="186">
        <v>0</v>
      </c>
      <c r="K338" s="187">
        <f t="shared" si="9"/>
        <v>0</v>
      </c>
      <c r="L338" s="187">
        <v>21</v>
      </c>
      <c r="M338" s="187">
        <f t="shared" si="10"/>
        <v>0</v>
      </c>
      <c r="N338" s="187">
        <v>2E-3</v>
      </c>
      <c r="O338" s="187">
        <f t="shared" si="11"/>
        <v>0.37</v>
      </c>
      <c r="P338" s="187">
        <v>0</v>
      </c>
      <c r="Q338" s="187">
        <f t="shared" si="12"/>
        <v>0</v>
      </c>
      <c r="R338" s="187"/>
      <c r="S338" s="187"/>
      <c r="T338" s="188">
        <v>0</v>
      </c>
      <c r="U338" s="187">
        <f t="shared" si="13"/>
        <v>0</v>
      </c>
      <c r="V338" s="170"/>
      <c r="W338" s="170"/>
      <c r="X338" s="170"/>
      <c r="Y338" s="170"/>
      <c r="Z338" s="170"/>
      <c r="AA338" s="170"/>
      <c r="AB338" s="170"/>
      <c r="AC338" s="170"/>
      <c r="AD338" s="170"/>
      <c r="AE338" s="170" t="s">
        <v>267</v>
      </c>
      <c r="AF338" s="170"/>
      <c r="AG338" s="170"/>
      <c r="AH338" s="170"/>
      <c r="AI338" s="170"/>
      <c r="AJ338" s="170"/>
      <c r="AK338" s="170"/>
      <c r="AL338" s="170"/>
      <c r="AM338" s="170"/>
      <c r="AN338" s="170"/>
      <c r="AO338" s="170"/>
      <c r="AP338" s="170"/>
      <c r="AQ338" s="170"/>
      <c r="AR338" s="170"/>
      <c r="AS338" s="170"/>
      <c r="AT338" s="170"/>
      <c r="AU338" s="170"/>
      <c r="AV338" s="170"/>
      <c r="AW338" s="170"/>
      <c r="AX338" s="170"/>
      <c r="AY338" s="170"/>
      <c r="AZ338" s="170"/>
      <c r="BA338" s="170"/>
      <c r="BB338" s="170"/>
      <c r="BC338" s="170"/>
      <c r="BD338" s="170"/>
      <c r="BE338" s="170"/>
      <c r="BF338" s="170"/>
      <c r="BG338" s="170"/>
      <c r="BH338" s="170"/>
    </row>
    <row r="339" spans="1:60" outlineLevel="1">
      <c r="A339" s="171">
        <v>109</v>
      </c>
      <c r="B339" s="180" t="s">
        <v>463</v>
      </c>
      <c r="C339" s="201" t="s">
        <v>464</v>
      </c>
      <c r="D339" s="181" t="s">
        <v>145</v>
      </c>
      <c r="E339" s="183">
        <v>185</v>
      </c>
      <c r="F339" s="186"/>
      <c r="G339" s="187">
        <f t="shared" si="7"/>
        <v>0</v>
      </c>
      <c r="H339" s="186">
        <v>18</v>
      </c>
      <c r="I339" s="187">
        <f t="shared" si="8"/>
        <v>3330</v>
      </c>
      <c r="J339" s="186">
        <v>0</v>
      </c>
      <c r="K339" s="187">
        <f t="shared" si="9"/>
        <v>0</v>
      </c>
      <c r="L339" s="187">
        <v>21</v>
      </c>
      <c r="M339" s="187">
        <f t="shared" si="10"/>
        <v>0</v>
      </c>
      <c r="N339" s="187">
        <v>3.0000000000000001E-5</v>
      </c>
      <c r="O339" s="187">
        <f t="shared" si="11"/>
        <v>0.01</v>
      </c>
      <c r="P339" s="187">
        <v>0</v>
      </c>
      <c r="Q339" s="187">
        <f t="shared" si="12"/>
        <v>0</v>
      </c>
      <c r="R339" s="187"/>
      <c r="S339" s="187"/>
      <c r="T339" s="188">
        <v>0</v>
      </c>
      <c r="U339" s="187">
        <f t="shared" si="13"/>
        <v>0</v>
      </c>
      <c r="V339" s="170"/>
      <c r="W339" s="170"/>
      <c r="X339" s="170"/>
      <c r="Y339" s="170"/>
      <c r="Z339" s="170"/>
      <c r="AA339" s="170"/>
      <c r="AB339" s="170"/>
      <c r="AC339" s="170"/>
      <c r="AD339" s="170"/>
      <c r="AE339" s="170" t="s">
        <v>267</v>
      </c>
      <c r="AF339" s="170"/>
      <c r="AG339" s="170"/>
      <c r="AH339" s="170"/>
      <c r="AI339" s="170"/>
      <c r="AJ339" s="170"/>
      <c r="AK339" s="170"/>
      <c r="AL339" s="170"/>
      <c r="AM339" s="170"/>
      <c r="AN339" s="170"/>
      <c r="AO339" s="170"/>
      <c r="AP339" s="170"/>
      <c r="AQ339" s="170"/>
      <c r="AR339" s="170"/>
      <c r="AS339" s="170"/>
      <c r="AT339" s="170"/>
      <c r="AU339" s="170"/>
      <c r="AV339" s="170"/>
      <c r="AW339" s="170"/>
      <c r="AX339" s="170"/>
      <c r="AY339" s="170"/>
      <c r="AZ339" s="170"/>
      <c r="BA339" s="170"/>
      <c r="BB339" s="170"/>
      <c r="BC339" s="170"/>
      <c r="BD339" s="170"/>
      <c r="BE339" s="170"/>
      <c r="BF339" s="170"/>
      <c r="BG339" s="170"/>
      <c r="BH339" s="170"/>
    </row>
    <row r="340" spans="1:60" outlineLevel="1">
      <c r="A340" s="171">
        <v>110</v>
      </c>
      <c r="B340" s="180" t="s">
        <v>465</v>
      </c>
      <c r="C340" s="201" t="s">
        <v>466</v>
      </c>
      <c r="D340" s="181" t="s">
        <v>125</v>
      </c>
      <c r="E340" s="183">
        <v>3</v>
      </c>
      <c r="F340" s="186"/>
      <c r="G340" s="187">
        <f t="shared" si="7"/>
        <v>0</v>
      </c>
      <c r="H340" s="186">
        <v>200</v>
      </c>
      <c r="I340" s="187">
        <f t="shared" si="8"/>
        <v>600</v>
      </c>
      <c r="J340" s="186">
        <v>0</v>
      </c>
      <c r="K340" s="187">
        <f t="shared" si="9"/>
        <v>0</v>
      </c>
      <c r="L340" s="187">
        <v>21</v>
      </c>
      <c r="M340" s="187">
        <f t="shared" si="10"/>
        <v>0</v>
      </c>
      <c r="N340" s="187">
        <v>1E-3</v>
      </c>
      <c r="O340" s="187">
        <f t="shared" si="11"/>
        <v>0</v>
      </c>
      <c r="P340" s="187">
        <v>0</v>
      </c>
      <c r="Q340" s="187">
        <f t="shared" si="12"/>
        <v>0</v>
      </c>
      <c r="R340" s="187"/>
      <c r="S340" s="187"/>
      <c r="T340" s="188">
        <v>0</v>
      </c>
      <c r="U340" s="187">
        <f t="shared" si="13"/>
        <v>0</v>
      </c>
      <c r="V340" s="170"/>
      <c r="W340" s="170"/>
      <c r="X340" s="170"/>
      <c r="Y340" s="170"/>
      <c r="Z340" s="170"/>
      <c r="AA340" s="170"/>
      <c r="AB340" s="170"/>
      <c r="AC340" s="170"/>
      <c r="AD340" s="170"/>
      <c r="AE340" s="170" t="s">
        <v>267</v>
      </c>
      <c r="AF340" s="170"/>
      <c r="AG340" s="170"/>
      <c r="AH340" s="170"/>
      <c r="AI340" s="170"/>
      <c r="AJ340" s="170"/>
      <c r="AK340" s="170"/>
      <c r="AL340" s="170"/>
      <c r="AM340" s="170"/>
      <c r="AN340" s="170"/>
      <c r="AO340" s="170"/>
      <c r="AP340" s="170"/>
      <c r="AQ340" s="170"/>
      <c r="AR340" s="170"/>
      <c r="AS340" s="170"/>
      <c r="AT340" s="170"/>
      <c r="AU340" s="170"/>
      <c r="AV340" s="170"/>
      <c r="AW340" s="170"/>
      <c r="AX340" s="170"/>
      <c r="AY340" s="170"/>
      <c r="AZ340" s="170"/>
      <c r="BA340" s="170"/>
      <c r="BB340" s="170"/>
      <c r="BC340" s="170"/>
      <c r="BD340" s="170"/>
      <c r="BE340" s="170"/>
      <c r="BF340" s="170"/>
      <c r="BG340" s="170"/>
      <c r="BH340" s="170"/>
    </row>
    <row r="341" spans="1:60" outlineLevel="1">
      <c r="A341" s="171">
        <v>111</v>
      </c>
      <c r="B341" s="180" t="s">
        <v>467</v>
      </c>
      <c r="C341" s="201" t="s">
        <v>468</v>
      </c>
      <c r="D341" s="181" t="s">
        <v>145</v>
      </c>
      <c r="E341" s="183">
        <v>509</v>
      </c>
      <c r="F341" s="186"/>
      <c r="G341" s="187">
        <f t="shared" si="7"/>
        <v>0</v>
      </c>
      <c r="H341" s="186">
        <v>93.9</v>
      </c>
      <c r="I341" s="187">
        <f t="shared" si="8"/>
        <v>47795.1</v>
      </c>
      <c r="J341" s="186">
        <v>0</v>
      </c>
      <c r="K341" s="187">
        <f t="shared" si="9"/>
        <v>0</v>
      </c>
      <c r="L341" s="187">
        <v>21</v>
      </c>
      <c r="M341" s="187">
        <f t="shared" si="10"/>
        <v>0</v>
      </c>
      <c r="N341" s="187">
        <v>0</v>
      </c>
      <c r="O341" s="187">
        <f t="shared" si="11"/>
        <v>0</v>
      </c>
      <c r="P341" s="187">
        <v>0</v>
      </c>
      <c r="Q341" s="187">
        <f t="shared" si="12"/>
        <v>0</v>
      </c>
      <c r="R341" s="187"/>
      <c r="S341" s="187"/>
      <c r="T341" s="188">
        <v>0</v>
      </c>
      <c r="U341" s="187">
        <f t="shared" si="13"/>
        <v>0</v>
      </c>
      <c r="V341" s="170"/>
      <c r="W341" s="170"/>
      <c r="X341" s="170"/>
      <c r="Y341" s="170"/>
      <c r="Z341" s="170"/>
      <c r="AA341" s="170"/>
      <c r="AB341" s="170"/>
      <c r="AC341" s="170"/>
      <c r="AD341" s="170"/>
      <c r="AE341" s="170" t="s">
        <v>366</v>
      </c>
      <c r="AF341" s="170"/>
      <c r="AG341" s="170"/>
      <c r="AH341" s="170"/>
      <c r="AI341" s="170"/>
      <c r="AJ341" s="170"/>
      <c r="AK341" s="170"/>
      <c r="AL341" s="170"/>
      <c r="AM341" s="170"/>
      <c r="AN341" s="170"/>
      <c r="AO341" s="170"/>
      <c r="AP341" s="170"/>
      <c r="AQ341" s="170"/>
      <c r="AR341" s="170"/>
      <c r="AS341" s="170"/>
      <c r="AT341" s="170"/>
      <c r="AU341" s="170"/>
      <c r="AV341" s="170"/>
      <c r="AW341" s="170"/>
      <c r="AX341" s="170"/>
      <c r="AY341" s="170"/>
      <c r="AZ341" s="170"/>
      <c r="BA341" s="170"/>
      <c r="BB341" s="170"/>
      <c r="BC341" s="170"/>
      <c r="BD341" s="170"/>
      <c r="BE341" s="170"/>
      <c r="BF341" s="170"/>
      <c r="BG341" s="170"/>
      <c r="BH341" s="170"/>
    </row>
    <row r="342" spans="1:60">
      <c r="A342" s="206" t="s">
        <v>102</v>
      </c>
      <c r="B342" s="207" t="s">
        <v>72</v>
      </c>
      <c r="C342" s="225" t="s">
        <v>73</v>
      </c>
      <c r="D342" s="212"/>
      <c r="E342" s="217"/>
      <c r="F342" s="218"/>
      <c r="G342" s="218">
        <f>SUMIF(AE343:AE345,"&lt;&gt;NOR",G343:G345)</f>
        <v>0</v>
      </c>
      <c r="H342" s="218"/>
      <c r="I342" s="218">
        <f>SUM(I343:I345)</f>
        <v>0</v>
      </c>
      <c r="J342" s="218"/>
      <c r="K342" s="218">
        <f>SUM(K343:K345)</f>
        <v>50900</v>
      </c>
      <c r="L342" s="218"/>
      <c r="M342" s="218">
        <f>SUM(M343:M345)</f>
        <v>0</v>
      </c>
      <c r="N342" s="218"/>
      <c r="O342" s="218">
        <f>SUM(O343:O345)</f>
        <v>0</v>
      </c>
      <c r="P342" s="218"/>
      <c r="Q342" s="218">
        <f>SUM(Q343:Q345)</f>
        <v>0</v>
      </c>
      <c r="R342" s="218"/>
      <c r="S342" s="218"/>
      <c r="T342" s="219"/>
      <c r="U342" s="218">
        <f>SUM(U343:U345)</f>
        <v>0</v>
      </c>
      <c r="AE342" t="s">
        <v>103</v>
      </c>
    </row>
    <row r="343" spans="1:60" outlineLevel="1">
      <c r="A343" s="171">
        <v>112</v>
      </c>
      <c r="B343" s="180" t="s">
        <v>469</v>
      </c>
      <c r="C343" s="201" t="s">
        <v>470</v>
      </c>
      <c r="D343" s="181" t="s">
        <v>145</v>
      </c>
      <c r="E343" s="183">
        <v>509</v>
      </c>
      <c r="F343" s="186"/>
      <c r="G343" s="187">
        <f>ROUND(E343*F343,2)</f>
        <v>0</v>
      </c>
      <c r="H343" s="186">
        <v>0</v>
      </c>
      <c r="I343" s="187">
        <f>ROUND(E343*H343,2)</f>
        <v>0</v>
      </c>
      <c r="J343" s="186">
        <v>100</v>
      </c>
      <c r="K343" s="187">
        <f>ROUND(E343*J343,2)</f>
        <v>50900</v>
      </c>
      <c r="L343" s="187">
        <v>21</v>
      </c>
      <c r="M343" s="187">
        <f>G343*(1+L343/100)</f>
        <v>0</v>
      </c>
      <c r="N343" s="187">
        <v>0</v>
      </c>
      <c r="O343" s="187">
        <f>ROUND(E343*N343,2)</f>
        <v>0</v>
      </c>
      <c r="P343" s="187">
        <v>0</v>
      </c>
      <c r="Q343" s="187">
        <f>ROUND(E343*P343,2)</f>
        <v>0</v>
      </c>
      <c r="R343" s="187"/>
      <c r="S343" s="187"/>
      <c r="T343" s="188">
        <v>0</v>
      </c>
      <c r="U343" s="187">
        <f>ROUND(E343*T343,2)</f>
        <v>0</v>
      </c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 t="s">
        <v>107</v>
      </c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70"/>
      <c r="AT343" s="170"/>
      <c r="AU343" s="170"/>
      <c r="AV343" s="170"/>
      <c r="AW343" s="170"/>
      <c r="AX343" s="170"/>
      <c r="AY343" s="170"/>
      <c r="AZ343" s="170"/>
      <c r="BA343" s="170"/>
      <c r="BB343" s="170"/>
      <c r="BC343" s="170"/>
      <c r="BD343" s="170"/>
      <c r="BE343" s="170"/>
      <c r="BF343" s="170"/>
      <c r="BG343" s="170"/>
      <c r="BH343" s="170"/>
    </row>
    <row r="344" spans="1:60" outlineLevel="1">
      <c r="A344" s="171"/>
      <c r="B344" s="180"/>
      <c r="C344" s="220" t="s">
        <v>136</v>
      </c>
      <c r="D344" s="208"/>
      <c r="E344" s="213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8"/>
      <c r="U344" s="187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 t="s">
        <v>137</v>
      </c>
      <c r="AF344" s="170">
        <v>0</v>
      </c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70"/>
      <c r="AT344" s="170"/>
      <c r="AU344" s="170"/>
      <c r="AV344" s="170"/>
      <c r="AW344" s="170"/>
      <c r="AX344" s="170"/>
      <c r="AY344" s="170"/>
      <c r="AZ344" s="170"/>
      <c r="BA344" s="170"/>
      <c r="BB344" s="170"/>
      <c r="BC344" s="170"/>
      <c r="BD344" s="170"/>
      <c r="BE344" s="170"/>
      <c r="BF344" s="170"/>
      <c r="BG344" s="170"/>
      <c r="BH344" s="170"/>
    </row>
    <row r="345" spans="1:60" outlineLevel="1">
      <c r="A345" s="171"/>
      <c r="B345" s="180"/>
      <c r="C345" s="220" t="s">
        <v>471</v>
      </c>
      <c r="D345" s="208"/>
      <c r="E345" s="213">
        <v>509</v>
      </c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8"/>
      <c r="U345" s="187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 t="s">
        <v>137</v>
      </c>
      <c r="AF345" s="170">
        <v>0</v>
      </c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70"/>
      <c r="AT345" s="170"/>
      <c r="AU345" s="170"/>
      <c r="AV345" s="170"/>
      <c r="AW345" s="170"/>
      <c r="AX345" s="170"/>
      <c r="AY345" s="170"/>
      <c r="AZ345" s="170"/>
      <c r="BA345" s="170"/>
      <c r="BB345" s="170"/>
      <c r="BC345" s="170"/>
      <c r="BD345" s="170"/>
      <c r="BE345" s="170"/>
      <c r="BF345" s="170"/>
      <c r="BG345" s="170"/>
      <c r="BH345" s="170"/>
    </row>
    <row r="346" spans="1:60">
      <c r="A346" s="206" t="s">
        <v>102</v>
      </c>
      <c r="B346" s="207" t="s">
        <v>74</v>
      </c>
      <c r="C346" s="225" t="s">
        <v>75</v>
      </c>
      <c r="D346" s="212"/>
      <c r="E346" s="217"/>
      <c r="F346" s="218"/>
      <c r="G346" s="218">
        <f>SUMIF(AE347:AE351,"&lt;&gt;NOR",G347:G351)</f>
        <v>0</v>
      </c>
      <c r="H346" s="218"/>
      <c r="I346" s="218">
        <f>SUM(I347:I351)</f>
        <v>0</v>
      </c>
      <c r="J346" s="218"/>
      <c r="K346" s="218">
        <f>SUM(K347:K351)</f>
        <v>22547.21</v>
      </c>
      <c r="L346" s="218"/>
      <c r="M346" s="218">
        <f>SUM(M347:M351)</f>
        <v>0</v>
      </c>
      <c r="N346" s="218"/>
      <c r="O346" s="218">
        <f>SUM(O347:O351)</f>
        <v>0</v>
      </c>
      <c r="P346" s="218"/>
      <c r="Q346" s="218">
        <f>SUM(Q347:Q351)</f>
        <v>0</v>
      </c>
      <c r="R346" s="218"/>
      <c r="S346" s="218"/>
      <c r="T346" s="219"/>
      <c r="U346" s="218">
        <f>SUM(U347:U351)</f>
        <v>0.38</v>
      </c>
      <c r="AE346" t="s">
        <v>103</v>
      </c>
    </row>
    <row r="347" spans="1:60" outlineLevel="1">
      <c r="A347" s="171">
        <v>113</v>
      </c>
      <c r="B347" s="180" t="s">
        <v>472</v>
      </c>
      <c r="C347" s="201" t="s">
        <v>473</v>
      </c>
      <c r="D347" s="181" t="s">
        <v>263</v>
      </c>
      <c r="E347" s="183">
        <v>150.304</v>
      </c>
      <c r="F347" s="186"/>
      <c r="G347" s="187">
        <f>ROUND(E347*F347,2)</f>
        <v>0</v>
      </c>
      <c r="H347" s="186">
        <v>0</v>
      </c>
      <c r="I347" s="187">
        <f>ROUND(E347*H347,2)</f>
        <v>0</v>
      </c>
      <c r="J347" s="186">
        <v>10.8</v>
      </c>
      <c r="K347" s="187">
        <f>ROUND(E347*J347,2)</f>
        <v>1623.28</v>
      </c>
      <c r="L347" s="187">
        <v>21</v>
      </c>
      <c r="M347" s="187">
        <f>G347*(1+L347/100)</f>
        <v>0</v>
      </c>
      <c r="N347" s="187">
        <v>0</v>
      </c>
      <c r="O347" s="187">
        <f>ROUND(E347*N347,2)</f>
        <v>0</v>
      </c>
      <c r="P347" s="187">
        <v>0</v>
      </c>
      <c r="Q347" s="187">
        <f>ROUND(E347*P347,2)</f>
        <v>0</v>
      </c>
      <c r="R347" s="187"/>
      <c r="S347" s="187"/>
      <c r="T347" s="188">
        <v>0</v>
      </c>
      <c r="U347" s="187">
        <f>ROUND(E347*T347,2)</f>
        <v>0</v>
      </c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 t="s">
        <v>107</v>
      </c>
      <c r="AF347" s="170"/>
      <c r="AG347" s="170"/>
      <c r="AH347" s="170"/>
      <c r="AI347" s="170"/>
      <c r="AJ347" s="170"/>
      <c r="AK347" s="170"/>
      <c r="AL347" s="170"/>
      <c r="AM347" s="170"/>
      <c r="AN347" s="170"/>
      <c r="AO347" s="170"/>
      <c r="AP347" s="170"/>
      <c r="AQ347" s="170"/>
      <c r="AR347" s="170"/>
      <c r="AS347" s="170"/>
      <c r="AT347" s="170"/>
      <c r="AU347" s="170"/>
      <c r="AV347" s="170"/>
      <c r="AW347" s="170"/>
      <c r="AX347" s="170"/>
      <c r="AY347" s="170"/>
      <c r="AZ347" s="170"/>
      <c r="BA347" s="170"/>
      <c r="BB347" s="170"/>
      <c r="BC347" s="170"/>
      <c r="BD347" s="170"/>
      <c r="BE347" s="170"/>
      <c r="BF347" s="170"/>
      <c r="BG347" s="170"/>
      <c r="BH347" s="170"/>
    </row>
    <row r="348" spans="1:60" outlineLevel="1">
      <c r="A348" s="171"/>
      <c r="B348" s="180"/>
      <c r="C348" s="220" t="s">
        <v>474</v>
      </c>
      <c r="D348" s="208"/>
      <c r="E348" s="213">
        <v>150.304</v>
      </c>
      <c r="F348" s="187"/>
      <c r="G348" s="187"/>
      <c r="H348" s="187"/>
      <c r="I348" s="187"/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8"/>
      <c r="U348" s="187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 t="s">
        <v>137</v>
      </c>
      <c r="AF348" s="170">
        <v>0</v>
      </c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170"/>
      <c r="AT348" s="170"/>
      <c r="AU348" s="170"/>
      <c r="AV348" s="170"/>
      <c r="AW348" s="170"/>
      <c r="AX348" s="170"/>
      <c r="AY348" s="170"/>
      <c r="AZ348" s="170"/>
      <c r="BA348" s="170"/>
      <c r="BB348" s="170"/>
      <c r="BC348" s="170"/>
      <c r="BD348" s="170"/>
      <c r="BE348" s="170"/>
      <c r="BF348" s="170"/>
      <c r="BG348" s="170"/>
      <c r="BH348" s="170"/>
    </row>
    <row r="349" spans="1:60" outlineLevel="1">
      <c r="A349" s="171">
        <v>114</v>
      </c>
      <c r="B349" s="180" t="s">
        <v>475</v>
      </c>
      <c r="C349" s="201" t="s">
        <v>476</v>
      </c>
      <c r="D349" s="181" t="s">
        <v>263</v>
      </c>
      <c r="E349" s="183">
        <v>32.207999999999998</v>
      </c>
      <c r="F349" s="186"/>
      <c r="G349" s="187">
        <f>ROUND(E349*F349,2)</f>
        <v>0</v>
      </c>
      <c r="H349" s="186">
        <v>0</v>
      </c>
      <c r="I349" s="187">
        <f>ROUND(E349*H349,2)</f>
        <v>0</v>
      </c>
      <c r="J349" s="186">
        <v>400</v>
      </c>
      <c r="K349" s="187">
        <f>ROUND(E349*J349,2)</f>
        <v>12883.2</v>
      </c>
      <c r="L349" s="187">
        <v>21</v>
      </c>
      <c r="M349" s="187">
        <f>G349*(1+L349/100)</f>
        <v>0</v>
      </c>
      <c r="N349" s="187">
        <v>0</v>
      </c>
      <c r="O349" s="187">
        <f>ROUND(E349*N349,2)</f>
        <v>0</v>
      </c>
      <c r="P349" s="187">
        <v>0</v>
      </c>
      <c r="Q349" s="187">
        <f>ROUND(E349*P349,2)</f>
        <v>0</v>
      </c>
      <c r="R349" s="187"/>
      <c r="S349" s="187"/>
      <c r="T349" s="188">
        <v>0</v>
      </c>
      <c r="U349" s="187">
        <f>ROUND(E349*T349,2)</f>
        <v>0</v>
      </c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 t="s">
        <v>107</v>
      </c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170"/>
      <c r="AT349" s="170"/>
      <c r="AU349" s="170"/>
      <c r="AV349" s="170"/>
      <c r="AW349" s="170"/>
      <c r="AX349" s="170"/>
      <c r="AY349" s="170"/>
      <c r="AZ349" s="170"/>
      <c r="BA349" s="170"/>
      <c r="BB349" s="170"/>
      <c r="BC349" s="170"/>
      <c r="BD349" s="170"/>
      <c r="BE349" s="170"/>
      <c r="BF349" s="170"/>
      <c r="BG349" s="170"/>
      <c r="BH349" s="170"/>
    </row>
    <row r="350" spans="1:60" outlineLevel="1">
      <c r="A350" s="171">
        <v>115</v>
      </c>
      <c r="B350" s="180" t="s">
        <v>477</v>
      </c>
      <c r="C350" s="201" t="s">
        <v>478</v>
      </c>
      <c r="D350" s="181" t="s">
        <v>263</v>
      </c>
      <c r="E350" s="183">
        <v>5.3680000000000003</v>
      </c>
      <c r="F350" s="186"/>
      <c r="G350" s="187">
        <f>ROUND(E350*F350,2)</f>
        <v>0</v>
      </c>
      <c r="H350" s="186">
        <v>0</v>
      </c>
      <c r="I350" s="187">
        <f>ROUND(E350*H350,2)</f>
        <v>0</v>
      </c>
      <c r="J350" s="186">
        <v>1206</v>
      </c>
      <c r="K350" s="187">
        <f>ROUND(E350*J350,2)</f>
        <v>6473.81</v>
      </c>
      <c r="L350" s="187">
        <v>21</v>
      </c>
      <c r="M350" s="187">
        <f>G350*(1+L350/100)</f>
        <v>0</v>
      </c>
      <c r="N350" s="187">
        <v>0</v>
      </c>
      <c r="O350" s="187">
        <f>ROUND(E350*N350,2)</f>
        <v>0</v>
      </c>
      <c r="P350" s="187">
        <v>0</v>
      </c>
      <c r="Q350" s="187">
        <f>ROUND(E350*P350,2)</f>
        <v>0</v>
      </c>
      <c r="R350" s="187"/>
      <c r="S350" s="187"/>
      <c r="T350" s="188">
        <v>0</v>
      </c>
      <c r="U350" s="187">
        <f>ROUND(E350*T350,2)</f>
        <v>0</v>
      </c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 t="s">
        <v>107</v>
      </c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170"/>
      <c r="AT350" s="170"/>
      <c r="AU350" s="170"/>
      <c r="AV350" s="170"/>
      <c r="AW350" s="170"/>
      <c r="AX350" s="170"/>
      <c r="AY350" s="170"/>
      <c r="AZ350" s="170"/>
      <c r="BA350" s="170"/>
      <c r="BB350" s="170"/>
      <c r="BC350" s="170"/>
      <c r="BD350" s="170"/>
      <c r="BE350" s="170"/>
      <c r="BF350" s="170"/>
      <c r="BG350" s="170"/>
      <c r="BH350" s="170"/>
    </row>
    <row r="351" spans="1:60" outlineLevel="1">
      <c r="A351" s="171">
        <v>116</v>
      </c>
      <c r="B351" s="180" t="s">
        <v>479</v>
      </c>
      <c r="C351" s="201" t="s">
        <v>480</v>
      </c>
      <c r="D351" s="181" t="s">
        <v>263</v>
      </c>
      <c r="E351" s="183">
        <v>37.576000000000001</v>
      </c>
      <c r="F351" s="186"/>
      <c r="G351" s="187">
        <f>ROUND(E351*F351,2)</f>
        <v>0</v>
      </c>
      <c r="H351" s="186">
        <v>0</v>
      </c>
      <c r="I351" s="187">
        <f>ROUND(E351*H351,2)</f>
        <v>0</v>
      </c>
      <c r="J351" s="186">
        <v>41.7</v>
      </c>
      <c r="K351" s="187">
        <f>ROUND(E351*J351,2)</f>
        <v>1566.92</v>
      </c>
      <c r="L351" s="187">
        <v>21</v>
      </c>
      <c r="M351" s="187">
        <f>G351*(1+L351/100)</f>
        <v>0</v>
      </c>
      <c r="N351" s="187">
        <v>0</v>
      </c>
      <c r="O351" s="187">
        <f>ROUND(E351*N351,2)</f>
        <v>0</v>
      </c>
      <c r="P351" s="187">
        <v>0</v>
      </c>
      <c r="Q351" s="187">
        <f>ROUND(E351*P351,2)</f>
        <v>0</v>
      </c>
      <c r="R351" s="187"/>
      <c r="S351" s="187"/>
      <c r="T351" s="188">
        <v>0.01</v>
      </c>
      <c r="U351" s="187">
        <f>ROUND(E351*T351,2)</f>
        <v>0.38</v>
      </c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 t="s">
        <v>481</v>
      </c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170"/>
      <c r="AT351" s="170"/>
      <c r="AU351" s="170"/>
      <c r="AV351" s="170"/>
      <c r="AW351" s="170"/>
      <c r="AX351" s="170"/>
      <c r="AY351" s="170"/>
      <c r="AZ351" s="170"/>
      <c r="BA351" s="170"/>
      <c r="BB351" s="170"/>
      <c r="BC351" s="170"/>
      <c r="BD351" s="170"/>
      <c r="BE351" s="170"/>
      <c r="BF351" s="170"/>
      <c r="BG351" s="170"/>
      <c r="BH351" s="170"/>
    </row>
    <row r="352" spans="1:60">
      <c r="A352" s="206" t="s">
        <v>102</v>
      </c>
      <c r="B352" s="207" t="s">
        <v>76</v>
      </c>
      <c r="C352" s="225" t="s">
        <v>77</v>
      </c>
      <c r="D352" s="212"/>
      <c r="E352" s="217"/>
      <c r="F352" s="218"/>
      <c r="G352" s="218">
        <f>SUMIF(AE353:AE353,"&lt;&gt;NOR",G353:G353)</f>
        <v>0</v>
      </c>
      <c r="H352" s="218"/>
      <c r="I352" s="218">
        <f>SUM(I353:I353)</f>
        <v>0</v>
      </c>
      <c r="J352" s="218"/>
      <c r="K352" s="218">
        <f>SUM(K353:K353)</f>
        <v>55725.06</v>
      </c>
      <c r="L352" s="218"/>
      <c r="M352" s="218">
        <f>SUM(M353:M353)</f>
        <v>0</v>
      </c>
      <c r="N352" s="218"/>
      <c r="O352" s="218">
        <f>SUM(O353:O353)</f>
        <v>0</v>
      </c>
      <c r="P352" s="218"/>
      <c r="Q352" s="218">
        <f>SUM(Q353:Q353)</f>
        <v>0</v>
      </c>
      <c r="R352" s="218"/>
      <c r="S352" s="218"/>
      <c r="T352" s="219"/>
      <c r="U352" s="218">
        <f>SUM(U353:U353)</f>
        <v>107.14</v>
      </c>
      <c r="AE352" t="s">
        <v>103</v>
      </c>
    </row>
    <row r="353" spans="1:60" ht="22.5" outlineLevel="1">
      <c r="A353" s="189">
        <v>117</v>
      </c>
      <c r="B353" s="190" t="s">
        <v>482</v>
      </c>
      <c r="C353" s="202" t="s">
        <v>483</v>
      </c>
      <c r="D353" s="191" t="s">
        <v>263</v>
      </c>
      <c r="E353" s="192">
        <v>506.59149000000002</v>
      </c>
      <c r="F353" s="193"/>
      <c r="G353" s="194">
        <f>ROUND(E353*F353,2)</f>
        <v>0</v>
      </c>
      <c r="H353" s="193">
        <v>0</v>
      </c>
      <c r="I353" s="194">
        <f>ROUND(E353*H353,2)</f>
        <v>0</v>
      </c>
      <c r="J353" s="193">
        <v>110</v>
      </c>
      <c r="K353" s="194">
        <f>ROUND(E353*J353,2)</f>
        <v>55725.06</v>
      </c>
      <c r="L353" s="194">
        <v>21</v>
      </c>
      <c r="M353" s="194">
        <f>G353*(1+L353/100)</f>
        <v>0</v>
      </c>
      <c r="N353" s="194">
        <v>0</v>
      </c>
      <c r="O353" s="194">
        <f>ROUND(E353*N353,2)</f>
        <v>0</v>
      </c>
      <c r="P353" s="194">
        <v>0</v>
      </c>
      <c r="Q353" s="194">
        <f>ROUND(E353*P353,2)</f>
        <v>0</v>
      </c>
      <c r="R353" s="194"/>
      <c r="S353" s="194"/>
      <c r="T353" s="195">
        <v>0.21149999999999999</v>
      </c>
      <c r="U353" s="194">
        <f>ROUND(E353*T353,2)</f>
        <v>107.14</v>
      </c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 t="s">
        <v>484</v>
      </c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170"/>
      <c r="AT353" s="170"/>
      <c r="AU353" s="170"/>
      <c r="AV353" s="170"/>
      <c r="AW353" s="170"/>
      <c r="AX353" s="170"/>
      <c r="AY353" s="170"/>
      <c r="AZ353" s="170"/>
      <c r="BA353" s="170"/>
      <c r="BB353" s="170"/>
      <c r="BC353" s="170"/>
      <c r="BD353" s="170"/>
      <c r="BE353" s="170"/>
      <c r="BF353" s="170"/>
      <c r="BG353" s="170"/>
      <c r="BH353" s="170"/>
    </row>
    <row r="354" spans="1:60">
      <c r="A354" s="6"/>
      <c r="B354" s="7" t="s">
        <v>128</v>
      </c>
      <c r="C354" s="203" t="s">
        <v>128</v>
      </c>
      <c r="D354" s="9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AC354">
        <v>15</v>
      </c>
      <c r="AD354">
        <v>21</v>
      </c>
    </row>
    <row r="355" spans="1:60">
      <c r="A355" s="196"/>
      <c r="B355" s="197" t="s">
        <v>31</v>
      </c>
      <c r="C355" s="204" t="s">
        <v>128</v>
      </c>
      <c r="D355" s="198"/>
      <c r="E355" s="199"/>
      <c r="F355" s="199"/>
      <c r="G355" s="200">
        <f>G7+G156+G164+G181+G342+G346+G352</f>
        <v>0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AC355">
        <f>SUMIF(L7:L353,AC354,G7:G353)</f>
        <v>0</v>
      </c>
      <c r="AD355">
        <f>SUMIF(L7:L353,AD354,G7:G353)</f>
        <v>0</v>
      </c>
      <c r="AE355" t="s">
        <v>129</v>
      </c>
    </row>
    <row r="356" spans="1:60">
      <c r="A356" s="6"/>
      <c r="B356" s="7" t="s">
        <v>128</v>
      </c>
      <c r="C356" s="203" t="s">
        <v>128</v>
      </c>
      <c r="D356" s="9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60">
      <c r="A357" s="6"/>
      <c r="B357" s="7" t="s">
        <v>128</v>
      </c>
      <c r="C357" s="203" t="s">
        <v>128</v>
      </c>
      <c r="D357" s="9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60">
      <c r="A358" s="705" t="s">
        <v>130</v>
      </c>
      <c r="B358" s="705"/>
      <c r="C358" s="706"/>
      <c r="D358" s="9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60">
      <c r="A359" s="686"/>
      <c r="B359" s="687"/>
      <c r="C359" s="688"/>
      <c r="D359" s="687"/>
      <c r="E359" s="687"/>
      <c r="F359" s="687"/>
      <c r="G359" s="689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AE359" t="s">
        <v>131</v>
      </c>
    </row>
    <row r="360" spans="1:60">
      <c r="A360" s="690"/>
      <c r="B360" s="691"/>
      <c r="C360" s="692"/>
      <c r="D360" s="691"/>
      <c r="E360" s="691"/>
      <c r="F360" s="691"/>
      <c r="G360" s="69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60">
      <c r="A361" s="690"/>
      <c r="B361" s="691"/>
      <c r="C361" s="692"/>
      <c r="D361" s="691"/>
      <c r="E361" s="691"/>
      <c r="F361" s="691"/>
      <c r="G361" s="69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60">
      <c r="A362" s="690"/>
      <c r="B362" s="691"/>
      <c r="C362" s="692"/>
      <c r="D362" s="691"/>
      <c r="E362" s="691"/>
      <c r="F362" s="691"/>
      <c r="G362" s="69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60">
      <c r="A363" s="694"/>
      <c r="B363" s="695"/>
      <c r="C363" s="696"/>
      <c r="D363" s="695"/>
      <c r="E363" s="695"/>
      <c r="F363" s="695"/>
      <c r="G363" s="69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60">
      <c r="A364" s="6"/>
      <c r="B364" s="7" t="s">
        <v>128</v>
      </c>
      <c r="C364" s="203" t="s">
        <v>128</v>
      </c>
      <c r="D364" s="9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60">
      <c r="C365" s="205"/>
      <c r="D365" s="165"/>
      <c r="AE365" t="s">
        <v>132</v>
      </c>
    </row>
    <row r="366" spans="1:60">
      <c r="D366" s="165"/>
    </row>
    <row r="367" spans="1:60">
      <c r="D367" s="165"/>
    </row>
    <row r="368" spans="1:60">
      <c r="D368" s="165"/>
    </row>
    <row r="369" spans="4:4">
      <c r="D369" s="165"/>
    </row>
    <row r="370" spans="4:4">
      <c r="D370" s="165"/>
    </row>
    <row r="371" spans="4:4">
      <c r="D371" s="165"/>
    </row>
    <row r="372" spans="4:4">
      <c r="D372" s="165"/>
    </row>
    <row r="373" spans="4:4">
      <c r="D373" s="165"/>
    </row>
    <row r="374" spans="4:4">
      <c r="D374" s="165"/>
    </row>
    <row r="375" spans="4:4">
      <c r="D375" s="165"/>
    </row>
    <row r="376" spans="4:4">
      <c r="D376" s="165"/>
    </row>
    <row r="377" spans="4:4">
      <c r="D377" s="165"/>
    </row>
    <row r="378" spans="4:4">
      <c r="D378" s="165"/>
    </row>
    <row r="379" spans="4:4">
      <c r="D379" s="165"/>
    </row>
    <row r="380" spans="4:4">
      <c r="D380" s="165"/>
    </row>
    <row r="381" spans="4:4">
      <c r="D381" s="165"/>
    </row>
    <row r="382" spans="4:4">
      <c r="D382" s="165"/>
    </row>
    <row r="383" spans="4:4">
      <c r="D383" s="165"/>
    </row>
    <row r="384" spans="4:4">
      <c r="D384" s="165"/>
    </row>
    <row r="385" spans="4:4">
      <c r="D385" s="165"/>
    </row>
    <row r="386" spans="4:4">
      <c r="D386" s="165"/>
    </row>
    <row r="387" spans="4:4">
      <c r="D387" s="165"/>
    </row>
    <row r="388" spans="4:4">
      <c r="D388" s="165"/>
    </row>
    <row r="389" spans="4:4">
      <c r="D389" s="165"/>
    </row>
    <row r="390" spans="4:4">
      <c r="D390" s="165"/>
    </row>
    <row r="391" spans="4:4">
      <c r="D391" s="165"/>
    </row>
    <row r="392" spans="4:4">
      <c r="D392" s="165"/>
    </row>
    <row r="393" spans="4:4">
      <c r="D393" s="165"/>
    </row>
    <row r="394" spans="4:4">
      <c r="D394" s="165"/>
    </row>
    <row r="395" spans="4:4">
      <c r="D395" s="165"/>
    </row>
    <row r="396" spans="4:4">
      <c r="D396" s="165"/>
    </row>
    <row r="397" spans="4:4">
      <c r="D397" s="165"/>
    </row>
    <row r="398" spans="4:4">
      <c r="D398" s="165"/>
    </row>
    <row r="399" spans="4:4">
      <c r="D399" s="165"/>
    </row>
    <row r="400" spans="4:4">
      <c r="D400" s="165"/>
    </row>
    <row r="401" spans="4:4">
      <c r="D401" s="165"/>
    </row>
    <row r="402" spans="4:4">
      <c r="D402" s="165"/>
    </row>
    <row r="403" spans="4:4">
      <c r="D403" s="165"/>
    </row>
    <row r="404" spans="4:4">
      <c r="D404" s="165"/>
    </row>
    <row r="405" spans="4:4">
      <c r="D405" s="165"/>
    </row>
    <row r="406" spans="4:4">
      <c r="D406" s="165"/>
    </row>
    <row r="407" spans="4:4">
      <c r="D407" s="165"/>
    </row>
    <row r="408" spans="4:4">
      <c r="D408" s="165"/>
    </row>
    <row r="409" spans="4:4">
      <c r="D409" s="165"/>
    </row>
    <row r="410" spans="4:4">
      <c r="D410" s="165"/>
    </row>
    <row r="411" spans="4:4">
      <c r="D411" s="165"/>
    </row>
    <row r="412" spans="4:4">
      <c r="D412" s="165"/>
    </row>
    <row r="413" spans="4:4">
      <c r="D413" s="165"/>
    </row>
    <row r="414" spans="4:4">
      <c r="D414" s="165"/>
    </row>
    <row r="415" spans="4:4">
      <c r="D415" s="165"/>
    </row>
    <row r="416" spans="4:4">
      <c r="D416" s="165"/>
    </row>
    <row r="417" spans="4:4">
      <c r="D417" s="165"/>
    </row>
    <row r="418" spans="4:4">
      <c r="D418" s="165"/>
    </row>
    <row r="419" spans="4:4">
      <c r="D419" s="165"/>
    </row>
    <row r="420" spans="4:4">
      <c r="D420" s="165"/>
    </row>
    <row r="421" spans="4:4">
      <c r="D421" s="165"/>
    </row>
    <row r="422" spans="4:4">
      <c r="D422" s="165"/>
    </row>
    <row r="423" spans="4:4">
      <c r="D423" s="165"/>
    </row>
    <row r="424" spans="4:4">
      <c r="D424" s="165"/>
    </row>
    <row r="425" spans="4:4">
      <c r="D425" s="165"/>
    </row>
    <row r="426" spans="4:4">
      <c r="D426" s="165"/>
    </row>
    <row r="427" spans="4:4">
      <c r="D427" s="165"/>
    </row>
    <row r="428" spans="4:4">
      <c r="D428" s="165"/>
    </row>
    <row r="429" spans="4:4">
      <c r="D429" s="165"/>
    </row>
    <row r="430" spans="4:4">
      <c r="D430" s="165"/>
    </row>
    <row r="431" spans="4:4">
      <c r="D431" s="165"/>
    </row>
    <row r="432" spans="4:4">
      <c r="D432" s="165"/>
    </row>
    <row r="433" spans="4:4">
      <c r="D433" s="165"/>
    </row>
    <row r="434" spans="4:4">
      <c r="D434" s="165"/>
    </row>
    <row r="435" spans="4:4">
      <c r="D435" s="165"/>
    </row>
    <row r="436" spans="4:4">
      <c r="D436" s="165"/>
    </row>
    <row r="437" spans="4:4">
      <c r="D437" s="165"/>
    </row>
    <row r="438" spans="4:4">
      <c r="D438" s="165"/>
    </row>
    <row r="439" spans="4:4">
      <c r="D439" s="165"/>
    </row>
    <row r="440" spans="4:4">
      <c r="D440" s="165"/>
    </row>
    <row r="441" spans="4:4">
      <c r="D441" s="165"/>
    </row>
    <row r="442" spans="4:4">
      <c r="D442" s="165"/>
    </row>
    <row r="443" spans="4:4">
      <c r="D443" s="165"/>
    </row>
    <row r="444" spans="4:4">
      <c r="D444" s="165"/>
    </row>
    <row r="445" spans="4:4">
      <c r="D445" s="165"/>
    </row>
    <row r="446" spans="4:4">
      <c r="D446" s="165"/>
    </row>
    <row r="447" spans="4:4">
      <c r="D447" s="165"/>
    </row>
    <row r="448" spans="4:4">
      <c r="D448" s="165"/>
    </row>
    <row r="449" spans="4:4">
      <c r="D449" s="165"/>
    </row>
    <row r="450" spans="4:4">
      <c r="D450" s="165"/>
    </row>
    <row r="451" spans="4:4">
      <c r="D451" s="165"/>
    </row>
    <row r="452" spans="4:4">
      <c r="D452" s="165"/>
    </row>
    <row r="453" spans="4:4">
      <c r="D453" s="165"/>
    </row>
    <row r="454" spans="4:4">
      <c r="D454" s="165"/>
    </row>
    <row r="455" spans="4:4">
      <c r="D455" s="165"/>
    </row>
    <row r="456" spans="4:4">
      <c r="D456" s="165"/>
    </row>
    <row r="457" spans="4:4">
      <c r="D457" s="165"/>
    </row>
    <row r="458" spans="4:4">
      <c r="D458" s="165"/>
    </row>
    <row r="459" spans="4:4">
      <c r="D459" s="165"/>
    </row>
    <row r="460" spans="4:4">
      <c r="D460" s="165"/>
    </row>
    <row r="461" spans="4:4">
      <c r="D461" s="165"/>
    </row>
    <row r="462" spans="4:4">
      <c r="D462" s="165"/>
    </row>
    <row r="463" spans="4:4">
      <c r="D463" s="165"/>
    </row>
    <row r="464" spans="4:4">
      <c r="D464" s="165"/>
    </row>
    <row r="465" spans="4:4">
      <c r="D465" s="165"/>
    </row>
    <row r="466" spans="4:4">
      <c r="D466" s="165"/>
    </row>
    <row r="467" spans="4:4">
      <c r="D467" s="165"/>
    </row>
    <row r="468" spans="4:4">
      <c r="D468" s="165"/>
    </row>
    <row r="469" spans="4:4">
      <c r="D469" s="165"/>
    </row>
    <row r="470" spans="4:4">
      <c r="D470" s="165"/>
    </row>
    <row r="471" spans="4:4">
      <c r="D471" s="165"/>
    </row>
    <row r="472" spans="4:4">
      <c r="D472" s="165"/>
    </row>
    <row r="473" spans="4:4">
      <c r="D473" s="165"/>
    </row>
    <row r="474" spans="4:4">
      <c r="D474" s="165"/>
    </row>
    <row r="475" spans="4:4">
      <c r="D475" s="165"/>
    </row>
    <row r="476" spans="4:4">
      <c r="D476" s="165"/>
    </row>
    <row r="477" spans="4:4">
      <c r="D477" s="165"/>
    </row>
    <row r="478" spans="4:4">
      <c r="D478" s="165"/>
    </row>
    <row r="479" spans="4:4">
      <c r="D479" s="165"/>
    </row>
    <row r="480" spans="4:4">
      <c r="D480" s="165"/>
    </row>
    <row r="481" spans="4:4">
      <c r="D481" s="165"/>
    </row>
    <row r="482" spans="4:4">
      <c r="D482" s="165"/>
    </row>
    <row r="483" spans="4:4">
      <c r="D483" s="165"/>
    </row>
    <row r="484" spans="4:4">
      <c r="D484" s="165"/>
    </row>
    <row r="485" spans="4:4">
      <c r="D485" s="165"/>
    </row>
    <row r="486" spans="4:4">
      <c r="D486" s="165"/>
    </row>
    <row r="487" spans="4:4">
      <c r="D487" s="165"/>
    </row>
    <row r="488" spans="4:4">
      <c r="D488" s="165"/>
    </row>
    <row r="489" spans="4:4">
      <c r="D489" s="165"/>
    </row>
    <row r="490" spans="4:4">
      <c r="D490" s="165"/>
    </row>
    <row r="491" spans="4:4">
      <c r="D491" s="165"/>
    </row>
    <row r="492" spans="4:4">
      <c r="D492" s="165"/>
    </row>
    <row r="493" spans="4:4">
      <c r="D493" s="165"/>
    </row>
    <row r="494" spans="4:4">
      <c r="D494" s="165"/>
    </row>
    <row r="495" spans="4:4">
      <c r="D495" s="165"/>
    </row>
    <row r="496" spans="4:4">
      <c r="D496" s="165"/>
    </row>
    <row r="497" spans="4:4">
      <c r="D497" s="165"/>
    </row>
    <row r="498" spans="4:4">
      <c r="D498" s="165"/>
    </row>
    <row r="499" spans="4:4">
      <c r="D499" s="165"/>
    </row>
    <row r="500" spans="4:4">
      <c r="D500" s="165"/>
    </row>
    <row r="501" spans="4:4">
      <c r="D501" s="165"/>
    </row>
    <row r="502" spans="4:4">
      <c r="D502" s="165"/>
    </row>
    <row r="503" spans="4:4">
      <c r="D503" s="165"/>
    </row>
    <row r="504" spans="4:4">
      <c r="D504" s="165"/>
    </row>
    <row r="505" spans="4:4">
      <c r="D505" s="165"/>
    </row>
    <row r="506" spans="4:4">
      <c r="D506" s="165"/>
    </row>
    <row r="507" spans="4:4">
      <c r="D507" s="165"/>
    </row>
    <row r="508" spans="4:4">
      <c r="D508" s="165"/>
    </row>
    <row r="509" spans="4:4">
      <c r="D509" s="165"/>
    </row>
    <row r="510" spans="4:4">
      <c r="D510" s="165"/>
    </row>
    <row r="511" spans="4:4">
      <c r="D511" s="165"/>
    </row>
    <row r="512" spans="4:4">
      <c r="D512" s="165"/>
    </row>
    <row r="513" spans="4:4">
      <c r="D513" s="165"/>
    </row>
    <row r="514" spans="4:4">
      <c r="D514" s="165"/>
    </row>
    <row r="515" spans="4:4">
      <c r="D515" s="165"/>
    </row>
    <row r="516" spans="4:4">
      <c r="D516" s="165"/>
    </row>
    <row r="517" spans="4:4">
      <c r="D517" s="165"/>
    </row>
    <row r="518" spans="4:4">
      <c r="D518" s="165"/>
    </row>
    <row r="519" spans="4:4">
      <c r="D519" s="165"/>
    </row>
    <row r="520" spans="4:4">
      <c r="D520" s="165"/>
    </row>
    <row r="521" spans="4:4">
      <c r="D521" s="165"/>
    </row>
    <row r="522" spans="4:4">
      <c r="D522" s="165"/>
    </row>
    <row r="523" spans="4:4">
      <c r="D523" s="165"/>
    </row>
    <row r="524" spans="4:4">
      <c r="D524" s="165"/>
    </row>
    <row r="525" spans="4:4">
      <c r="D525" s="165"/>
    </row>
    <row r="526" spans="4:4">
      <c r="D526" s="165"/>
    </row>
    <row r="527" spans="4:4">
      <c r="D527" s="165"/>
    </row>
    <row r="528" spans="4:4">
      <c r="D528" s="165"/>
    </row>
    <row r="529" spans="4:4">
      <c r="D529" s="165"/>
    </row>
    <row r="530" spans="4:4">
      <c r="D530" s="165"/>
    </row>
    <row r="531" spans="4:4">
      <c r="D531" s="165"/>
    </row>
    <row r="532" spans="4:4">
      <c r="D532" s="165"/>
    </row>
    <row r="533" spans="4:4">
      <c r="D533" s="165"/>
    </row>
    <row r="534" spans="4:4">
      <c r="D534" s="165"/>
    </row>
    <row r="535" spans="4:4">
      <c r="D535" s="165"/>
    </row>
    <row r="536" spans="4:4">
      <c r="D536" s="165"/>
    </row>
    <row r="537" spans="4:4">
      <c r="D537" s="165"/>
    </row>
    <row r="538" spans="4:4">
      <c r="D538" s="165"/>
    </row>
    <row r="539" spans="4:4">
      <c r="D539" s="165"/>
    </row>
    <row r="540" spans="4:4">
      <c r="D540" s="165"/>
    </row>
    <row r="541" spans="4:4">
      <c r="D541" s="165"/>
    </row>
    <row r="542" spans="4:4">
      <c r="D542" s="165"/>
    </row>
    <row r="543" spans="4:4">
      <c r="D543" s="165"/>
    </row>
    <row r="544" spans="4:4">
      <c r="D544" s="165"/>
    </row>
    <row r="545" spans="4:4">
      <c r="D545" s="165"/>
    </row>
    <row r="546" spans="4:4">
      <c r="D546" s="165"/>
    </row>
    <row r="547" spans="4:4">
      <c r="D547" s="165"/>
    </row>
    <row r="548" spans="4:4">
      <c r="D548" s="165"/>
    </row>
    <row r="549" spans="4:4">
      <c r="D549" s="165"/>
    </row>
    <row r="550" spans="4:4">
      <c r="D550" s="165"/>
    </row>
    <row r="551" spans="4:4">
      <c r="D551" s="165"/>
    </row>
    <row r="552" spans="4:4">
      <c r="D552" s="165"/>
    </row>
    <row r="553" spans="4:4">
      <c r="D553" s="165"/>
    </row>
    <row r="554" spans="4:4">
      <c r="D554" s="165"/>
    </row>
    <row r="555" spans="4:4">
      <c r="D555" s="165"/>
    </row>
    <row r="556" spans="4:4">
      <c r="D556" s="165"/>
    </row>
    <row r="557" spans="4:4">
      <c r="D557" s="165"/>
    </row>
    <row r="558" spans="4:4">
      <c r="D558" s="165"/>
    </row>
    <row r="559" spans="4:4">
      <c r="D559" s="165"/>
    </row>
    <row r="560" spans="4:4">
      <c r="D560" s="165"/>
    </row>
    <row r="561" spans="4:4">
      <c r="D561" s="165"/>
    </row>
    <row r="562" spans="4:4">
      <c r="D562" s="165"/>
    </row>
    <row r="563" spans="4:4">
      <c r="D563" s="165"/>
    </row>
    <row r="564" spans="4:4">
      <c r="D564" s="165"/>
    </row>
    <row r="565" spans="4:4">
      <c r="D565" s="165"/>
    </row>
    <row r="566" spans="4:4">
      <c r="D566" s="165"/>
    </row>
    <row r="567" spans="4:4">
      <c r="D567" s="165"/>
    </row>
    <row r="568" spans="4:4">
      <c r="D568" s="165"/>
    </row>
    <row r="569" spans="4:4">
      <c r="D569" s="165"/>
    </row>
    <row r="570" spans="4:4">
      <c r="D570" s="165"/>
    </row>
    <row r="571" spans="4:4">
      <c r="D571" s="165"/>
    </row>
    <row r="572" spans="4:4">
      <c r="D572" s="165"/>
    </row>
    <row r="573" spans="4:4">
      <c r="D573" s="165"/>
    </row>
    <row r="574" spans="4:4">
      <c r="D574" s="165"/>
    </row>
    <row r="575" spans="4:4">
      <c r="D575" s="165"/>
    </row>
    <row r="576" spans="4:4">
      <c r="D576" s="165"/>
    </row>
    <row r="577" spans="4:4">
      <c r="D577" s="165"/>
    </row>
    <row r="578" spans="4:4">
      <c r="D578" s="165"/>
    </row>
    <row r="579" spans="4:4">
      <c r="D579" s="165"/>
    </row>
    <row r="580" spans="4:4">
      <c r="D580" s="165"/>
    </row>
    <row r="581" spans="4:4">
      <c r="D581" s="165"/>
    </row>
    <row r="582" spans="4:4">
      <c r="D582" s="165"/>
    </row>
    <row r="583" spans="4:4">
      <c r="D583" s="165"/>
    </row>
    <row r="584" spans="4:4">
      <c r="D584" s="165"/>
    </row>
    <row r="585" spans="4:4">
      <c r="D585" s="165"/>
    </row>
    <row r="586" spans="4:4">
      <c r="D586" s="165"/>
    </row>
    <row r="587" spans="4:4">
      <c r="D587" s="165"/>
    </row>
    <row r="588" spans="4:4">
      <c r="D588" s="165"/>
    </row>
    <row r="589" spans="4:4">
      <c r="D589" s="165"/>
    </row>
    <row r="590" spans="4:4">
      <c r="D590" s="165"/>
    </row>
    <row r="591" spans="4:4">
      <c r="D591" s="165"/>
    </row>
    <row r="592" spans="4:4">
      <c r="D592" s="165"/>
    </row>
    <row r="593" spans="4:4">
      <c r="D593" s="165"/>
    </row>
    <row r="594" spans="4:4">
      <c r="D594" s="165"/>
    </row>
    <row r="595" spans="4:4">
      <c r="D595" s="165"/>
    </row>
    <row r="596" spans="4:4">
      <c r="D596" s="165"/>
    </row>
    <row r="597" spans="4:4">
      <c r="D597" s="165"/>
    </row>
    <row r="598" spans="4:4">
      <c r="D598" s="165"/>
    </row>
    <row r="599" spans="4:4">
      <c r="D599" s="165"/>
    </row>
    <row r="600" spans="4:4">
      <c r="D600" s="165"/>
    </row>
    <row r="601" spans="4:4">
      <c r="D601" s="165"/>
    </row>
    <row r="602" spans="4:4">
      <c r="D602" s="165"/>
    </row>
    <row r="603" spans="4:4">
      <c r="D603" s="165"/>
    </row>
    <row r="604" spans="4:4">
      <c r="D604" s="165"/>
    </row>
    <row r="605" spans="4:4">
      <c r="D605" s="165"/>
    </row>
    <row r="606" spans="4:4">
      <c r="D606" s="165"/>
    </row>
    <row r="607" spans="4:4">
      <c r="D607" s="165"/>
    </row>
    <row r="608" spans="4:4">
      <c r="D608" s="165"/>
    </row>
    <row r="609" spans="4:4">
      <c r="D609" s="165"/>
    </row>
    <row r="610" spans="4:4">
      <c r="D610" s="165"/>
    </row>
    <row r="611" spans="4:4">
      <c r="D611" s="165"/>
    </row>
    <row r="612" spans="4:4">
      <c r="D612" s="165"/>
    </row>
    <row r="613" spans="4:4">
      <c r="D613" s="165"/>
    </row>
    <row r="614" spans="4:4">
      <c r="D614" s="165"/>
    </row>
    <row r="615" spans="4:4">
      <c r="D615" s="165"/>
    </row>
    <row r="616" spans="4:4">
      <c r="D616" s="165"/>
    </row>
    <row r="617" spans="4:4">
      <c r="D617" s="165"/>
    </row>
    <row r="618" spans="4:4">
      <c r="D618" s="165"/>
    </row>
    <row r="619" spans="4:4">
      <c r="D619" s="165"/>
    </row>
    <row r="620" spans="4:4">
      <c r="D620" s="165"/>
    </row>
    <row r="621" spans="4:4">
      <c r="D621" s="165"/>
    </row>
    <row r="622" spans="4:4">
      <c r="D622" s="165"/>
    </row>
    <row r="623" spans="4:4">
      <c r="D623" s="165"/>
    </row>
    <row r="624" spans="4:4">
      <c r="D624" s="165"/>
    </row>
    <row r="625" spans="4:4">
      <c r="D625" s="165"/>
    </row>
    <row r="626" spans="4:4">
      <c r="D626" s="165"/>
    </row>
    <row r="627" spans="4:4">
      <c r="D627" s="165"/>
    </row>
    <row r="628" spans="4:4">
      <c r="D628" s="165"/>
    </row>
    <row r="629" spans="4:4">
      <c r="D629" s="165"/>
    </row>
    <row r="630" spans="4:4">
      <c r="D630" s="165"/>
    </row>
    <row r="631" spans="4:4">
      <c r="D631" s="165"/>
    </row>
    <row r="632" spans="4:4">
      <c r="D632" s="165"/>
    </row>
    <row r="633" spans="4:4">
      <c r="D633" s="165"/>
    </row>
    <row r="634" spans="4:4">
      <c r="D634" s="165"/>
    </row>
    <row r="635" spans="4:4">
      <c r="D635" s="165"/>
    </row>
    <row r="636" spans="4:4">
      <c r="D636" s="165"/>
    </row>
    <row r="637" spans="4:4">
      <c r="D637" s="165"/>
    </row>
    <row r="638" spans="4:4">
      <c r="D638" s="165"/>
    </row>
    <row r="639" spans="4:4">
      <c r="D639" s="165"/>
    </row>
    <row r="640" spans="4:4">
      <c r="D640" s="165"/>
    </row>
    <row r="641" spans="4:4">
      <c r="D641" s="165"/>
    </row>
    <row r="642" spans="4:4">
      <c r="D642" s="165"/>
    </row>
    <row r="643" spans="4:4">
      <c r="D643" s="165"/>
    </row>
    <row r="644" spans="4:4">
      <c r="D644" s="165"/>
    </row>
    <row r="645" spans="4:4">
      <c r="D645" s="165"/>
    </row>
    <row r="646" spans="4:4">
      <c r="D646" s="165"/>
    </row>
    <row r="647" spans="4:4">
      <c r="D647" s="165"/>
    </row>
    <row r="648" spans="4:4">
      <c r="D648" s="165"/>
    </row>
    <row r="649" spans="4:4">
      <c r="D649" s="165"/>
    </row>
    <row r="650" spans="4:4">
      <c r="D650" s="165"/>
    </row>
    <row r="651" spans="4:4">
      <c r="D651" s="165"/>
    </row>
    <row r="652" spans="4:4">
      <c r="D652" s="165"/>
    </row>
    <row r="653" spans="4:4">
      <c r="D653" s="165"/>
    </row>
    <row r="654" spans="4:4">
      <c r="D654" s="165"/>
    </row>
    <row r="655" spans="4:4">
      <c r="D655" s="165"/>
    </row>
    <row r="656" spans="4:4">
      <c r="D656" s="165"/>
    </row>
    <row r="657" spans="4:4">
      <c r="D657" s="165"/>
    </row>
    <row r="658" spans="4:4">
      <c r="D658" s="165"/>
    </row>
    <row r="659" spans="4:4">
      <c r="D659" s="165"/>
    </row>
    <row r="660" spans="4:4">
      <c r="D660" s="165"/>
    </row>
    <row r="661" spans="4:4">
      <c r="D661" s="165"/>
    </row>
    <row r="662" spans="4:4">
      <c r="D662" s="165"/>
    </row>
    <row r="663" spans="4:4">
      <c r="D663" s="165"/>
    </row>
    <row r="664" spans="4:4">
      <c r="D664" s="165"/>
    </row>
    <row r="665" spans="4:4">
      <c r="D665" s="165"/>
    </row>
    <row r="666" spans="4:4">
      <c r="D666" s="165"/>
    </row>
    <row r="667" spans="4:4">
      <c r="D667" s="165"/>
    </row>
    <row r="668" spans="4:4">
      <c r="D668" s="165"/>
    </row>
    <row r="669" spans="4:4">
      <c r="D669" s="165"/>
    </row>
    <row r="670" spans="4:4">
      <c r="D670" s="165"/>
    </row>
    <row r="671" spans="4:4">
      <c r="D671" s="165"/>
    </row>
    <row r="672" spans="4:4">
      <c r="D672" s="165"/>
    </row>
    <row r="673" spans="4:4">
      <c r="D673" s="165"/>
    </row>
    <row r="674" spans="4:4">
      <c r="D674" s="165"/>
    </row>
    <row r="675" spans="4:4">
      <c r="D675" s="165"/>
    </row>
    <row r="676" spans="4:4">
      <c r="D676" s="165"/>
    </row>
    <row r="677" spans="4:4">
      <c r="D677" s="165"/>
    </row>
    <row r="678" spans="4:4">
      <c r="D678" s="165"/>
    </row>
    <row r="679" spans="4:4">
      <c r="D679" s="165"/>
    </row>
    <row r="680" spans="4:4">
      <c r="D680" s="165"/>
    </row>
    <row r="681" spans="4:4">
      <c r="D681" s="165"/>
    </row>
    <row r="682" spans="4:4">
      <c r="D682" s="165"/>
    </row>
    <row r="683" spans="4:4">
      <c r="D683" s="165"/>
    </row>
    <row r="684" spans="4:4">
      <c r="D684" s="165"/>
    </row>
    <row r="685" spans="4:4">
      <c r="D685" s="165"/>
    </row>
    <row r="686" spans="4:4">
      <c r="D686" s="165"/>
    </row>
    <row r="687" spans="4:4">
      <c r="D687" s="165"/>
    </row>
    <row r="688" spans="4:4">
      <c r="D688" s="165"/>
    </row>
    <row r="689" spans="4:4">
      <c r="D689" s="165"/>
    </row>
    <row r="690" spans="4:4">
      <c r="D690" s="165"/>
    </row>
    <row r="691" spans="4:4">
      <c r="D691" s="165"/>
    </row>
    <row r="692" spans="4:4">
      <c r="D692" s="165"/>
    </row>
    <row r="693" spans="4:4">
      <c r="D693" s="165"/>
    </row>
    <row r="694" spans="4:4">
      <c r="D694" s="165"/>
    </row>
    <row r="695" spans="4:4">
      <c r="D695" s="165"/>
    </row>
    <row r="696" spans="4:4">
      <c r="D696" s="165"/>
    </row>
    <row r="697" spans="4:4">
      <c r="D697" s="165"/>
    </row>
    <row r="698" spans="4:4">
      <c r="D698" s="165"/>
    </row>
    <row r="699" spans="4:4">
      <c r="D699" s="165"/>
    </row>
    <row r="700" spans="4:4">
      <c r="D700" s="165"/>
    </row>
    <row r="701" spans="4:4">
      <c r="D701" s="165"/>
    </row>
    <row r="702" spans="4:4">
      <c r="D702" s="165"/>
    </row>
    <row r="703" spans="4:4">
      <c r="D703" s="165"/>
    </row>
    <row r="704" spans="4:4">
      <c r="D704" s="165"/>
    </row>
    <row r="705" spans="4:4">
      <c r="D705" s="165"/>
    </row>
    <row r="706" spans="4:4">
      <c r="D706" s="165"/>
    </row>
    <row r="707" spans="4:4">
      <c r="D707" s="165"/>
    </row>
    <row r="708" spans="4:4">
      <c r="D708" s="165"/>
    </row>
    <row r="709" spans="4:4">
      <c r="D709" s="165"/>
    </row>
    <row r="710" spans="4:4">
      <c r="D710" s="165"/>
    </row>
    <row r="711" spans="4:4">
      <c r="D711" s="165"/>
    </row>
    <row r="712" spans="4:4">
      <c r="D712" s="165"/>
    </row>
    <row r="713" spans="4:4">
      <c r="D713" s="165"/>
    </row>
    <row r="714" spans="4:4">
      <c r="D714" s="165"/>
    </row>
    <row r="715" spans="4:4">
      <c r="D715" s="165"/>
    </row>
    <row r="716" spans="4:4">
      <c r="D716" s="165"/>
    </row>
    <row r="717" spans="4:4">
      <c r="D717" s="165"/>
    </row>
    <row r="718" spans="4:4">
      <c r="D718" s="165"/>
    </row>
    <row r="719" spans="4:4">
      <c r="D719" s="165"/>
    </row>
    <row r="720" spans="4:4">
      <c r="D720" s="165"/>
    </row>
    <row r="721" spans="4:4">
      <c r="D721" s="165"/>
    </row>
    <row r="722" spans="4:4">
      <c r="D722" s="165"/>
    </row>
    <row r="723" spans="4:4">
      <c r="D723" s="165"/>
    </row>
    <row r="724" spans="4:4">
      <c r="D724" s="165"/>
    </row>
    <row r="725" spans="4:4">
      <c r="D725" s="165"/>
    </row>
    <row r="726" spans="4:4">
      <c r="D726" s="165"/>
    </row>
    <row r="727" spans="4:4">
      <c r="D727" s="165"/>
    </row>
    <row r="728" spans="4:4">
      <c r="D728" s="165"/>
    </row>
    <row r="729" spans="4:4">
      <c r="D729" s="165"/>
    </row>
    <row r="730" spans="4:4">
      <c r="D730" s="165"/>
    </row>
    <row r="731" spans="4:4">
      <c r="D731" s="165"/>
    </row>
    <row r="732" spans="4:4">
      <c r="D732" s="165"/>
    </row>
    <row r="733" spans="4:4">
      <c r="D733" s="165"/>
    </row>
    <row r="734" spans="4:4">
      <c r="D734" s="165"/>
    </row>
    <row r="735" spans="4:4">
      <c r="D735" s="165"/>
    </row>
    <row r="736" spans="4:4">
      <c r="D736" s="165"/>
    </row>
    <row r="737" spans="4:4">
      <c r="D737" s="165"/>
    </row>
    <row r="738" spans="4:4">
      <c r="D738" s="165"/>
    </row>
    <row r="739" spans="4:4">
      <c r="D739" s="165"/>
    </row>
    <row r="740" spans="4:4">
      <c r="D740" s="165"/>
    </row>
    <row r="741" spans="4:4">
      <c r="D741" s="165"/>
    </row>
    <row r="742" spans="4:4">
      <c r="D742" s="165"/>
    </row>
    <row r="743" spans="4:4">
      <c r="D743" s="165"/>
    </row>
    <row r="744" spans="4:4">
      <c r="D744" s="165"/>
    </row>
    <row r="745" spans="4:4">
      <c r="D745" s="165"/>
    </row>
    <row r="746" spans="4:4">
      <c r="D746" s="165"/>
    </row>
    <row r="747" spans="4:4">
      <c r="D747" s="165"/>
    </row>
    <row r="748" spans="4:4">
      <c r="D748" s="165"/>
    </row>
    <row r="749" spans="4:4">
      <c r="D749" s="165"/>
    </row>
    <row r="750" spans="4:4">
      <c r="D750" s="165"/>
    </row>
    <row r="751" spans="4:4">
      <c r="D751" s="165"/>
    </row>
    <row r="752" spans="4:4">
      <c r="D752" s="165"/>
    </row>
    <row r="753" spans="4:4">
      <c r="D753" s="165"/>
    </row>
    <row r="754" spans="4:4">
      <c r="D754" s="165"/>
    </row>
    <row r="755" spans="4:4">
      <c r="D755" s="165"/>
    </row>
    <row r="756" spans="4:4">
      <c r="D756" s="165"/>
    </row>
    <row r="757" spans="4:4">
      <c r="D757" s="165"/>
    </row>
    <row r="758" spans="4:4">
      <c r="D758" s="165"/>
    </row>
    <row r="759" spans="4:4">
      <c r="D759" s="165"/>
    </row>
    <row r="760" spans="4:4">
      <c r="D760" s="165"/>
    </row>
    <row r="761" spans="4:4">
      <c r="D761" s="165"/>
    </row>
    <row r="762" spans="4:4">
      <c r="D762" s="165"/>
    </row>
    <row r="763" spans="4:4">
      <c r="D763" s="165"/>
    </row>
    <row r="764" spans="4:4">
      <c r="D764" s="165"/>
    </row>
    <row r="765" spans="4:4">
      <c r="D765" s="165"/>
    </row>
    <row r="766" spans="4:4">
      <c r="D766" s="165"/>
    </row>
    <row r="767" spans="4:4">
      <c r="D767" s="165"/>
    </row>
    <row r="768" spans="4:4">
      <c r="D768" s="165"/>
    </row>
    <row r="769" spans="4:4">
      <c r="D769" s="165"/>
    </row>
    <row r="770" spans="4:4">
      <c r="D770" s="165"/>
    </row>
    <row r="771" spans="4:4">
      <c r="D771" s="165"/>
    </row>
    <row r="772" spans="4:4">
      <c r="D772" s="165"/>
    </row>
    <row r="773" spans="4:4">
      <c r="D773" s="165"/>
    </row>
    <row r="774" spans="4:4">
      <c r="D774" s="165"/>
    </row>
    <row r="775" spans="4:4">
      <c r="D775" s="165"/>
    </row>
    <row r="776" spans="4:4">
      <c r="D776" s="165"/>
    </row>
    <row r="777" spans="4:4">
      <c r="D777" s="165"/>
    </row>
    <row r="778" spans="4:4">
      <c r="D778" s="165"/>
    </row>
    <row r="779" spans="4:4">
      <c r="D779" s="165"/>
    </row>
    <row r="780" spans="4:4">
      <c r="D780" s="165"/>
    </row>
    <row r="781" spans="4:4">
      <c r="D781" s="165"/>
    </row>
    <row r="782" spans="4:4">
      <c r="D782" s="165"/>
    </row>
    <row r="783" spans="4:4">
      <c r="D783" s="165"/>
    </row>
    <row r="784" spans="4:4">
      <c r="D784" s="165"/>
    </row>
    <row r="785" spans="4:4">
      <c r="D785" s="165"/>
    </row>
    <row r="786" spans="4:4">
      <c r="D786" s="165"/>
    </row>
    <row r="787" spans="4:4">
      <c r="D787" s="165"/>
    </row>
    <row r="788" spans="4:4">
      <c r="D788" s="165"/>
    </row>
    <row r="789" spans="4:4">
      <c r="D789" s="165"/>
    </row>
    <row r="790" spans="4:4">
      <c r="D790" s="165"/>
    </row>
    <row r="791" spans="4:4">
      <c r="D791" s="165"/>
    </row>
    <row r="792" spans="4:4">
      <c r="D792" s="165"/>
    </row>
    <row r="793" spans="4:4">
      <c r="D793" s="165"/>
    </row>
    <row r="794" spans="4:4">
      <c r="D794" s="165"/>
    </row>
    <row r="795" spans="4:4">
      <c r="D795" s="165"/>
    </row>
    <row r="796" spans="4:4">
      <c r="D796" s="165"/>
    </row>
    <row r="797" spans="4:4">
      <c r="D797" s="165"/>
    </row>
    <row r="798" spans="4:4">
      <c r="D798" s="165"/>
    </row>
    <row r="799" spans="4:4">
      <c r="D799" s="165"/>
    </row>
    <row r="800" spans="4:4">
      <c r="D800" s="165"/>
    </row>
    <row r="801" spans="4:4">
      <c r="D801" s="165"/>
    </row>
    <row r="802" spans="4:4">
      <c r="D802" s="165"/>
    </row>
    <row r="803" spans="4:4">
      <c r="D803" s="165"/>
    </row>
    <row r="804" spans="4:4">
      <c r="D804" s="165"/>
    </row>
    <row r="805" spans="4:4">
      <c r="D805" s="165"/>
    </row>
    <row r="806" spans="4:4">
      <c r="D806" s="165"/>
    </row>
    <row r="807" spans="4:4">
      <c r="D807" s="165"/>
    </row>
    <row r="808" spans="4:4">
      <c r="D808" s="165"/>
    </row>
    <row r="809" spans="4:4">
      <c r="D809" s="165"/>
    </row>
    <row r="810" spans="4:4">
      <c r="D810" s="165"/>
    </row>
    <row r="811" spans="4:4">
      <c r="D811" s="165"/>
    </row>
    <row r="812" spans="4:4">
      <c r="D812" s="165"/>
    </row>
    <row r="813" spans="4:4">
      <c r="D813" s="165"/>
    </row>
    <row r="814" spans="4:4">
      <c r="D814" s="165"/>
    </row>
    <row r="815" spans="4:4">
      <c r="D815" s="165"/>
    </row>
    <row r="816" spans="4:4">
      <c r="D816" s="165"/>
    </row>
    <row r="817" spans="4:4">
      <c r="D817" s="165"/>
    </row>
    <row r="818" spans="4:4">
      <c r="D818" s="165"/>
    </row>
    <row r="819" spans="4:4">
      <c r="D819" s="165"/>
    </row>
    <row r="820" spans="4:4">
      <c r="D820" s="165"/>
    </row>
    <row r="821" spans="4:4">
      <c r="D821" s="165"/>
    </row>
    <row r="822" spans="4:4">
      <c r="D822" s="165"/>
    </row>
    <row r="823" spans="4:4">
      <c r="D823" s="165"/>
    </row>
    <row r="824" spans="4:4">
      <c r="D824" s="165"/>
    </row>
    <row r="825" spans="4:4">
      <c r="D825" s="165"/>
    </row>
    <row r="826" spans="4:4">
      <c r="D826" s="165"/>
    </row>
    <row r="827" spans="4:4">
      <c r="D827" s="165"/>
    </row>
    <row r="828" spans="4:4">
      <c r="D828" s="165"/>
    </row>
    <row r="829" spans="4:4">
      <c r="D829" s="165"/>
    </row>
    <row r="830" spans="4:4">
      <c r="D830" s="165"/>
    </row>
    <row r="831" spans="4:4">
      <c r="D831" s="165"/>
    </row>
    <row r="832" spans="4:4">
      <c r="D832" s="165"/>
    </row>
    <row r="833" spans="4:4">
      <c r="D833" s="165"/>
    </row>
    <row r="834" spans="4:4">
      <c r="D834" s="165"/>
    </row>
    <row r="835" spans="4:4">
      <c r="D835" s="165"/>
    </row>
    <row r="836" spans="4:4">
      <c r="D836" s="165"/>
    </row>
    <row r="837" spans="4:4">
      <c r="D837" s="165"/>
    </row>
    <row r="838" spans="4:4">
      <c r="D838" s="165"/>
    </row>
    <row r="839" spans="4:4">
      <c r="D839" s="165"/>
    </row>
    <row r="840" spans="4:4">
      <c r="D840" s="165"/>
    </row>
    <row r="841" spans="4:4">
      <c r="D841" s="165"/>
    </row>
    <row r="842" spans="4:4">
      <c r="D842" s="165"/>
    </row>
    <row r="843" spans="4:4">
      <c r="D843" s="165"/>
    </row>
    <row r="844" spans="4:4">
      <c r="D844" s="165"/>
    </row>
    <row r="845" spans="4:4">
      <c r="D845" s="165"/>
    </row>
    <row r="846" spans="4:4">
      <c r="D846" s="165"/>
    </row>
    <row r="847" spans="4:4">
      <c r="D847" s="165"/>
    </row>
    <row r="848" spans="4:4">
      <c r="D848" s="165"/>
    </row>
    <row r="849" spans="4:4">
      <c r="D849" s="165"/>
    </row>
    <row r="850" spans="4:4">
      <c r="D850" s="165"/>
    </row>
    <row r="851" spans="4:4">
      <c r="D851" s="165"/>
    </row>
    <row r="852" spans="4:4">
      <c r="D852" s="165"/>
    </row>
    <row r="853" spans="4:4">
      <c r="D853" s="165"/>
    </row>
    <row r="854" spans="4:4">
      <c r="D854" s="165"/>
    </row>
    <row r="855" spans="4:4">
      <c r="D855" s="165"/>
    </row>
    <row r="856" spans="4:4">
      <c r="D856" s="165"/>
    </row>
    <row r="857" spans="4:4">
      <c r="D857" s="165"/>
    </row>
    <row r="858" spans="4:4">
      <c r="D858" s="165"/>
    </row>
    <row r="859" spans="4:4">
      <c r="D859" s="165"/>
    </row>
    <row r="860" spans="4:4">
      <c r="D860" s="165"/>
    </row>
    <row r="861" spans="4:4">
      <c r="D861" s="165"/>
    </row>
    <row r="862" spans="4:4">
      <c r="D862" s="165"/>
    </row>
    <row r="863" spans="4:4">
      <c r="D863" s="165"/>
    </row>
    <row r="864" spans="4:4">
      <c r="D864" s="165"/>
    </row>
    <row r="865" spans="4:4">
      <c r="D865" s="165"/>
    </row>
    <row r="866" spans="4:4">
      <c r="D866" s="165"/>
    </row>
    <row r="867" spans="4:4">
      <c r="D867" s="165"/>
    </row>
    <row r="868" spans="4:4">
      <c r="D868" s="165"/>
    </row>
    <row r="869" spans="4:4">
      <c r="D869" s="165"/>
    </row>
    <row r="870" spans="4:4">
      <c r="D870" s="165"/>
    </row>
    <row r="871" spans="4:4">
      <c r="D871" s="165"/>
    </row>
    <row r="872" spans="4:4">
      <c r="D872" s="165"/>
    </row>
    <row r="873" spans="4:4">
      <c r="D873" s="165"/>
    </row>
    <row r="874" spans="4:4">
      <c r="D874" s="165"/>
    </row>
    <row r="875" spans="4:4">
      <c r="D875" s="165"/>
    </row>
    <row r="876" spans="4:4">
      <c r="D876" s="165"/>
    </row>
    <row r="877" spans="4:4">
      <c r="D877" s="165"/>
    </row>
    <row r="878" spans="4:4">
      <c r="D878" s="165"/>
    </row>
    <row r="879" spans="4:4">
      <c r="D879" s="165"/>
    </row>
    <row r="880" spans="4:4">
      <c r="D880" s="165"/>
    </row>
    <row r="881" spans="4:4">
      <c r="D881" s="165"/>
    </row>
    <row r="882" spans="4:4">
      <c r="D882" s="165"/>
    </row>
    <row r="883" spans="4:4">
      <c r="D883" s="165"/>
    </row>
    <row r="884" spans="4:4">
      <c r="D884" s="165"/>
    </row>
    <row r="885" spans="4:4">
      <c r="D885" s="165"/>
    </row>
    <row r="886" spans="4:4">
      <c r="D886" s="165"/>
    </row>
    <row r="887" spans="4:4">
      <c r="D887" s="165"/>
    </row>
    <row r="888" spans="4:4">
      <c r="D888" s="165"/>
    </row>
    <row r="889" spans="4:4">
      <c r="D889" s="165"/>
    </row>
    <row r="890" spans="4:4">
      <c r="D890" s="165"/>
    </row>
    <row r="891" spans="4:4">
      <c r="D891" s="165"/>
    </row>
    <row r="892" spans="4:4">
      <c r="D892" s="165"/>
    </row>
    <row r="893" spans="4:4">
      <c r="D893" s="165"/>
    </row>
    <row r="894" spans="4:4">
      <c r="D894" s="165"/>
    </row>
    <row r="895" spans="4:4">
      <c r="D895" s="165"/>
    </row>
    <row r="896" spans="4:4">
      <c r="D896" s="165"/>
    </row>
    <row r="897" spans="4:4">
      <c r="D897" s="165"/>
    </row>
    <row r="898" spans="4:4">
      <c r="D898" s="165"/>
    </row>
    <row r="899" spans="4:4">
      <c r="D899" s="165"/>
    </row>
    <row r="900" spans="4:4">
      <c r="D900" s="165"/>
    </row>
    <row r="901" spans="4:4">
      <c r="D901" s="165"/>
    </row>
    <row r="902" spans="4:4">
      <c r="D902" s="165"/>
    </row>
    <row r="903" spans="4:4">
      <c r="D903" s="165"/>
    </row>
    <row r="904" spans="4:4">
      <c r="D904" s="165"/>
    </row>
    <row r="905" spans="4:4">
      <c r="D905" s="165"/>
    </row>
    <row r="906" spans="4:4">
      <c r="D906" s="165"/>
    </row>
    <row r="907" spans="4:4">
      <c r="D907" s="165"/>
    </row>
    <row r="908" spans="4:4">
      <c r="D908" s="165"/>
    </row>
    <row r="909" spans="4:4">
      <c r="D909" s="165"/>
    </row>
    <row r="910" spans="4:4">
      <c r="D910" s="165"/>
    </row>
    <row r="911" spans="4:4">
      <c r="D911" s="165"/>
    </row>
    <row r="912" spans="4:4">
      <c r="D912" s="165"/>
    </row>
    <row r="913" spans="4:4">
      <c r="D913" s="165"/>
    </row>
    <row r="914" spans="4:4">
      <c r="D914" s="165"/>
    </row>
    <row r="915" spans="4:4">
      <c r="D915" s="165"/>
    </row>
    <row r="916" spans="4:4">
      <c r="D916" s="165"/>
    </row>
    <row r="917" spans="4:4">
      <c r="D917" s="165"/>
    </row>
    <row r="918" spans="4:4">
      <c r="D918" s="165"/>
    </row>
    <row r="919" spans="4:4">
      <c r="D919" s="165"/>
    </row>
    <row r="920" spans="4:4">
      <c r="D920" s="165"/>
    </row>
    <row r="921" spans="4:4">
      <c r="D921" s="165"/>
    </row>
    <row r="922" spans="4:4">
      <c r="D922" s="165"/>
    </row>
    <row r="923" spans="4:4">
      <c r="D923" s="165"/>
    </row>
    <row r="924" spans="4:4">
      <c r="D924" s="165"/>
    </row>
    <row r="925" spans="4:4">
      <c r="D925" s="165"/>
    </row>
    <row r="926" spans="4:4">
      <c r="D926" s="165"/>
    </row>
    <row r="927" spans="4:4">
      <c r="D927" s="165"/>
    </row>
    <row r="928" spans="4:4">
      <c r="D928" s="165"/>
    </row>
    <row r="929" spans="4:4">
      <c r="D929" s="165"/>
    </row>
    <row r="930" spans="4:4">
      <c r="D930" s="165"/>
    </row>
    <row r="931" spans="4:4">
      <c r="D931" s="165"/>
    </row>
    <row r="932" spans="4:4">
      <c r="D932" s="165"/>
    </row>
    <row r="933" spans="4:4">
      <c r="D933" s="165"/>
    </row>
    <row r="934" spans="4:4">
      <c r="D934" s="165"/>
    </row>
    <row r="935" spans="4:4">
      <c r="D935" s="165"/>
    </row>
    <row r="936" spans="4:4">
      <c r="D936" s="165"/>
    </row>
    <row r="937" spans="4:4">
      <c r="D937" s="165"/>
    </row>
    <row r="938" spans="4:4">
      <c r="D938" s="165"/>
    </row>
    <row r="939" spans="4:4">
      <c r="D939" s="165"/>
    </row>
    <row r="940" spans="4:4">
      <c r="D940" s="165"/>
    </row>
    <row r="941" spans="4:4">
      <c r="D941" s="165"/>
    </row>
    <row r="942" spans="4:4">
      <c r="D942" s="165"/>
    </row>
    <row r="943" spans="4:4">
      <c r="D943" s="165"/>
    </row>
    <row r="944" spans="4:4">
      <c r="D944" s="165"/>
    </row>
    <row r="945" spans="4:4">
      <c r="D945" s="165"/>
    </row>
    <row r="946" spans="4:4">
      <c r="D946" s="165"/>
    </row>
    <row r="947" spans="4:4">
      <c r="D947" s="165"/>
    </row>
    <row r="948" spans="4:4">
      <c r="D948" s="165"/>
    </row>
    <row r="949" spans="4:4">
      <c r="D949" s="165"/>
    </row>
    <row r="950" spans="4:4">
      <c r="D950" s="165"/>
    </row>
    <row r="951" spans="4:4">
      <c r="D951" s="165"/>
    </row>
    <row r="952" spans="4:4">
      <c r="D952" s="165"/>
    </row>
    <row r="953" spans="4:4">
      <c r="D953" s="165"/>
    </row>
    <row r="954" spans="4:4">
      <c r="D954" s="165"/>
    </row>
    <row r="955" spans="4:4">
      <c r="D955" s="165"/>
    </row>
    <row r="956" spans="4:4">
      <c r="D956" s="165"/>
    </row>
    <row r="957" spans="4:4">
      <c r="D957" s="165"/>
    </row>
    <row r="958" spans="4:4">
      <c r="D958" s="165"/>
    </row>
    <row r="959" spans="4:4">
      <c r="D959" s="165"/>
    </row>
    <row r="960" spans="4:4">
      <c r="D960" s="165"/>
    </row>
    <row r="961" spans="4:4">
      <c r="D961" s="165"/>
    </row>
    <row r="962" spans="4:4">
      <c r="D962" s="165"/>
    </row>
    <row r="963" spans="4:4">
      <c r="D963" s="165"/>
    </row>
    <row r="964" spans="4:4">
      <c r="D964" s="165"/>
    </row>
    <row r="965" spans="4:4">
      <c r="D965" s="165"/>
    </row>
    <row r="966" spans="4:4">
      <c r="D966" s="165"/>
    </row>
    <row r="967" spans="4:4">
      <c r="D967" s="165"/>
    </row>
    <row r="968" spans="4:4">
      <c r="D968" s="165"/>
    </row>
    <row r="969" spans="4:4">
      <c r="D969" s="165"/>
    </row>
    <row r="970" spans="4:4">
      <c r="D970" s="165"/>
    </row>
    <row r="971" spans="4:4">
      <c r="D971" s="165"/>
    </row>
    <row r="972" spans="4:4">
      <c r="D972" s="165"/>
    </row>
    <row r="973" spans="4:4">
      <c r="D973" s="165"/>
    </row>
    <row r="974" spans="4:4">
      <c r="D974" s="165"/>
    </row>
    <row r="975" spans="4:4">
      <c r="D975" s="165"/>
    </row>
    <row r="976" spans="4:4">
      <c r="D976" s="165"/>
    </row>
    <row r="977" spans="4:4">
      <c r="D977" s="165"/>
    </row>
    <row r="978" spans="4:4">
      <c r="D978" s="165"/>
    </row>
    <row r="979" spans="4:4">
      <c r="D979" s="165"/>
    </row>
    <row r="980" spans="4:4">
      <c r="D980" s="165"/>
    </row>
    <row r="981" spans="4:4">
      <c r="D981" s="165"/>
    </row>
    <row r="982" spans="4:4">
      <c r="D982" s="165"/>
    </row>
    <row r="983" spans="4:4">
      <c r="D983" s="165"/>
    </row>
    <row r="984" spans="4:4">
      <c r="D984" s="165"/>
    </row>
    <row r="985" spans="4:4">
      <c r="D985" s="165"/>
    </row>
    <row r="986" spans="4:4">
      <c r="D986" s="165"/>
    </row>
    <row r="987" spans="4:4">
      <c r="D987" s="165"/>
    </row>
    <row r="988" spans="4:4">
      <c r="D988" s="165"/>
    </row>
    <row r="989" spans="4:4">
      <c r="D989" s="165"/>
    </row>
    <row r="990" spans="4:4">
      <c r="D990" s="165"/>
    </row>
    <row r="991" spans="4:4">
      <c r="D991" s="165"/>
    </row>
    <row r="992" spans="4:4">
      <c r="D992" s="165"/>
    </row>
    <row r="993" spans="4:4">
      <c r="D993" s="165"/>
    </row>
    <row r="994" spans="4:4">
      <c r="D994" s="165"/>
    </row>
    <row r="995" spans="4:4">
      <c r="D995" s="165"/>
    </row>
    <row r="996" spans="4:4">
      <c r="D996" s="165"/>
    </row>
    <row r="997" spans="4:4">
      <c r="D997" s="165"/>
    </row>
    <row r="998" spans="4:4">
      <c r="D998" s="165"/>
    </row>
    <row r="999" spans="4:4">
      <c r="D999" s="165"/>
    </row>
    <row r="1000" spans="4:4">
      <c r="D1000" s="165"/>
    </row>
    <row r="1001" spans="4:4">
      <c r="D1001" s="165"/>
    </row>
    <row r="1002" spans="4:4">
      <c r="D1002" s="165"/>
    </row>
    <row r="1003" spans="4:4">
      <c r="D1003" s="165"/>
    </row>
    <row r="1004" spans="4:4">
      <c r="D1004" s="165"/>
    </row>
    <row r="1005" spans="4:4">
      <c r="D1005" s="165"/>
    </row>
    <row r="1006" spans="4:4">
      <c r="D1006" s="165"/>
    </row>
    <row r="1007" spans="4:4">
      <c r="D1007" s="165"/>
    </row>
    <row r="1008" spans="4:4">
      <c r="D1008" s="165"/>
    </row>
    <row r="1009" spans="4:4">
      <c r="D1009" s="165"/>
    </row>
    <row r="1010" spans="4:4">
      <c r="D1010" s="165"/>
    </row>
    <row r="1011" spans="4:4">
      <c r="D1011" s="165"/>
    </row>
    <row r="1012" spans="4:4">
      <c r="D1012" s="165"/>
    </row>
    <row r="1013" spans="4:4">
      <c r="D1013" s="165"/>
    </row>
    <row r="1014" spans="4:4">
      <c r="D1014" s="165"/>
    </row>
    <row r="1015" spans="4:4">
      <c r="D1015" s="165"/>
    </row>
    <row r="1016" spans="4:4">
      <c r="D1016" s="165"/>
    </row>
    <row r="1017" spans="4:4">
      <c r="D1017" s="165"/>
    </row>
    <row r="1018" spans="4:4">
      <c r="D1018" s="165"/>
    </row>
    <row r="1019" spans="4:4">
      <c r="D1019" s="165"/>
    </row>
    <row r="1020" spans="4:4">
      <c r="D1020" s="165"/>
    </row>
    <row r="1021" spans="4:4">
      <c r="D1021" s="165"/>
    </row>
    <row r="1022" spans="4:4">
      <c r="D1022" s="165"/>
    </row>
    <row r="1023" spans="4:4">
      <c r="D1023" s="165"/>
    </row>
    <row r="1024" spans="4:4">
      <c r="D1024" s="165"/>
    </row>
    <row r="1025" spans="4:4">
      <c r="D1025" s="165"/>
    </row>
    <row r="1026" spans="4:4">
      <c r="D1026" s="165"/>
    </row>
    <row r="1027" spans="4:4">
      <c r="D1027" s="165"/>
    </row>
    <row r="1028" spans="4:4">
      <c r="D1028" s="165"/>
    </row>
    <row r="1029" spans="4:4">
      <c r="D1029" s="165"/>
    </row>
    <row r="1030" spans="4:4">
      <c r="D1030" s="165"/>
    </row>
    <row r="1031" spans="4:4">
      <c r="D1031" s="165"/>
    </row>
    <row r="1032" spans="4:4">
      <c r="D1032" s="165"/>
    </row>
    <row r="1033" spans="4:4">
      <c r="D1033" s="165"/>
    </row>
    <row r="1034" spans="4:4">
      <c r="D1034" s="165"/>
    </row>
    <row r="1035" spans="4:4">
      <c r="D1035" s="165"/>
    </row>
    <row r="1036" spans="4:4">
      <c r="D1036" s="165"/>
    </row>
    <row r="1037" spans="4:4">
      <c r="D1037" s="165"/>
    </row>
    <row r="1038" spans="4:4">
      <c r="D1038" s="165"/>
    </row>
    <row r="1039" spans="4:4">
      <c r="D1039" s="165"/>
    </row>
    <row r="1040" spans="4:4">
      <c r="D1040" s="165"/>
    </row>
    <row r="1041" spans="4:4">
      <c r="D1041" s="165"/>
    </row>
    <row r="1042" spans="4:4">
      <c r="D1042" s="165"/>
    </row>
    <row r="1043" spans="4:4">
      <c r="D1043" s="165"/>
    </row>
    <row r="1044" spans="4:4">
      <c r="D1044" s="165"/>
    </row>
    <row r="1045" spans="4:4">
      <c r="D1045" s="165"/>
    </row>
    <row r="1046" spans="4:4">
      <c r="D1046" s="165"/>
    </row>
    <row r="1047" spans="4:4">
      <c r="D1047" s="165"/>
    </row>
    <row r="1048" spans="4:4">
      <c r="D1048" s="165"/>
    </row>
    <row r="1049" spans="4:4">
      <c r="D1049" s="165"/>
    </row>
    <row r="1050" spans="4:4">
      <c r="D1050" s="165"/>
    </row>
    <row r="1051" spans="4:4">
      <c r="D1051" s="165"/>
    </row>
    <row r="1052" spans="4:4">
      <c r="D1052" s="165"/>
    </row>
    <row r="1053" spans="4:4">
      <c r="D1053" s="165"/>
    </row>
    <row r="1054" spans="4:4">
      <c r="D1054" s="165"/>
    </row>
    <row r="1055" spans="4:4">
      <c r="D1055" s="165"/>
    </row>
    <row r="1056" spans="4:4">
      <c r="D1056" s="165"/>
    </row>
    <row r="1057" spans="4:4">
      <c r="D1057" s="165"/>
    </row>
    <row r="1058" spans="4:4">
      <c r="D1058" s="165"/>
    </row>
    <row r="1059" spans="4:4">
      <c r="D1059" s="165"/>
    </row>
    <row r="1060" spans="4:4">
      <c r="D1060" s="165"/>
    </row>
    <row r="1061" spans="4:4">
      <c r="D1061" s="165"/>
    </row>
    <row r="1062" spans="4:4">
      <c r="D1062" s="165"/>
    </row>
    <row r="1063" spans="4:4">
      <c r="D1063" s="165"/>
    </row>
    <row r="1064" spans="4:4">
      <c r="D1064" s="165"/>
    </row>
    <row r="1065" spans="4:4">
      <c r="D1065" s="165"/>
    </row>
    <row r="1066" spans="4:4">
      <c r="D1066" s="165"/>
    </row>
    <row r="1067" spans="4:4">
      <c r="D1067" s="165"/>
    </row>
    <row r="1068" spans="4:4">
      <c r="D1068" s="165"/>
    </row>
    <row r="1069" spans="4:4">
      <c r="D1069" s="165"/>
    </row>
    <row r="1070" spans="4:4">
      <c r="D1070" s="165"/>
    </row>
    <row r="1071" spans="4:4">
      <c r="D1071" s="165"/>
    </row>
    <row r="1072" spans="4:4">
      <c r="D1072" s="165"/>
    </row>
    <row r="1073" spans="4:4">
      <c r="D1073" s="165"/>
    </row>
    <row r="1074" spans="4:4">
      <c r="D1074" s="165"/>
    </row>
    <row r="1075" spans="4:4">
      <c r="D1075" s="165"/>
    </row>
    <row r="1076" spans="4:4">
      <c r="D1076" s="165"/>
    </row>
    <row r="1077" spans="4:4">
      <c r="D1077" s="165"/>
    </row>
    <row r="1078" spans="4:4">
      <c r="D1078" s="165"/>
    </row>
    <row r="1079" spans="4:4">
      <c r="D1079" s="165"/>
    </row>
    <row r="1080" spans="4:4">
      <c r="D1080" s="165"/>
    </row>
    <row r="1081" spans="4:4">
      <c r="D1081" s="165"/>
    </row>
    <row r="1082" spans="4:4">
      <c r="D1082" s="165"/>
    </row>
    <row r="1083" spans="4:4">
      <c r="D1083" s="165"/>
    </row>
    <row r="1084" spans="4:4">
      <c r="D1084" s="165"/>
    </row>
    <row r="1085" spans="4:4">
      <c r="D1085" s="165"/>
    </row>
    <row r="1086" spans="4:4">
      <c r="D1086" s="165"/>
    </row>
    <row r="1087" spans="4:4">
      <c r="D1087" s="165"/>
    </row>
    <row r="1088" spans="4:4">
      <c r="D1088" s="165"/>
    </row>
    <row r="1089" spans="4:4">
      <c r="D1089" s="165"/>
    </row>
    <row r="1090" spans="4:4">
      <c r="D1090" s="165"/>
    </row>
    <row r="1091" spans="4:4">
      <c r="D1091" s="165"/>
    </row>
    <row r="1092" spans="4:4">
      <c r="D1092" s="165"/>
    </row>
    <row r="1093" spans="4:4">
      <c r="D1093" s="165"/>
    </row>
    <row r="1094" spans="4:4">
      <c r="D1094" s="165"/>
    </row>
    <row r="1095" spans="4:4">
      <c r="D1095" s="165"/>
    </row>
    <row r="1096" spans="4:4">
      <c r="D1096" s="165"/>
    </row>
    <row r="1097" spans="4:4">
      <c r="D1097" s="165"/>
    </row>
    <row r="1098" spans="4:4">
      <c r="D1098" s="165"/>
    </row>
    <row r="1099" spans="4:4">
      <c r="D1099" s="165"/>
    </row>
    <row r="1100" spans="4:4">
      <c r="D1100" s="165"/>
    </row>
    <row r="1101" spans="4:4">
      <c r="D1101" s="165"/>
    </row>
    <row r="1102" spans="4:4">
      <c r="D1102" s="165"/>
    </row>
    <row r="1103" spans="4:4">
      <c r="D1103" s="165"/>
    </row>
    <row r="1104" spans="4:4">
      <c r="D1104" s="165"/>
    </row>
    <row r="1105" spans="4:4">
      <c r="D1105" s="165"/>
    </row>
    <row r="1106" spans="4:4">
      <c r="D1106" s="165"/>
    </row>
    <row r="1107" spans="4:4">
      <c r="D1107" s="165"/>
    </row>
    <row r="1108" spans="4:4">
      <c r="D1108" s="165"/>
    </row>
    <row r="1109" spans="4:4">
      <c r="D1109" s="165"/>
    </row>
    <row r="1110" spans="4:4">
      <c r="D1110" s="165"/>
    </row>
    <row r="1111" spans="4:4">
      <c r="D1111" s="165"/>
    </row>
    <row r="1112" spans="4:4">
      <c r="D1112" s="165"/>
    </row>
    <row r="1113" spans="4:4">
      <c r="D1113" s="165"/>
    </row>
    <row r="1114" spans="4:4">
      <c r="D1114" s="165"/>
    </row>
    <row r="1115" spans="4:4">
      <c r="D1115" s="165"/>
    </row>
    <row r="1116" spans="4:4">
      <c r="D1116" s="165"/>
    </row>
    <row r="1117" spans="4:4">
      <c r="D1117" s="165"/>
    </row>
    <row r="1118" spans="4:4">
      <c r="D1118" s="165"/>
    </row>
    <row r="1119" spans="4:4">
      <c r="D1119" s="165"/>
    </row>
    <row r="1120" spans="4:4">
      <c r="D1120" s="165"/>
    </row>
    <row r="1121" spans="4:4">
      <c r="D1121" s="165"/>
    </row>
    <row r="1122" spans="4:4">
      <c r="D1122" s="165"/>
    </row>
    <row r="1123" spans="4:4">
      <c r="D1123" s="165"/>
    </row>
    <row r="1124" spans="4:4">
      <c r="D1124" s="165"/>
    </row>
    <row r="1125" spans="4:4">
      <c r="D1125" s="165"/>
    </row>
    <row r="1126" spans="4:4">
      <c r="D1126" s="165"/>
    </row>
    <row r="1127" spans="4:4">
      <c r="D1127" s="165"/>
    </row>
    <row r="1128" spans="4:4">
      <c r="D1128" s="165"/>
    </row>
    <row r="1129" spans="4:4">
      <c r="D1129" s="165"/>
    </row>
    <row r="1130" spans="4:4">
      <c r="D1130" s="165"/>
    </row>
    <row r="1131" spans="4:4">
      <c r="D1131" s="165"/>
    </row>
    <row r="1132" spans="4:4">
      <c r="D1132" s="165"/>
    </row>
    <row r="1133" spans="4:4">
      <c r="D1133" s="165"/>
    </row>
    <row r="1134" spans="4:4">
      <c r="D1134" s="165"/>
    </row>
    <row r="1135" spans="4:4">
      <c r="D1135" s="165"/>
    </row>
    <row r="1136" spans="4:4">
      <c r="D1136" s="165"/>
    </row>
    <row r="1137" spans="4:4">
      <c r="D1137" s="165"/>
    </row>
    <row r="1138" spans="4:4">
      <c r="D1138" s="165"/>
    </row>
    <row r="1139" spans="4:4">
      <c r="D1139" s="165"/>
    </row>
    <row r="1140" spans="4:4">
      <c r="D1140" s="165"/>
    </row>
    <row r="1141" spans="4:4">
      <c r="D1141" s="165"/>
    </row>
    <row r="1142" spans="4:4">
      <c r="D1142" s="165"/>
    </row>
    <row r="1143" spans="4:4">
      <c r="D1143" s="165"/>
    </row>
    <row r="1144" spans="4:4">
      <c r="D1144" s="165"/>
    </row>
    <row r="1145" spans="4:4">
      <c r="D1145" s="165"/>
    </row>
    <row r="1146" spans="4:4">
      <c r="D1146" s="165"/>
    </row>
    <row r="1147" spans="4:4">
      <c r="D1147" s="165"/>
    </row>
    <row r="1148" spans="4:4">
      <c r="D1148" s="165"/>
    </row>
    <row r="1149" spans="4:4">
      <c r="D1149" s="165"/>
    </row>
    <row r="1150" spans="4:4">
      <c r="D1150" s="165"/>
    </row>
    <row r="1151" spans="4:4">
      <c r="D1151" s="165"/>
    </row>
    <row r="1152" spans="4:4">
      <c r="D1152" s="165"/>
    </row>
    <row r="1153" spans="4:4">
      <c r="D1153" s="165"/>
    </row>
    <row r="1154" spans="4:4">
      <c r="D1154" s="165"/>
    </row>
    <row r="1155" spans="4:4">
      <c r="D1155" s="165"/>
    </row>
    <row r="1156" spans="4:4">
      <c r="D1156" s="165"/>
    </row>
    <row r="1157" spans="4:4">
      <c r="D1157" s="165"/>
    </row>
    <row r="1158" spans="4:4">
      <c r="D1158" s="165"/>
    </row>
    <row r="1159" spans="4:4">
      <c r="D1159" s="165"/>
    </row>
    <row r="1160" spans="4:4">
      <c r="D1160" s="165"/>
    </row>
    <row r="1161" spans="4:4">
      <c r="D1161" s="165"/>
    </row>
    <row r="1162" spans="4:4">
      <c r="D1162" s="165"/>
    </row>
    <row r="1163" spans="4:4">
      <c r="D1163" s="165"/>
    </row>
    <row r="1164" spans="4:4">
      <c r="D1164" s="165"/>
    </row>
    <row r="1165" spans="4:4">
      <c r="D1165" s="165"/>
    </row>
    <row r="1166" spans="4:4">
      <c r="D1166" s="165"/>
    </row>
    <row r="1167" spans="4:4">
      <c r="D1167" s="165"/>
    </row>
    <row r="1168" spans="4:4">
      <c r="D1168" s="165"/>
    </row>
    <row r="1169" spans="4:4">
      <c r="D1169" s="165"/>
    </row>
    <row r="1170" spans="4:4">
      <c r="D1170" s="165"/>
    </row>
    <row r="1171" spans="4:4">
      <c r="D1171" s="165"/>
    </row>
    <row r="1172" spans="4:4">
      <c r="D1172" s="165"/>
    </row>
    <row r="1173" spans="4:4">
      <c r="D1173" s="165"/>
    </row>
    <row r="1174" spans="4:4">
      <c r="D1174" s="165"/>
    </row>
    <row r="1175" spans="4:4">
      <c r="D1175" s="165"/>
    </row>
    <row r="1176" spans="4:4">
      <c r="D1176" s="165"/>
    </row>
    <row r="1177" spans="4:4">
      <c r="D1177" s="165"/>
    </row>
    <row r="1178" spans="4:4">
      <c r="D1178" s="165"/>
    </row>
    <row r="1179" spans="4:4">
      <c r="D1179" s="165"/>
    </row>
    <row r="1180" spans="4:4">
      <c r="D1180" s="165"/>
    </row>
    <row r="1181" spans="4:4">
      <c r="D1181" s="165"/>
    </row>
    <row r="1182" spans="4:4">
      <c r="D1182" s="165"/>
    </row>
    <row r="1183" spans="4:4">
      <c r="D1183" s="165"/>
    </row>
    <row r="1184" spans="4:4">
      <c r="D1184" s="165"/>
    </row>
    <row r="1185" spans="4:4">
      <c r="D1185" s="165"/>
    </row>
    <row r="1186" spans="4:4">
      <c r="D1186" s="165"/>
    </row>
    <row r="1187" spans="4:4">
      <c r="D1187" s="165"/>
    </row>
    <row r="1188" spans="4:4">
      <c r="D1188" s="165"/>
    </row>
    <row r="1189" spans="4:4">
      <c r="D1189" s="165"/>
    </row>
    <row r="1190" spans="4:4">
      <c r="D1190" s="165"/>
    </row>
    <row r="1191" spans="4:4">
      <c r="D1191" s="165"/>
    </row>
    <row r="1192" spans="4:4">
      <c r="D1192" s="165"/>
    </row>
    <row r="1193" spans="4:4">
      <c r="D1193" s="165"/>
    </row>
    <row r="1194" spans="4:4">
      <c r="D1194" s="165"/>
    </row>
    <row r="1195" spans="4:4">
      <c r="D1195" s="165"/>
    </row>
    <row r="1196" spans="4:4">
      <c r="D1196" s="165"/>
    </row>
    <row r="1197" spans="4:4">
      <c r="D1197" s="165"/>
    </row>
    <row r="1198" spans="4:4">
      <c r="D1198" s="165"/>
    </row>
    <row r="1199" spans="4:4">
      <c r="D1199" s="165"/>
    </row>
    <row r="1200" spans="4:4">
      <c r="D1200" s="165"/>
    </row>
    <row r="1201" spans="4:4">
      <c r="D1201" s="165"/>
    </row>
    <row r="1202" spans="4:4">
      <c r="D1202" s="165"/>
    </row>
    <row r="1203" spans="4:4">
      <c r="D1203" s="165"/>
    </row>
    <row r="1204" spans="4:4">
      <c r="D1204" s="165"/>
    </row>
    <row r="1205" spans="4:4">
      <c r="D1205" s="165"/>
    </row>
    <row r="1206" spans="4:4">
      <c r="D1206" s="165"/>
    </row>
    <row r="1207" spans="4:4">
      <c r="D1207" s="165"/>
    </row>
    <row r="1208" spans="4:4">
      <c r="D1208" s="165"/>
    </row>
    <row r="1209" spans="4:4">
      <c r="D1209" s="165"/>
    </row>
    <row r="1210" spans="4:4">
      <c r="D1210" s="165"/>
    </row>
    <row r="1211" spans="4:4">
      <c r="D1211" s="165"/>
    </row>
    <row r="1212" spans="4:4">
      <c r="D1212" s="165"/>
    </row>
    <row r="1213" spans="4:4">
      <c r="D1213" s="165"/>
    </row>
    <row r="1214" spans="4:4">
      <c r="D1214" s="165"/>
    </row>
    <row r="1215" spans="4:4">
      <c r="D1215" s="165"/>
    </row>
    <row r="1216" spans="4:4">
      <c r="D1216" s="165"/>
    </row>
    <row r="1217" spans="4:4">
      <c r="D1217" s="165"/>
    </row>
    <row r="1218" spans="4:4">
      <c r="D1218" s="165"/>
    </row>
    <row r="1219" spans="4:4">
      <c r="D1219" s="165"/>
    </row>
    <row r="1220" spans="4:4">
      <c r="D1220" s="165"/>
    </row>
    <row r="1221" spans="4:4">
      <c r="D1221" s="165"/>
    </row>
    <row r="1222" spans="4:4">
      <c r="D1222" s="165"/>
    </row>
    <row r="1223" spans="4:4">
      <c r="D1223" s="165"/>
    </row>
    <row r="1224" spans="4:4">
      <c r="D1224" s="165"/>
    </row>
    <row r="1225" spans="4:4">
      <c r="D1225" s="165"/>
    </row>
    <row r="1226" spans="4:4">
      <c r="D1226" s="165"/>
    </row>
    <row r="1227" spans="4:4">
      <c r="D1227" s="165"/>
    </row>
    <row r="1228" spans="4:4">
      <c r="D1228" s="165"/>
    </row>
    <row r="1229" spans="4:4">
      <c r="D1229" s="165"/>
    </row>
    <row r="1230" spans="4:4">
      <c r="D1230" s="165"/>
    </row>
    <row r="1231" spans="4:4">
      <c r="D1231" s="165"/>
    </row>
    <row r="1232" spans="4:4">
      <c r="D1232" s="165"/>
    </row>
    <row r="1233" spans="4:4">
      <c r="D1233" s="165"/>
    </row>
    <row r="1234" spans="4:4">
      <c r="D1234" s="165"/>
    </row>
    <row r="1235" spans="4:4">
      <c r="D1235" s="165"/>
    </row>
    <row r="1236" spans="4:4">
      <c r="D1236" s="165"/>
    </row>
    <row r="1237" spans="4:4">
      <c r="D1237" s="165"/>
    </row>
    <row r="1238" spans="4:4">
      <c r="D1238" s="165"/>
    </row>
    <row r="1239" spans="4:4">
      <c r="D1239" s="165"/>
    </row>
    <row r="1240" spans="4:4">
      <c r="D1240" s="165"/>
    </row>
    <row r="1241" spans="4:4">
      <c r="D1241" s="165"/>
    </row>
    <row r="1242" spans="4:4">
      <c r="D1242" s="165"/>
    </row>
    <row r="1243" spans="4:4">
      <c r="D1243" s="165"/>
    </row>
    <row r="1244" spans="4:4">
      <c r="D1244" s="165"/>
    </row>
    <row r="1245" spans="4:4">
      <c r="D1245" s="165"/>
    </row>
    <row r="1246" spans="4:4">
      <c r="D1246" s="165"/>
    </row>
    <row r="1247" spans="4:4">
      <c r="D1247" s="165"/>
    </row>
    <row r="1248" spans="4:4">
      <c r="D1248" s="165"/>
    </row>
    <row r="1249" spans="4:4">
      <c r="D1249" s="165"/>
    </row>
    <row r="1250" spans="4:4">
      <c r="D1250" s="165"/>
    </row>
    <row r="1251" spans="4:4">
      <c r="D1251" s="165"/>
    </row>
    <row r="1252" spans="4:4">
      <c r="D1252" s="165"/>
    </row>
    <row r="1253" spans="4:4">
      <c r="D1253" s="165"/>
    </row>
    <row r="1254" spans="4:4">
      <c r="D1254" s="165"/>
    </row>
    <row r="1255" spans="4:4">
      <c r="D1255" s="165"/>
    </row>
    <row r="1256" spans="4:4">
      <c r="D1256" s="165"/>
    </row>
    <row r="1257" spans="4:4">
      <c r="D1257" s="165"/>
    </row>
    <row r="1258" spans="4:4">
      <c r="D1258" s="165"/>
    </row>
    <row r="1259" spans="4:4">
      <c r="D1259" s="165"/>
    </row>
    <row r="1260" spans="4:4">
      <c r="D1260" s="165"/>
    </row>
    <row r="1261" spans="4:4">
      <c r="D1261" s="165"/>
    </row>
    <row r="1262" spans="4:4">
      <c r="D1262" s="165"/>
    </row>
    <row r="1263" spans="4:4">
      <c r="D1263" s="165"/>
    </row>
    <row r="1264" spans="4:4">
      <c r="D1264" s="165"/>
    </row>
    <row r="1265" spans="4:4">
      <c r="D1265" s="165"/>
    </row>
    <row r="1266" spans="4:4">
      <c r="D1266" s="165"/>
    </row>
    <row r="1267" spans="4:4">
      <c r="D1267" s="165"/>
    </row>
    <row r="1268" spans="4:4">
      <c r="D1268" s="165"/>
    </row>
    <row r="1269" spans="4:4">
      <c r="D1269" s="165"/>
    </row>
    <row r="1270" spans="4:4">
      <c r="D1270" s="165"/>
    </row>
    <row r="1271" spans="4:4">
      <c r="D1271" s="165"/>
    </row>
    <row r="1272" spans="4:4">
      <c r="D1272" s="165"/>
    </row>
    <row r="1273" spans="4:4">
      <c r="D1273" s="165"/>
    </row>
    <row r="1274" spans="4:4">
      <c r="D1274" s="165"/>
    </row>
    <row r="1275" spans="4:4">
      <c r="D1275" s="165"/>
    </row>
    <row r="1276" spans="4:4">
      <c r="D1276" s="165"/>
    </row>
    <row r="1277" spans="4:4">
      <c r="D1277" s="165"/>
    </row>
    <row r="1278" spans="4:4">
      <c r="D1278" s="165"/>
    </row>
    <row r="1279" spans="4:4">
      <c r="D1279" s="165"/>
    </row>
    <row r="1280" spans="4:4">
      <c r="D1280" s="165"/>
    </row>
    <row r="1281" spans="4:4">
      <c r="D1281" s="165"/>
    </row>
    <row r="1282" spans="4:4">
      <c r="D1282" s="165"/>
    </row>
    <row r="1283" spans="4:4">
      <c r="D1283" s="165"/>
    </row>
    <row r="1284" spans="4:4">
      <c r="D1284" s="165"/>
    </row>
    <row r="1285" spans="4:4">
      <c r="D1285" s="165"/>
    </row>
    <row r="1286" spans="4:4">
      <c r="D1286" s="165"/>
    </row>
    <row r="1287" spans="4:4">
      <c r="D1287" s="165"/>
    </row>
    <row r="1288" spans="4:4">
      <c r="D1288" s="165"/>
    </row>
    <row r="1289" spans="4:4">
      <c r="D1289" s="165"/>
    </row>
    <row r="1290" spans="4:4">
      <c r="D1290" s="165"/>
    </row>
    <row r="1291" spans="4:4">
      <c r="D1291" s="165"/>
    </row>
    <row r="1292" spans="4:4">
      <c r="D1292" s="165"/>
    </row>
    <row r="1293" spans="4:4">
      <c r="D1293" s="165"/>
    </row>
    <row r="1294" spans="4:4">
      <c r="D1294" s="165"/>
    </row>
    <row r="1295" spans="4:4">
      <c r="D1295" s="165"/>
    </row>
    <row r="1296" spans="4:4">
      <c r="D1296" s="165"/>
    </row>
    <row r="1297" spans="4:4">
      <c r="D1297" s="165"/>
    </row>
    <row r="1298" spans="4:4">
      <c r="D1298" s="165"/>
    </row>
    <row r="1299" spans="4:4">
      <c r="D1299" s="165"/>
    </row>
    <row r="1300" spans="4:4">
      <c r="D1300" s="165"/>
    </row>
    <row r="1301" spans="4:4">
      <c r="D1301" s="165"/>
    </row>
    <row r="1302" spans="4:4">
      <c r="D1302" s="165"/>
    </row>
    <row r="1303" spans="4:4">
      <c r="D1303" s="165"/>
    </row>
    <row r="1304" spans="4:4">
      <c r="D1304" s="165"/>
    </row>
    <row r="1305" spans="4:4">
      <c r="D1305" s="165"/>
    </row>
    <row r="1306" spans="4:4">
      <c r="D1306" s="165"/>
    </row>
    <row r="1307" spans="4:4">
      <c r="D1307" s="165"/>
    </row>
    <row r="1308" spans="4:4">
      <c r="D1308" s="165"/>
    </row>
    <row r="1309" spans="4:4">
      <c r="D1309" s="165"/>
    </row>
    <row r="1310" spans="4:4">
      <c r="D1310" s="165"/>
    </row>
    <row r="1311" spans="4:4">
      <c r="D1311" s="165"/>
    </row>
    <row r="1312" spans="4:4">
      <c r="D1312" s="165"/>
    </row>
    <row r="1313" spans="4:4">
      <c r="D1313" s="165"/>
    </row>
    <row r="1314" spans="4:4">
      <c r="D1314" s="165"/>
    </row>
    <row r="1315" spans="4:4">
      <c r="D1315" s="165"/>
    </row>
    <row r="1316" spans="4:4">
      <c r="D1316" s="165"/>
    </row>
    <row r="1317" spans="4:4">
      <c r="D1317" s="165"/>
    </row>
    <row r="1318" spans="4:4">
      <c r="D1318" s="165"/>
    </row>
    <row r="1319" spans="4:4">
      <c r="D1319" s="165"/>
    </row>
    <row r="1320" spans="4:4">
      <c r="D1320" s="165"/>
    </row>
    <row r="1321" spans="4:4">
      <c r="D1321" s="165"/>
    </row>
    <row r="1322" spans="4:4">
      <c r="D1322" s="165"/>
    </row>
    <row r="1323" spans="4:4">
      <c r="D1323" s="165"/>
    </row>
    <row r="1324" spans="4:4">
      <c r="D1324" s="165"/>
    </row>
    <row r="1325" spans="4:4">
      <c r="D1325" s="165"/>
    </row>
    <row r="1326" spans="4:4">
      <c r="D1326" s="165"/>
    </row>
    <row r="1327" spans="4:4">
      <c r="D1327" s="165"/>
    </row>
    <row r="1328" spans="4:4">
      <c r="D1328" s="165"/>
    </row>
    <row r="1329" spans="4:4">
      <c r="D1329" s="165"/>
    </row>
    <row r="1330" spans="4:4">
      <c r="D1330" s="165"/>
    </row>
    <row r="1331" spans="4:4">
      <c r="D1331" s="165"/>
    </row>
    <row r="1332" spans="4:4">
      <c r="D1332" s="165"/>
    </row>
    <row r="1333" spans="4:4">
      <c r="D1333" s="165"/>
    </row>
    <row r="1334" spans="4:4">
      <c r="D1334" s="165"/>
    </row>
    <row r="1335" spans="4:4">
      <c r="D1335" s="165"/>
    </row>
    <row r="1336" spans="4:4">
      <c r="D1336" s="165"/>
    </row>
    <row r="1337" spans="4:4">
      <c r="D1337" s="165"/>
    </row>
    <row r="1338" spans="4:4">
      <c r="D1338" s="165"/>
    </row>
    <row r="1339" spans="4:4">
      <c r="D1339" s="165"/>
    </row>
    <row r="1340" spans="4:4">
      <c r="D1340" s="165"/>
    </row>
    <row r="1341" spans="4:4">
      <c r="D1341" s="165"/>
    </row>
    <row r="1342" spans="4:4">
      <c r="D1342" s="165"/>
    </row>
    <row r="1343" spans="4:4">
      <c r="D1343" s="165"/>
    </row>
    <row r="1344" spans="4:4">
      <c r="D1344" s="165"/>
    </row>
    <row r="1345" spans="4:4">
      <c r="D1345" s="165"/>
    </row>
    <row r="1346" spans="4:4">
      <c r="D1346" s="165"/>
    </row>
    <row r="1347" spans="4:4">
      <c r="D1347" s="165"/>
    </row>
    <row r="1348" spans="4:4">
      <c r="D1348" s="165"/>
    </row>
    <row r="1349" spans="4:4">
      <c r="D1349" s="165"/>
    </row>
    <row r="1350" spans="4:4">
      <c r="D1350" s="165"/>
    </row>
    <row r="1351" spans="4:4">
      <c r="D1351" s="165"/>
    </row>
    <row r="1352" spans="4:4">
      <c r="D1352" s="165"/>
    </row>
    <row r="1353" spans="4:4">
      <c r="D1353" s="165"/>
    </row>
    <row r="1354" spans="4:4">
      <c r="D1354" s="165"/>
    </row>
    <row r="1355" spans="4:4">
      <c r="D1355" s="165"/>
    </row>
    <row r="1356" spans="4:4">
      <c r="D1356" s="165"/>
    </row>
    <row r="1357" spans="4:4">
      <c r="D1357" s="165"/>
    </row>
    <row r="1358" spans="4:4">
      <c r="D1358" s="165"/>
    </row>
    <row r="1359" spans="4:4">
      <c r="D1359" s="165"/>
    </row>
    <row r="1360" spans="4:4">
      <c r="D1360" s="165"/>
    </row>
    <row r="1361" spans="4:4">
      <c r="D1361" s="165"/>
    </row>
    <row r="1362" spans="4:4">
      <c r="D1362" s="165"/>
    </row>
    <row r="1363" spans="4:4">
      <c r="D1363" s="165"/>
    </row>
    <row r="1364" spans="4:4">
      <c r="D1364" s="165"/>
    </row>
    <row r="1365" spans="4:4">
      <c r="D1365" s="165"/>
    </row>
    <row r="1366" spans="4:4">
      <c r="D1366" s="165"/>
    </row>
    <row r="1367" spans="4:4">
      <c r="D1367" s="165"/>
    </row>
    <row r="1368" spans="4:4">
      <c r="D1368" s="165"/>
    </row>
    <row r="1369" spans="4:4">
      <c r="D1369" s="165"/>
    </row>
    <row r="1370" spans="4:4">
      <c r="D1370" s="165"/>
    </row>
    <row r="1371" spans="4:4">
      <c r="D1371" s="165"/>
    </row>
    <row r="1372" spans="4:4">
      <c r="D1372" s="165"/>
    </row>
    <row r="1373" spans="4:4">
      <c r="D1373" s="165"/>
    </row>
    <row r="1374" spans="4:4">
      <c r="D1374" s="165"/>
    </row>
    <row r="1375" spans="4:4">
      <c r="D1375" s="165"/>
    </row>
    <row r="1376" spans="4:4">
      <c r="D1376" s="165"/>
    </row>
    <row r="1377" spans="4:4">
      <c r="D1377" s="165"/>
    </row>
    <row r="1378" spans="4:4">
      <c r="D1378" s="165"/>
    </row>
    <row r="1379" spans="4:4">
      <c r="D1379" s="165"/>
    </row>
    <row r="1380" spans="4:4">
      <c r="D1380" s="165"/>
    </row>
    <row r="1381" spans="4:4">
      <c r="D1381" s="165"/>
    </row>
    <row r="1382" spans="4:4">
      <c r="D1382" s="165"/>
    </row>
    <row r="1383" spans="4:4">
      <c r="D1383" s="165"/>
    </row>
    <row r="1384" spans="4:4">
      <c r="D1384" s="165"/>
    </row>
    <row r="1385" spans="4:4">
      <c r="D1385" s="165"/>
    </row>
    <row r="1386" spans="4:4">
      <c r="D1386" s="165"/>
    </row>
    <row r="1387" spans="4:4">
      <c r="D1387" s="165"/>
    </row>
    <row r="1388" spans="4:4">
      <c r="D1388" s="165"/>
    </row>
    <row r="1389" spans="4:4">
      <c r="D1389" s="165"/>
    </row>
    <row r="1390" spans="4:4">
      <c r="D1390" s="165"/>
    </row>
    <row r="1391" spans="4:4">
      <c r="D1391" s="165"/>
    </row>
    <row r="1392" spans="4:4">
      <c r="D1392" s="165"/>
    </row>
    <row r="1393" spans="4:4">
      <c r="D1393" s="165"/>
    </row>
    <row r="1394" spans="4:4">
      <c r="D1394" s="165"/>
    </row>
    <row r="1395" spans="4:4">
      <c r="D1395" s="165"/>
    </row>
    <row r="1396" spans="4:4">
      <c r="D1396" s="165"/>
    </row>
    <row r="1397" spans="4:4">
      <c r="D1397" s="165"/>
    </row>
    <row r="1398" spans="4:4">
      <c r="D1398" s="165"/>
    </row>
    <row r="1399" spans="4:4">
      <c r="D1399" s="165"/>
    </row>
    <row r="1400" spans="4:4">
      <c r="D1400" s="165"/>
    </row>
    <row r="1401" spans="4:4">
      <c r="D1401" s="165"/>
    </row>
    <row r="1402" spans="4:4">
      <c r="D1402" s="165"/>
    </row>
    <row r="1403" spans="4:4">
      <c r="D1403" s="165"/>
    </row>
    <row r="1404" spans="4:4">
      <c r="D1404" s="165"/>
    </row>
    <row r="1405" spans="4:4">
      <c r="D1405" s="165"/>
    </row>
    <row r="1406" spans="4:4">
      <c r="D1406" s="165"/>
    </row>
    <row r="1407" spans="4:4">
      <c r="D1407" s="165"/>
    </row>
    <row r="1408" spans="4:4">
      <c r="D1408" s="165"/>
    </row>
    <row r="1409" spans="4:4">
      <c r="D1409" s="165"/>
    </row>
    <row r="1410" spans="4:4">
      <c r="D1410" s="165"/>
    </row>
    <row r="1411" spans="4:4">
      <c r="D1411" s="165"/>
    </row>
    <row r="1412" spans="4:4">
      <c r="D1412" s="165"/>
    </row>
    <row r="1413" spans="4:4">
      <c r="D1413" s="165"/>
    </row>
    <row r="1414" spans="4:4">
      <c r="D1414" s="165"/>
    </row>
    <row r="1415" spans="4:4">
      <c r="D1415" s="165"/>
    </row>
    <row r="1416" spans="4:4">
      <c r="D1416" s="165"/>
    </row>
    <row r="1417" spans="4:4">
      <c r="D1417" s="165"/>
    </row>
    <row r="1418" spans="4:4">
      <c r="D1418" s="165"/>
    </row>
    <row r="1419" spans="4:4">
      <c r="D1419" s="165"/>
    </row>
    <row r="1420" spans="4:4">
      <c r="D1420" s="165"/>
    </row>
    <row r="1421" spans="4:4">
      <c r="D1421" s="165"/>
    </row>
    <row r="1422" spans="4:4">
      <c r="D1422" s="165"/>
    </row>
    <row r="1423" spans="4:4">
      <c r="D1423" s="165"/>
    </row>
    <row r="1424" spans="4:4">
      <c r="D1424" s="165"/>
    </row>
    <row r="1425" spans="4:4">
      <c r="D1425" s="165"/>
    </row>
    <row r="1426" spans="4:4">
      <c r="D1426" s="165"/>
    </row>
    <row r="1427" spans="4:4">
      <c r="D1427" s="165"/>
    </row>
    <row r="1428" spans="4:4">
      <c r="D1428" s="165"/>
    </row>
    <row r="1429" spans="4:4">
      <c r="D1429" s="165"/>
    </row>
    <row r="1430" spans="4:4">
      <c r="D1430" s="165"/>
    </row>
    <row r="1431" spans="4:4">
      <c r="D1431" s="165"/>
    </row>
    <row r="1432" spans="4:4">
      <c r="D1432" s="165"/>
    </row>
    <row r="1433" spans="4:4">
      <c r="D1433" s="165"/>
    </row>
    <row r="1434" spans="4:4">
      <c r="D1434" s="165"/>
    </row>
    <row r="1435" spans="4:4">
      <c r="D1435" s="165"/>
    </row>
    <row r="1436" spans="4:4">
      <c r="D1436" s="165"/>
    </row>
    <row r="1437" spans="4:4">
      <c r="D1437" s="165"/>
    </row>
    <row r="1438" spans="4:4">
      <c r="D1438" s="165"/>
    </row>
    <row r="1439" spans="4:4">
      <c r="D1439" s="165"/>
    </row>
    <row r="1440" spans="4:4">
      <c r="D1440" s="165"/>
    </row>
    <row r="1441" spans="4:4">
      <c r="D1441" s="165"/>
    </row>
    <row r="1442" spans="4:4">
      <c r="D1442" s="165"/>
    </row>
    <row r="1443" spans="4:4">
      <c r="D1443" s="165"/>
    </row>
    <row r="1444" spans="4:4">
      <c r="D1444" s="165"/>
    </row>
    <row r="1445" spans="4:4">
      <c r="D1445" s="165"/>
    </row>
    <row r="1446" spans="4:4">
      <c r="D1446" s="165"/>
    </row>
    <row r="1447" spans="4:4">
      <c r="D1447" s="165"/>
    </row>
    <row r="1448" spans="4:4">
      <c r="D1448" s="165"/>
    </row>
    <row r="1449" spans="4:4">
      <c r="D1449" s="165"/>
    </row>
    <row r="1450" spans="4:4">
      <c r="D1450" s="165"/>
    </row>
    <row r="1451" spans="4:4">
      <c r="D1451" s="165"/>
    </row>
    <row r="1452" spans="4:4">
      <c r="D1452" s="165"/>
    </row>
    <row r="1453" spans="4:4">
      <c r="D1453" s="165"/>
    </row>
    <row r="1454" spans="4:4">
      <c r="D1454" s="165"/>
    </row>
    <row r="1455" spans="4:4">
      <c r="D1455" s="165"/>
    </row>
    <row r="1456" spans="4:4">
      <c r="D1456" s="165"/>
    </row>
    <row r="1457" spans="4:4">
      <c r="D1457" s="165"/>
    </row>
    <row r="1458" spans="4:4">
      <c r="D1458" s="165"/>
    </row>
    <row r="1459" spans="4:4">
      <c r="D1459" s="165"/>
    </row>
    <row r="1460" spans="4:4">
      <c r="D1460" s="165"/>
    </row>
    <row r="1461" spans="4:4">
      <c r="D1461" s="165"/>
    </row>
    <row r="1462" spans="4:4">
      <c r="D1462" s="165"/>
    </row>
    <row r="1463" spans="4:4">
      <c r="D1463" s="165"/>
    </row>
    <row r="1464" spans="4:4">
      <c r="D1464" s="165"/>
    </row>
    <row r="1465" spans="4:4">
      <c r="D1465" s="165"/>
    </row>
    <row r="1466" spans="4:4">
      <c r="D1466" s="165"/>
    </row>
    <row r="1467" spans="4:4">
      <c r="D1467" s="165"/>
    </row>
    <row r="1468" spans="4:4">
      <c r="D1468" s="165"/>
    </row>
    <row r="1469" spans="4:4">
      <c r="D1469" s="165"/>
    </row>
    <row r="1470" spans="4:4">
      <c r="D1470" s="165"/>
    </row>
    <row r="1471" spans="4:4">
      <c r="D1471" s="165"/>
    </row>
    <row r="1472" spans="4:4">
      <c r="D1472" s="165"/>
    </row>
    <row r="1473" spans="4:4">
      <c r="D1473" s="165"/>
    </row>
    <row r="1474" spans="4:4">
      <c r="D1474" s="165"/>
    </row>
    <row r="1475" spans="4:4">
      <c r="D1475" s="165"/>
    </row>
    <row r="1476" spans="4:4">
      <c r="D1476" s="165"/>
    </row>
    <row r="1477" spans="4:4">
      <c r="D1477" s="165"/>
    </row>
    <row r="1478" spans="4:4">
      <c r="D1478" s="165"/>
    </row>
    <row r="1479" spans="4:4">
      <c r="D1479" s="165"/>
    </row>
    <row r="1480" spans="4:4">
      <c r="D1480" s="165"/>
    </row>
    <row r="1481" spans="4:4">
      <c r="D1481" s="165"/>
    </row>
    <row r="1482" spans="4:4">
      <c r="D1482" s="165"/>
    </row>
    <row r="1483" spans="4:4">
      <c r="D1483" s="165"/>
    </row>
    <row r="1484" spans="4:4">
      <c r="D1484" s="165"/>
    </row>
    <row r="1485" spans="4:4">
      <c r="D1485" s="165"/>
    </row>
    <row r="1486" spans="4:4">
      <c r="D1486" s="165"/>
    </row>
    <row r="1487" spans="4:4">
      <c r="D1487" s="165"/>
    </row>
    <row r="1488" spans="4:4">
      <c r="D1488" s="165"/>
    </row>
    <row r="1489" spans="4:4">
      <c r="D1489" s="165"/>
    </row>
    <row r="1490" spans="4:4">
      <c r="D1490" s="165"/>
    </row>
    <row r="1491" spans="4:4">
      <c r="D1491" s="165"/>
    </row>
    <row r="1492" spans="4:4">
      <c r="D1492" s="165"/>
    </row>
    <row r="1493" spans="4:4">
      <c r="D1493" s="165"/>
    </row>
    <row r="1494" spans="4:4">
      <c r="D1494" s="165"/>
    </row>
    <row r="1495" spans="4:4">
      <c r="D1495" s="165"/>
    </row>
    <row r="1496" spans="4:4">
      <c r="D1496" s="165"/>
    </row>
    <row r="1497" spans="4:4">
      <c r="D1497" s="165"/>
    </row>
    <row r="1498" spans="4:4">
      <c r="D1498" s="165"/>
    </row>
    <row r="1499" spans="4:4">
      <c r="D1499" s="165"/>
    </row>
    <row r="1500" spans="4:4">
      <c r="D1500" s="165"/>
    </row>
    <row r="1501" spans="4:4">
      <c r="D1501" s="165"/>
    </row>
    <row r="1502" spans="4:4">
      <c r="D1502" s="165"/>
    </row>
    <row r="1503" spans="4:4">
      <c r="D1503" s="165"/>
    </row>
    <row r="1504" spans="4:4">
      <c r="D1504" s="165"/>
    </row>
    <row r="1505" spans="4:4">
      <c r="D1505" s="165"/>
    </row>
    <row r="1506" spans="4:4">
      <c r="D1506" s="165"/>
    </row>
    <row r="1507" spans="4:4">
      <c r="D1507" s="165"/>
    </row>
    <row r="1508" spans="4:4">
      <c r="D1508" s="165"/>
    </row>
    <row r="1509" spans="4:4">
      <c r="D1509" s="165"/>
    </row>
    <row r="1510" spans="4:4">
      <c r="D1510" s="165"/>
    </row>
    <row r="1511" spans="4:4">
      <c r="D1511" s="165"/>
    </row>
    <row r="1512" spans="4:4">
      <c r="D1512" s="165"/>
    </row>
    <row r="1513" spans="4:4">
      <c r="D1513" s="165"/>
    </row>
    <row r="1514" spans="4:4">
      <c r="D1514" s="165"/>
    </row>
    <row r="1515" spans="4:4">
      <c r="D1515" s="165"/>
    </row>
    <row r="1516" spans="4:4">
      <c r="D1516" s="165"/>
    </row>
    <row r="1517" spans="4:4">
      <c r="D1517" s="165"/>
    </row>
    <row r="1518" spans="4:4">
      <c r="D1518" s="165"/>
    </row>
    <row r="1519" spans="4:4">
      <c r="D1519" s="165"/>
    </row>
    <row r="1520" spans="4:4">
      <c r="D1520" s="165"/>
    </row>
    <row r="1521" spans="4:4">
      <c r="D1521" s="165"/>
    </row>
    <row r="1522" spans="4:4">
      <c r="D1522" s="165"/>
    </row>
    <row r="1523" spans="4:4">
      <c r="D1523" s="165"/>
    </row>
    <row r="1524" spans="4:4">
      <c r="D1524" s="165"/>
    </row>
    <row r="1525" spans="4:4">
      <c r="D1525" s="165"/>
    </row>
    <row r="1526" spans="4:4">
      <c r="D1526" s="165"/>
    </row>
    <row r="1527" spans="4:4">
      <c r="D1527" s="165"/>
    </row>
    <row r="1528" spans="4:4">
      <c r="D1528" s="165"/>
    </row>
    <row r="1529" spans="4:4">
      <c r="D1529" s="165"/>
    </row>
    <row r="1530" spans="4:4">
      <c r="D1530" s="165"/>
    </row>
    <row r="1531" spans="4:4">
      <c r="D1531" s="165"/>
    </row>
    <row r="1532" spans="4:4">
      <c r="D1532" s="165"/>
    </row>
    <row r="1533" spans="4:4">
      <c r="D1533" s="165"/>
    </row>
    <row r="1534" spans="4:4">
      <c r="D1534" s="165"/>
    </row>
    <row r="1535" spans="4:4">
      <c r="D1535" s="165"/>
    </row>
    <row r="1536" spans="4:4">
      <c r="D1536" s="165"/>
    </row>
    <row r="1537" spans="4:4">
      <c r="D1537" s="165"/>
    </row>
    <row r="1538" spans="4:4">
      <c r="D1538" s="165"/>
    </row>
    <row r="1539" spans="4:4">
      <c r="D1539" s="165"/>
    </row>
    <row r="1540" spans="4:4">
      <c r="D1540" s="165"/>
    </row>
    <row r="1541" spans="4:4">
      <c r="D1541" s="165"/>
    </row>
    <row r="1542" spans="4:4">
      <c r="D1542" s="165"/>
    </row>
    <row r="1543" spans="4:4">
      <c r="D1543" s="165"/>
    </row>
    <row r="1544" spans="4:4">
      <c r="D1544" s="165"/>
    </row>
    <row r="1545" spans="4:4">
      <c r="D1545" s="165"/>
    </row>
    <row r="1546" spans="4:4">
      <c r="D1546" s="165"/>
    </row>
    <row r="1547" spans="4:4">
      <c r="D1547" s="165"/>
    </row>
    <row r="1548" spans="4:4">
      <c r="D1548" s="165"/>
    </row>
    <row r="1549" spans="4:4">
      <c r="D1549" s="165"/>
    </row>
    <row r="1550" spans="4:4">
      <c r="D1550" s="165"/>
    </row>
    <row r="1551" spans="4:4">
      <c r="D1551" s="165"/>
    </row>
    <row r="1552" spans="4:4">
      <c r="D1552" s="165"/>
    </row>
    <row r="1553" spans="4:4">
      <c r="D1553" s="165"/>
    </row>
    <row r="1554" spans="4:4">
      <c r="D1554" s="165"/>
    </row>
    <row r="1555" spans="4:4">
      <c r="D1555" s="165"/>
    </row>
    <row r="1556" spans="4:4">
      <c r="D1556" s="165"/>
    </row>
    <row r="1557" spans="4:4">
      <c r="D1557" s="165"/>
    </row>
    <row r="1558" spans="4:4">
      <c r="D1558" s="165"/>
    </row>
    <row r="1559" spans="4:4">
      <c r="D1559" s="165"/>
    </row>
    <row r="1560" spans="4:4">
      <c r="D1560" s="165"/>
    </row>
    <row r="1561" spans="4:4">
      <c r="D1561" s="165"/>
    </row>
    <row r="1562" spans="4:4">
      <c r="D1562" s="165"/>
    </row>
    <row r="1563" spans="4:4">
      <c r="D1563" s="165"/>
    </row>
    <row r="1564" spans="4:4">
      <c r="D1564" s="165"/>
    </row>
    <row r="1565" spans="4:4">
      <c r="D1565" s="165"/>
    </row>
    <row r="1566" spans="4:4">
      <c r="D1566" s="165"/>
    </row>
    <row r="1567" spans="4:4">
      <c r="D1567" s="165"/>
    </row>
    <row r="1568" spans="4:4">
      <c r="D1568" s="165"/>
    </row>
    <row r="1569" spans="4:4">
      <c r="D1569" s="165"/>
    </row>
    <row r="1570" spans="4:4">
      <c r="D1570" s="165"/>
    </row>
    <row r="1571" spans="4:4">
      <c r="D1571" s="165"/>
    </row>
    <row r="1572" spans="4:4">
      <c r="D1572" s="165"/>
    </row>
    <row r="1573" spans="4:4">
      <c r="D1573" s="165"/>
    </row>
    <row r="1574" spans="4:4">
      <c r="D1574" s="165"/>
    </row>
    <row r="1575" spans="4:4">
      <c r="D1575" s="165"/>
    </row>
    <row r="1576" spans="4:4">
      <c r="D1576" s="165"/>
    </row>
    <row r="1577" spans="4:4">
      <c r="D1577" s="165"/>
    </row>
    <row r="1578" spans="4:4">
      <c r="D1578" s="165"/>
    </row>
    <row r="1579" spans="4:4">
      <c r="D1579" s="165"/>
    </row>
    <row r="1580" spans="4:4">
      <c r="D1580" s="165"/>
    </row>
    <row r="1581" spans="4:4">
      <c r="D1581" s="165"/>
    </row>
    <row r="1582" spans="4:4">
      <c r="D1582" s="165"/>
    </row>
    <row r="1583" spans="4:4">
      <c r="D1583" s="165"/>
    </row>
    <row r="1584" spans="4:4">
      <c r="D1584" s="165"/>
    </row>
    <row r="1585" spans="4:4">
      <c r="D1585" s="165"/>
    </row>
    <row r="1586" spans="4:4">
      <c r="D1586" s="165"/>
    </row>
    <row r="1587" spans="4:4">
      <c r="D1587" s="165"/>
    </row>
    <row r="1588" spans="4:4">
      <c r="D1588" s="165"/>
    </row>
    <row r="1589" spans="4:4">
      <c r="D1589" s="165"/>
    </row>
    <row r="1590" spans="4:4">
      <c r="D1590" s="165"/>
    </row>
    <row r="1591" spans="4:4">
      <c r="D1591" s="165"/>
    </row>
    <row r="1592" spans="4:4">
      <c r="D1592" s="165"/>
    </row>
    <row r="1593" spans="4:4">
      <c r="D1593" s="165"/>
    </row>
    <row r="1594" spans="4:4">
      <c r="D1594" s="165"/>
    </row>
    <row r="1595" spans="4:4">
      <c r="D1595" s="165"/>
    </row>
    <row r="1596" spans="4:4">
      <c r="D1596" s="165"/>
    </row>
    <row r="1597" spans="4:4">
      <c r="D1597" s="165"/>
    </row>
    <row r="1598" spans="4:4">
      <c r="D1598" s="165"/>
    </row>
    <row r="1599" spans="4:4">
      <c r="D1599" s="165"/>
    </row>
    <row r="1600" spans="4:4">
      <c r="D1600" s="165"/>
    </row>
    <row r="1601" spans="4:4">
      <c r="D1601" s="165"/>
    </row>
    <row r="1602" spans="4:4">
      <c r="D1602" s="165"/>
    </row>
    <row r="1603" spans="4:4">
      <c r="D1603" s="165"/>
    </row>
    <row r="1604" spans="4:4">
      <c r="D1604" s="165"/>
    </row>
    <row r="1605" spans="4:4">
      <c r="D1605" s="165"/>
    </row>
    <row r="1606" spans="4:4">
      <c r="D1606" s="165"/>
    </row>
    <row r="1607" spans="4:4">
      <c r="D1607" s="165"/>
    </row>
    <row r="1608" spans="4:4">
      <c r="D1608" s="165"/>
    </row>
    <row r="1609" spans="4:4">
      <c r="D1609" s="165"/>
    </row>
    <row r="1610" spans="4:4">
      <c r="D1610" s="165"/>
    </row>
    <row r="1611" spans="4:4">
      <c r="D1611" s="165"/>
    </row>
    <row r="1612" spans="4:4">
      <c r="D1612" s="165"/>
    </row>
    <row r="1613" spans="4:4">
      <c r="D1613" s="165"/>
    </row>
    <row r="1614" spans="4:4">
      <c r="D1614" s="165"/>
    </row>
    <row r="1615" spans="4:4">
      <c r="D1615" s="165"/>
    </row>
    <row r="1616" spans="4:4">
      <c r="D1616" s="165"/>
    </row>
    <row r="1617" spans="4:4">
      <c r="D1617" s="165"/>
    </row>
    <row r="1618" spans="4:4">
      <c r="D1618" s="165"/>
    </row>
    <row r="1619" spans="4:4">
      <c r="D1619" s="165"/>
    </row>
    <row r="1620" spans="4:4">
      <c r="D1620" s="165"/>
    </row>
    <row r="1621" spans="4:4">
      <c r="D1621" s="165"/>
    </row>
    <row r="1622" spans="4:4">
      <c r="D1622" s="165"/>
    </row>
    <row r="1623" spans="4:4">
      <c r="D1623" s="165"/>
    </row>
    <row r="1624" spans="4:4">
      <c r="D1624" s="165"/>
    </row>
    <row r="1625" spans="4:4">
      <c r="D1625" s="165"/>
    </row>
    <row r="1626" spans="4:4">
      <c r="D1626" s="165"/>
    </row>
    <row r="1627" spans="4:4">
      <c r="D1627" s="165"/>
    </row>
    <row r="1628" spans="4:4">
      <c r="D1628" s="165"/>
    </row>
    <row r="1629" spans="4:4">
      <c r="D1629" s="165"/>
    </row>
    <row r="1630" spans="4:4">
      <c r="D1630" s="165"/>
    </row>
    <row r="1631" spans="4:4">
      <c r="D1631" s="165"/>
    </row>
    <row r="1632" spans="4:4">
      <c r="D1632" s="165"/>
    </row>
    <row r="1633" spans="4:4">
      <c r="D1633" s="165"/>
    </row>
    <row r="1634" spans="4:4">
      <c r="D1634" s="165"/>
    </row>
    <row r="1635" spans="4:4">
      <c r="D1635" s="165"/>
    </row>
    <row r="1636" spans="4:4">
      <c r="D1636" s="165"/>
    </row>
    <row r="1637" spans="4:4">
      <c r="D1637" s="165"/>
    </row>
    <row r="1638" spans="4:4">
      <c r="D1638" s="165"/>
    </row>
    <row r="1639" spans="4:4">
      <c r="D1639" s="165"/>
    </row>
    <row r="1640" spans="4:4">
      <c r="D1640" s="165"/>
    </row>
    <row r="1641" spans="4:4">
      <c r="D1641" s="165"/>
    </row>
    <row r="1642" spans="4:4">
      <c r="D1642" s="165"/>
    </row>
    <row r="1643" spans="4:4">
      <c r="D1643" s="165"/>
    </row>
    <row r="1644" spans="4:4">
      <c r="D1644" s="165"/>
    </row>
    <row r="1645" spans="4:4">
      <c r="D1645" s="165"/>
    </row>
    <row r="1646" spans="4:4">
      <c r="D1646" s="165"/>
    </row>
    <row r="1647" spans="4:4">
      <c r="D1647" s="165"/>
    </row>
    <row r="1648" spans="4:4">
      <c r="D1648" s="165"/>
    </row>
    <row r="1649" spans="4:4">
      <c r="D1649" s="165"/>
    </row>
    <row r="1650" spans="4:4">
      <c r="D1650" s="165"/>
    </row>
    <row r="1651" spans="4:4">
      <c r="D1651" s="165"/>
    </row>
    <row r="1652" spans="4:4">
      <c r="D1652" s="165"/>
    </row>
    <row r="1653" spans="4:4">
      <c r="D1653" s="165"/>
    </row>
    <row r="1654" spans="4:4">
      <c r="D1654" s="165"/>
    </row>
    <row r="1655" spans="4:4">
      <c r="D1655" s="165"/>
    </row>
    <row r="1656" spans="4:4">
      <c r="D1656" s="165"/>
    </row>
    <row r="1657" spans="4:4">
      <c r="D1657" s="165"/>
    </row>
    <row r="1658" spans="4:4">
      <c r="D1658" s="165"/>
    </row>
    <row r="1659" spans="4:4">
      <c r="D1659" s="165"/>
    </row>
    <row r="1660" spans="4:4">
      <c r="D1660" s="165"/>
    </row>
    <row r="1661" spans="4:4">
      <c r="D1661" s="165"/>
    </row>
    <row r="1662" spans="4:4">
      <c r="D1662" s="165"/>
    </row>
    <row r="1663" spans="4:4">
      <c r="D1663" s="165"/>
    </row>
    <row r="1664" spans="4:4">
      <c r="D1664" s="165"/>
    </row>
    <row r="1665" spans="4:4">
      <c r="D1665" s="165"/>
    </row>
    <row r="1666" spans="4:4">
      <c r="D1666" s="165"/>
    </row>
    <row r="1667" spans="4:4">
      <c r="D1667" s="165"/>
    </row>
    <row r="1668" spans="4:4">
      <c r="D1668" s="165"/>
    </row>
    <row r="1669" spans="4:4">
      <c r="D1669" s="165"/>
    </row>
    <row r="1670" spans="4:4">
      <c r="D1670" s="165"/>
    </row>
    <row r="1671" spans="4:4">
      <c r="D1671" s="165"/>
    </row>
    <row r="1672" spans="4:4">
      <c r="D1672" s="165"/>
    </row>
    <row r="1673" spans="4:4">
      <c r="D1673" s="165"/>
    </row>
    <row r="1674" spans="4:4">
      <c r="D1674" s="165"/>
    </row>
    <row r="1675" spans="4:4">
      <c r="D1675" s="165"/>
    </row>
    <row r="1676" spans="4:4">
      <c r="D1676" s="165"/>
    </row>
    <row r="1677" spans="4:4">
      <c r="D1677" s="165"/>
    </row>
    <row r="1678" spans="4:4">
      <c r="D1678" s="165"/>
    </row>
    <row r="1679" spans="4:4">
      <c r="D1679" s="165"/>
    </row>
    <row r="1680" spans="4:4">
      <c r="D1680" s="165"/>
    </row>
    <row r="1681" spans="4:4">
      <c r="D1681" s="165"/>
    </row>
    <row r="1682" spans="4:4">
      <c r="D1682" s="165"/>
    </row>
    <row r="1683" spans="4:4">
      <c r="D1683" s="165"/>
    </row>
    <row r="1684" spans="4:4">
      <c r="D1684" s="165"/>
    </row>
    <row r="1685" spans="4:4">
      <c r="D1685" s="165"/>
    </row>
    <row r="1686" spans="4:4">
      <c r="D1686" s="165"/>
    </row>
    <row r="1687" spans="4:4">
      <c r="D1687" s="165"/>
    </row>
    <row r="1688" spans="4:4">
      <c r="D1688" s="165"/>
    </row>
    <row r="1689" spans="4:4">
      <c r="D1689" s="165"/>
    </row>
    <row r="1690" spans="4:4">
      <c r="D1690" s="165"/>
    </row>
    <row r="1691" spans="4:4">
      <c r="D1691" s="165"/>
    </row>
    <row r="1692" spans="4:4">
      <c r="D1692" s="165"/>
    </row>
    <row r="1693" spans="4:4">
      <c r="D1693" s="165"/>
    </row>
    <row r="1694" spans="4:4">
      <c r="D1694" s="165"/>
    </row>
    <row r="1695" spans="4:4">
      <c r="D1695" s="165"/>
    </row>
    <row r="1696" spans="4:4">
      <c r="D1696" s="165"/>
    </row>
    <row r="1697" spans="4:4">
      <c r="D1697" s="165"/>
    </row>
    <row r="1698" spans="4:4">
      <c r="D1698" s="165"/>
    </row>
    <row r="1699" spans="4:4">
      <c r="D1699" s="165"/>
    </row>
    <row r="1700" spans="4:4">
      <c r="D1700" s="165"/>
    </row>
    <row r="1701" spans="4:4">
      <c r="D1701" s="165"/>
    </row>
    <row r="1702" spans="4:4">
      <c r="D1702" s="165"/>
    </row>
    <row r="1703" spans="4:4">
      <c r="D1703" s="165"/>
    </row>
    <row r="1704" spans="4:4">
      <c r="D1704" s="165"/>
    </row>
    <row r="1705" spans="4:4">
      <c r="D1705" s="165"/>
    </row>
    <row r="1706" spans="4:4">
      <c r="D1706" s="165"/>
    </row>
    <row r="1707" spans="4:4">
      <c r="D1707" s="165"/>
    </row>
    <row r="1708" spans="4:4">
      <c r="D1708" s="165"/>
    </row>
    <row r="1709" spans="4:4">
      <c r="D1709" s="165"/>
    </row>
    <row r="1710" spans="4:4">
      <c r="D1710" s="165"/>
    </row>
    <row r="1711" spans="4:4">
      <c r="D1711" s="165"/>
    </row>
    <row r="1712" spans="4:4">
      <c r="D1712" s="165"/>
    </row>
    <row r="1713" spans="4:4">
      <c r="D1713" s="165"/>
    </row>
    <row r="1714" spans="4:4">
      <c r="D1714" s="165"/>
    </row>
    <row r="1715" spans="4:4">
      <c r="D1715" s="165"/>
    </row>
    <row r="1716" spans="4:4">
      <c r="D1716" s="165"/>
    </row>
    <row r="1717" spans="4:4">
      <c r="D1717" s="165"/>
    </row>
    <row r="1718" spans="4:4">
      <c r="D1718" s="165"/>
    </row>
    <row r="1719" spans="4:4">
      <c r="D1719" s="165"/>
    </row>
    <row r="1720" spans="4:4">
      <c r="D1720" s="165"/>
    </row>
    <row r="1721" spans="4:4">
      <c r="D1721" s="165"/>
    </row>
    <row r="1722" spans="4:4">
      <c r="D1722" s="165"/>
    </row>
    <row r="1723" spans="4:4">
      <c r="D1723" s="165"/>
    </row>
    <row r="1724" spans="4:4">
      <c r="D1724" s="165"/>
    </row>
    <row r="1725" spans="4:4">
      <c r="D1725" s="165"/>
    </row>
    <row r="1726" spans="4:4">
      <c r="D1726" s="165"/>
    </row>
    <row r="1727" spans="4:4">
      <c r="D1727" s="165"/>
    </row>
    <row r="1728" spans="4:4">
      <c r="D1728" s="165"/>
    </row>
    <row r="1729" spans="4:4">
      <c r="D1729" s="165"/>
    </row>
    <row r="1730" spans="4:4">
      <c r="D1730" s="165"/>
    </row>
    <row r="1731" spans="4:4">
      <c r="D1731" s="165"/>
    </row>
    <row r="1732" spans="4:4">
      <c r="D1732" s="165"/>
    </row>
    <row r="1733" spans="4:4">
      <c r="D1733" s="165"/>
    </row>
    <row r="1734" spans="4:4">
      <c r="D1734" s="165"/>
    </row>
    <row r="1735" spans="4:4">
      <c r="D1735" s="165"/>
    </row>
    <row r="1736" spans="4:4">
      <c r="D1736" s="165"/>
    </row>
    <row r="1737" spans="4:4">
      <c r="D1737" s="165"/>
    </row>
    <row r="1738" spans="4:4">
      <c r="D1738" s="165"/>
    </row>
    <row r="1739" spans="4:4">
      <c r="D1739" s="165"/>
    </row>
    <row r="1740" spans="4:4">
      <c r="D1740" s="165"/>
    </row>
    <row r="1741" spans="4:4">
      <c r="D1741" s="165"/>
    </row>
    <row r="1742" spans="4:4">
      <c r="D1742" s="165"/>
    </row>
    <row r="1743" spans="4:4">
      <c r="D1743" s="165"/>
    </row>
    <row r="1744" spans="4:4">
      <c r="D1744" s="165"/>
    </row>
    <row r="1745" spans="4:4">
      <c r="D1745" s="165"/>
    </row>
    <row r="1746" spans="4:4">
      <c r="D1746" s="165"/>
    </row>
    <row r="1747" spans="4:4">
      <c r="D1747" s="165"/>
    </row>
    <row r="1748" spans="4:4">
      <c r="D1748" s="165"/>
    </row>
    <row r="1749" spans="4:4">
      <c r="D1749" s="165"/>
    </row>
    <row r="1750" spans="4:4">
      <c r="D1750" s="165"/>
    </row>
    <row r="1751" spans="4:4">
      <c r="D1751" s="165"/>
    </row>
    <row r="1752" spans="4:4">
      <c r="D1752" s="165"/>
    </row>
    <row r="1753" spans="4:4">
      <c r="D1753" s="165"/>
    </row>
    <row r="1754" spans="4:4">
      <c r="D1754" s="165"/>
    </row>
    <row r="1755" spans="4:4">
      <c r="D1755" s="165"/>
    </row>
    <row r="1756" spans="4:4">
      <c r="D1756" s="165"/>
    </row>
    <row r="1757" spans="4:4">
      <c r="D1757" s="165"/>
    </row>
    <row r="1758" spans="4:4">
      <c r="D1758" s="165"/>
    </row>
    <row r="1759" spans="4:4">
      <c r="D1759" s="165"/>
    </row>
    <row r="1760" spans="4:4">
      <c r="D1760" s="165"/>
    </row>
    <row r="1761" spans="4:4">
      <c r="D1761" s="165"/>
    </row>
    <row r="1762" spans="4:4">
      <c r="D1762" s="165"/>
    </row>
    <row r="1763" spans="4:4">
      <c r="D1763" s="165"/>
    </row>
    <row r="1764" spans="4:4">
      <c r="D1764" s="165"/>
    </row>
    <row r="1765" spans="4:4">
      <c r="D1765" s="165"/>
    </row>
    <row r="1766" spans="4:4">
      <c r="D1766" s="165"/>
    </row>
    <row r="1767" spans="4:4">
      <c r="D1767" s="165"/>
    </row>
    <row r="1768" spans="4:4">
      <c r="D1768" s="165"/>
    </row>
    <row r="1769" spans="4:4">
      <c r="D1769" s="165"/>
    </row>
    <row r="1770" spans="4:4">
      <c r="D1770" s="165"/>
    </row>
    <row r="1771" spans="4:4">
      <c r="D1771" s="165"/>
    </row>
    <row r="1772" spans="4:4">
      <c r="D1772" s="165"/>
    </row>
    <row r="1773" spans="4:4">
      <c r="D1773" s="165"/>
    </row>
    <row r="1774" spans="4:4">
      <c r="D1774" s="165"/>
    </row>
    <row r="1775" spans="4:4">
      <c r="D1775" s="165"/>
    </row>
    <row r="1776" spans="4:4">
      <c r="D1776" s="165"/>
    </row>
    <row r="1777" spans="4:4">
      <c r="D1777" s="165"/>
    </row>
    <row r="1778" spans="4:4">
      <c r="D1778" s="165"/>
    </row>
    <row r="1779" spans="4:4">
      <c r="D1779" s="165"/>
    </row>
    <row r="1780" spans="4:4">
      <c r="D1780" s="165"/>
    </row>
    <row r="1781" spans="4:4">
      <c r="D1781" s="165"/>
    </row>
    <row r="1782" spans="4:4">
      <c r="D1782" s="165"/>
    </row>
    <row r="1783" spans="4:4">
      <c r="D1783" s="165"/>
    </row>
    <row r="1784" spans="4:4">
      <c r="D1784" s="165"/>
    </row>
    <row r="1785" spans="4:4">
      <c r="D1785" s="165"/>
    </row>
    <row r="1786" spans="4:4">
      <c r="D1786" s="165"/>
    </row>
    <row r="1787" spans="4:4">
      <c r="D1787" s="165"/>
    </row>
    <row r="1788" spans="4:4">
      <c r="D1788" s="165"/>
    </row>
    <row r="1789" spans="4:4">
      <c r="D1789" s="165"/>
    </row>
    <row r="1790" spans="4:4">
      <c r="D1790" s="165"/>
    </row>
    <row r="1791" spans="4:4">
      <c r="D1791" s="165"/>
    </row>
    <row r="1792" spans="4:4">
      <c r="D1792" s="165"/>
    </row>
    <row r="1793" spans="4:4">
      <c r="D1793" s="165"/>
    </row>
    <row r="1794" spans="4:4">
      <c r="D1794" s="165"/>
    </row>
    <row r="1795" spans="4:4">
      <c r="D1795" s="165"/>
    </row>
    <row r="1796" spans="4:4">
      <c r="D1796" s="165"/>
    </row>
    <row r="1797" spans="4:4">
      <c r="D1797" s="165"/>
    </row>
    <row r="1798" spans="4:4">
      <c r="D1798" s="165"/>
    </row>
    <row r="1799" spans="4:4">
      <c r="D1799" s="165"/>
    </row>
    <row r="1800" spans="4:4">
      <c r="D1800" s="165"/>
    </row>
    <row r="1801" spans="4:4">
      <c r="D1801" s="165"/>
    </row>
    <row r="1802" spans="4:4">
      <c r="D1802" s="165"/>
    </row>
    <row r="1803" spans="4:4">
      <c r="D1803" s="165"/>
    </row>
    <row r="1804" spans="4:4">
      <c r="D1804" s="165"/>
    </row>
    <row r="1805" spans="4:4">
      <c r="D1805" s="165"/>
    </row>
    <row r="1806" spans="4:4">
      <c r="D1806" s="165"/>
    </row>
    <row r="1807" spans="4:4">
      <c r="D1807" s="165"/>
    </row>
    <row r="1808" spans="4:4">
      <c r="D1808" s="165"/>
    </row>
    <row r="1809" spans="4:4">
      <c r="D1809" s="165"/>
    </row>
    <row r="1810" spans="4:4">
      <c r="D1810" s="165"/>
    </row>
    <row r="1811" spans="4:4">
      <c r="D1811" s="165"/>
    </row>
    <row r="1812" spans="4:4">
      <c r="D1812" s="165"/>
    </row>
    <row r="1813" spans="4:4">
      <c r="D1813" s="165"/>
    </row>
    <row r="1814" spans="4:4">
      <c r="D1814" s="165"/>
    </row>
    <row r="1815" spans="4:4">
      <c r="D1815" s="165"/>
    </row>
    <row r="1816" spans="4:4">
      <c r="D1816" s="165"/>
    </row>
    <row r="1817" spans="4:4">
      <c r="D1817" s="165"/>
    </row>
    <row r="1818" spans="4:4">
      <c r="D1818" s="165"/>
    </row>
    <row r="1819" spans="4:4">
      <c r="D1819" s="165"/>
    </row>
    <row r="1820" spans="4:4">
      <c r="D1820" s="165"/>
    </row>
    <row r="1821" spans="4:4">
      <c r="D1821" s="165"/>
    </row>
    <row r="1822" spans="4:4">
      <c r="D1822" s="165"/>
    </row>
    <row r="1823" spans="4:4">
      <c r="D1823" s="165"/>
    </row>
    <row r="1824" spans="4:4">
      <c r="D1824" s="165"/>
    </row>
    <row r="1825" spans="4:4">
      <c r="D1825" s="165"/>
    </row>
    <row r="1826" spans="4:4">
      <c r="D1826" s="165"/>
    </row>
    <row r="1827" spans="4:4">
      <c r="D1827" s="165"/>
    </row>
    <row r="1828" spans="4:4">
      <c r="D1828" s="165"/>
    </row>
    <row r="1829" spans="4:4">
      <c r="D1829" s="165"/>
    </row>
    <row r="1830" spans="4:4">
      <c r="D1830" s="165"/>
    </row>
    <row r="1831" spans="4:4">
      <c r="D1831" s="165"/>
    </row>
    <row r="1832" spans="4:4">
      <c r="D1832" s="165"/>
    </row>
    <row r="1833" spans="4:4">
      <c r="D1833" s="165"/>
    </row>
    <row r="1834" spans="4:4">
      <c r="D1834" s="165"/>
    </row>
    <row r="1835" spans="4:4">
      <c r="D1835" s="165"/>
    </row>
    <row r="1836" spans="4:4">
      <c r="D1836" s="165"/>
    </row>
    <row r="1837" spans="4:4">
      <c r="D1837" s="165"/>
    </row>
    <row r="1838" spans="4:4">
      <c r="D1838" s="165"/>
    </row>
    <row r="1839" spans="4:4">
      <c r="D1839" s="165"/>
    </row>
    <row r="1840" spans="4:4">
      <c r="D1840" s="165"/>
    </row>
    <row r="1841" spans="4:4">
      <c r="D1841" s="165"/>
    </row>
    <row r="1842" spans="4:4">
      <c r="D1842" s="165"/>
    </row>
    <row r="1843" spans="4:4">
      <c r="D1843" s="165"/>
    </row>
    <row r="1844" spans="4:4">
      <c r="D1844" s="165"/>
    </row>
    <row r="1845" spans="4:4">
      <c r="D1845" s="165"/>
    </row>
    <row r="1846" spans="4:4">
      <c r="D1846" s="165"/>
    </row>
    <row r="1847" spans="4:4">
      <c r="D1847" s="165"/>
    </row>
    <row r="1848" spans="4:4">
      <c r="D1848" s="165"/>
    </row>
    <row r="1849" spans="4:4">
      <c r="D1849" s="165"/>
    </row>
    <row r="1850" spans="4:4">
      <c r="D1850" s="165"/>
    </row>
    <row r="1851" spans="4:4">
      <c r="D1851" s="165"/>
    </row>
    <row r="1852" spans="4:4">
      <c r="D1852" s="165"/>
    </row>
    <row r="1853" spans="4:4">
      <c r="D1853" s="165"/>
    </row>
    <row r="1854" spans="4:4">
      <c r="D1854" s="165"/>
    </row>
    <row r="1855" spans="4:4">
      <c r="D1855" s="165"/>
    </row>
    <row r="1856" spans="4:4">
      <c r="D1856" s="165"/>
    </row>
    <row r="1857" spans="4:4">
      <c r="D1857" s="165"/>
    </row>
    <row r="1858" spans="4:4">
      <c r="D1858" s="165"/>
    </row>
    <row r="1859" spans="4:4">
      <c r="D1859" s="165"/>
    </row>
    <row r="1860" spans="4:4">
      <c r="D1860" s="165"/>
    </row>
    <row r="1861" spans="4:4">
      <c r="D1861" s="165"/>
    </row>
    <row r="1862" spans="4:4">
      <c r="D1862" s="165"/>
    </row>
    <row r="1863" spans="4:4">
      <c r="D1863" s="165"/>
    </row>
    <row r="1864" spans="4:4">
      <c r="D1864" s="165"/>
    </row>
    <row r="1865" spans="4:4">
      <c r="D1865" s="165"/>
    </row>
    <row r="1866" spans="4:4">
      <c r="D1866" s="165"/>
    </row>
    <row r="1867" spans="4:4">
      <c r="D1867" s="165"/>
    </row>
    <row r="1868" spans="4:4">
      <c r="D1868" s="165"/>
    </row>
    <row r="1869" spans="4:4">
      <c r="D1869" s="165"/>
    </row>
    <row r="1870" spans="4:4">
      <c r="D1870" s="165"/>
    </row>
    <row r="1871" spans="4:4">
      <c r="D1871" s="165"/>
    </row>
    <row r="1872" spans="4:4">
      <c r="D1872" s="165"/>
    </row>
    <row r="1873" spans="4:4">
      <c r="D1873" s="165"/>
    </row>
    <row r="1874" spans="4:4">
      <c r="D1874" s="165"/>
    </row>
    <row r="1875" spans="4:4">
      <c r="D1875" s="165"/>
    </row>
    <row r="1876" spans="4:4">
      <c r="D1876" s="165"/>
    </row>
    <row r="1877" spans="4:4">
      <c r="D1877" s="165"/>
    </row>
    <row r="1878" spans="4:4">
      <c r="D1878" s="165"/>
    </row>
    <row r="1879" spans="4:4">
      <c r="D1879" s="165"/>
    </row>
    <row r="1880" spans="4:4">
      <c r="D1880" s="165"/>
    </row>
    <row r="1881" spans="4:4">
      <c r="D1881" s="165"/>
    </row>
    <row r="1882" spans="4:4">
      <c r="D1882" s="165"/>
    </row>
    <row r="1883" spans="4:4">
      <c r="D1883" s="165"/>
    </row>
    <row r="1884" spans="4:4">
      <c r="D1884" s="165"/>
    </row>
    <row r="1885" spans="4:4">
      <c r="D1885" s="165"/>
    </row>
    <row r="1886" spans="4:4">
      <c r="D1886" s="165"/>
    </row>
    <row r="1887" spans="4:4">
      <c r="D1887" s="165"/>
    </row>
    <row r="1888" spans="4:4">
      <c r="D1888" s="165"/>
    </row>
    <row r="1889" spans="4:4">
      <c r="D1889" s="165"/>
    </row>
    <row r="1890" spans="4:4">
      <c r="D1890" s="165"/>
    </row>
    <row r="1891" spans="4:4">
      <c r="D1891" s="165"/>
    </row>
    <row r="1892" spans="4:4">
      <c r="D1892" s="165"/>
    </row>
    <row r="1893" spans="4:4">
      <c r="D1893" s="165"/>
    </row>
    <row r="1894" spans="4:4">
      <c r="D1894" s="165"/>
    </row>
    <row r="1895" spans="4:4">
      <c r="D1895" s="165"/>
    </row>
    <row r="1896" spans="4:4">
      <c r="D1896" s="165"/>
    </row>
    <row r="1897" spans="4:4">
      <c r="D1897" s="165"/>
    </row>
    <row r="1898" spans="4:4">
      <c r="D1898" s="165"/>
    </row>
    <row r="1899" spans="4:4">
      <c r="D1899" s="165"/>
    </row>
    <row r="1900" spans="4:4">
      <c r="D1900" s="165"/>
    </row>
    <row r="1901" spans="4:4">
      <c r="D1901" s="165"/>
    </row>
    <row r="1902" spans="4:4">
      <c r="D1902" s="165"/>
    </row>
    <row r="1903" spans="4:4">
      <c r="D1903" s="165"/>
    </row>
    <row r="1904" spans="4:4">
      <c r="D1904" s="165"/>
    </row>
    <row r="1905" spans="4:4">
      <c r="D1905" s="165"/>
    </row>
    <row r="1906" spans="4:4">
      <c r="D1906" s="165"/>
    </row>
    <row r="1907" spans="4:4">
      <c r="D1907" s="165"/>
    </row>
    <row r="1908" spans="4:4">
      <c r="D1908" s="165"/>
    </row>
    <row r="1909" spans="4:4">
      <c r="D1909" s="165"/>
    </row>
    <row r="1910" spans="4:4">
      <c r="D1910" s="165"/>
    </row>
    <row r="1911" spans="4:4">
      <c r="D1911" s="165"/>
    </row>
    <row r="1912" spans="4:4">
      <c r="D1912" s="165"/>
    </row>
    <row r="1913" spans="4:4">
      <c r="D1913" s="165"/>
    </row>
    <row r="1914" spans="4:4">
      <c r="D1914" s="165"/>
    </row>
    <row r="1915" spans="4:4">
      <c r="D1915" s="165"/>
    </row>
    <row r="1916" spans="4:4">
      <c r="D1916" s="165"/>
    </row>
    <row r="1917" spans="4:4">
      <c r="D1917" s="165"/>
    </row>
    <row r="1918" spans="4:4">
      <c r="D1918" s="165"/>
    </row>
    <row r="1919" spans="4:4">
      <c r="D1919" s="165"/>
    </row>
    <row r="1920" spans="4:4">
      <c r="D1920" s="165"/>
    </row>
    <row r="1921" spans="4:4">
      <c r="D1921" s="165"/>
    </row>
    <row r="1922" spans="4:4">
      <c r="D1922" s="165"/>
    </row>
    <row r="1923" spans="4:4">
      <c r="D1923" s="165"/>
    </row>
    <row r="1924" spans="4:4">
      <c r="D1924" s="165"/>
    </row>
    <row r="1925" spans="4:4">
      <c r="D1925" s="165"/>
    </row>
    <row r="1926" spans="4:4">
      <c r="D1926" s="165"/>
    </row>
    <row r="1927" spans="4:4">
      <c r="D1927" s="165"/>
    </row>
    <row r="1928" spans="4:4">
      <c r="D1928" s="165"/>
    </row>
    <row r="1929" spans="4:4">
      <c r="D1929" s="165"/>
    </row>
    <row r="1930" spans="4:4">
      <c r="D1930" s="165"/>
    </row>
    <row r="1931" spans="4:4">
      <c r="D1931" s="165"/>
    </row>
    <row r="1932" spans="4:4">
      <c r="D1932" s="165"/>
    </row>
    <row r="1933" spans="4:4">
      <c r="D1933" s="165"/>
    </row>
    <row r="1934" spans="4:4">
      <c r="D1934" s="165"/>
    </row>
    <row r="1935" spans="4:4">
      <c r="D1935" s="165"/>
    </row>
    <row r="1936" spans="4:4">
      <c r="D1936" s="165"/>
    </row>
    <row r="1937" spans="4:4">
      <c r="D1937" s="165"/>
    </row>
    <row r="1938" spans="4:4">
      <c r="D1938" s="165"/>
    </row>
    <row r="1939" spans="4:4">
      <c r="D1939" s="165"/>
    </row>
    <row r="1940" spans="4:4">
      <c r="D1940" s="165"/>
    </row>
    <row r="1941" spans="4:4">
      <c r="D1941" s="165"/>
    </row>
    <row r="1942" spans="4:4">
      <c r="D1942" s="165"/>
    </row>
    <row r="1943" spans="4:4">
      <c r="D1943" s="165"/>
    </row>
    <row r="1944" spans="4:4">
      <c r="D1944" s="165"/>
    </row>
    <row r="1945" spans="4:4">
      <c r="D1945" s="165"/>
    </row>
    <row r="1946" spans="4:4">
      <c r="D1946" s="165"/>
    </row>
    <row r="1947" spans="4:4">
      <c r="D1947" s="165"/>
    </row>
    <row r="1948" spans="4:4">
      <c r="D1948" s="165"/>
    </row>
    <row r="1949" spans="4:4">
      <c r="D1949" s="165"/>
    </row>
    <row r="1950" spans="4:4">
      <c r="D1950" s="165"/>
    </row>
    <row r="1951" spans="4:4">
      <c r="D1951" s="165"/>
    </row>
    <row r="1952" spans="4:4">
      <c r="D1952" s="165"/>
    </row>
    <row r="1953" spans="4:4">
      <c r="D1953" s="165"/>
    </row>
    <row r="1954" spans="4:4">
      <c r="D1954" s="165"/>
    </row>
    <row r="1955" spans="4:4">
      <c r="D1955" s="165"/>
    </row>
    <row r="1956" spans="4:4">
      <c r="D1956" s="165"/>
    </row>
    <row r="1957" spans="4:4">
      <c r="D1957" s="165"/>
    </row>
    <row r="1958" spans="4:4">
      <c r="D1958" s="165"/>
    </row>
    <row r="1959" spans="4:4">
      <c r="D1959" s="165"/>
    </row>
    <row r="1960" spans="4:4">
      <c r="D1960" s="165"/>
    </row>
    <row r="1961" spans="4:4">
      <c r="D1961" s="165"/>
    </row>
    <row r="1962" spans="4:4">
      <c r="D1962" s="165"/>
    </row>
    <row r="1963" spans="4:4">
      <c r="D1963" s="165"/>
    </row>
    <row r="1964" spans="4:4">
      <c r="D1964" s="165"/>
    </row>
    <row r="1965" spans="4:4">
      <c r="D1965" s="165"/>
    </row>
    <row r="1966" spans="4:4">
      <c r="D1966" s="165"/>
    </row>
    <row r="1967" spans="4:4">
      <c r="D1967" s="165"/>
    </row>
    <row r="1968" spans="4:4">
      <c r="D1968" s="165"/>
    </row>
    <row r="1969" spans="4:4">
      <c r="D1969" s="165"/>
    </row>
    <row r="1970" spans="4:4">
      <c r="D1970" s="165"/>
    </row>
    <row r="1971" spans="4:4">
      <c r="D1971" s="165"/>
    </row>
    <row r="1972" spans="4:4">
      <c r="D1972" s="165"/>
    </row>
    <row r="1973" spans="4:4">
      <c r="D1973" s="165"/>
    </row>
    <row r="1974" spans="4:4">
      <c r="D1974" s="165"/>
    </row>
    <row r="1975" spans="4:4">
      <c r="D1975" s="165"/>
    </row>
    <row r="1976" spans="4:4">
      <c r="D1976" s="165"/>
    </row>
    <row r="1977" spans="4:4">
      <c r="D1977" s="165"/>
    </row>
    <row r="1978" spans="4:4">
      <c r="D1978" s="165"/>
    </row>
    <row r="1979" spans="4:4">
      <c r="D1979" s="165"/>
    </row>
    <row r="1980" spans="4:4">
      <c r="D1980" s="165"/>
    </row>
    <row r="1981" spans="4:4">
      <c r="D1981" s="165"/>
    </row>
    <row r="1982" spans="4:4">
      <c r="D1982" s="165"/>
    </row>
    <row r="1983" spans="4:4">
      <c r="D1983" s="165"/>
    </row>
    <row r="1984" spans="4:4">
      <c r="D1984" s="165"/>
    </row>
    <row r="1985" spans="4:4">
      <c r="D1985" s="165"/>
    </row>
    <row r="1986" spans="4:4">
      <c r="D1986" s="165"/>
    </row>
    <row r="1987" spans="4:4">
      <c r="D1987" s="165"/>
    </row>
    <row r="1988" spans="4:4">
      <c r="D1988" s="165"/>
    </row>
    <row r="1989" spans="4:4">
      <c r="D1989" s="165"/>
    </row>
    <row r="1990" spans="4:4">
      <c r="D1990" s="165"/>
    </row>
    <row r="1991" spans="4:4">
      <c r="D1991" s="165"/>
    </row>
    <row r="1992" spans="4:4">
      <c r="D1992" s="165"/>
    </row>
    <row r="1993" spans="4:4">
      <c r="D1993" s="165"/>
    </row>
    <row r="1994" spans="4:4">
      <c r="D1994" s="165"/>
    </row>
    <row r="1995" spans="4:4">
      <c r="D1995" s="165"/>
    </row>
    <row r="1996" spans="4:4">
      <c r="D1996" s="165"/>
    </row>
    <row r="1997" spans="4:4">
      <c r="D1997" s="165"/>
    </row>
    <row r="1998" spans="4:4">
      <c r="D1998" s="165"/>
    </row>
    <row r="1999" spans="4:4">
      <c r="D1999" s="165"/>
    </row>
    <row r="2000" spans="4:4">
      <c r="D2000" s="165"/>
    </row>
    <row r="2001" spans="4:4">
      <c r="D2001" s="165"/>
    </row>
    <row r="2002" spans="4:4">
      <c r="D2002" s="165"/>
    </row>
    <row r="2003" spans="4:4">
      <c r="D2003" s="165"/>
    </row>
    <row r="2004" spans="4:4">
      <c r="D2004" s="165"/>
    </row>
    <row r="2005" spans="4:4">
      <c r="D2005" s="165"/>
    </row>
    <row r="2006" spans="4:4">
      <c r="D2006" s="165"/>
    </row>
    <row r="2007" spans="4:4">
      <c r="D2007" s="165"/>
    </row>
    <row r="2008" spans="4:4">
      <c r="D2008" s="165"/>
    </row>
    <row r="2009" spans="4:4">
      <c r="D2009" s="165"/>
    </row>
    <row r="2010" spans="4:4">
      <c r="D2010" s="165"/>
    </row>
    <row r="2011" spans="4:4">
      <c r="D2011" s="165"/>
    </row>
    <row r="2012" spans="4:4">
      <c r="D2012" s="165"/>
    </row>
    <row r="2013" spans="4:4">
      <c r="D2013" s="165"/>
    </row>
    <row r="2014" spans="4:4">
      <c r="D2014" s="165"/>
    </row>
    <row r="2015" spans="4:4">
      <c r="D2015" s="165"/>
    </row>
    <row r="2016" spans="4:4">
      <c r="D2016" s="165"/>
    </row>
    <row r="2017" spans="4:4">
      <c r="D2017" s="165"/>
    </row>
    <row r="2018" spans="4:4">
      <c r="D2018" s="165"/>
    </row>
    <row r="2019" spans="4:4">
      <c r="D2019" s="165"/>
    </row>
    <row r="2020" spans="4:4">
      <c r="D2020" s="165"/>
    </row>
    <row r="2021" spans="4:4">
      <c r="D2021" s="165"/>
    </row>
    <row r="2022" spans="4:4">
      <c r="D2022" s="165"/>
    </row>
    <row r="2023" spans="4:4">
      <c r="D2023" s="165"/>
    </row>
    <row r="2024" spans="4:4">
      <c r="D2024" s="165"/>
    </row>
    <row r="2025" spans="4:4">
      <c r="D2025" s="165"/>
    </row>
    <row r="2026" spans="4:4">
      <c r="D2026" s="165"/>
    </row>
    <row r="2027" spans="4:4">
      <c r="D2027" s="165"/>
    </row>
    <row r="2028" spans="4:4">
      <c r="D2028" s="165"/>
    </row>
    <row r="2029" spans="4:4">
      <c r="D2029" s="165"/>
    </row>
    <row r="2030" spans="4:4">
      <c r="D2030" s="165"/>
    </row>
    <row r="2031" spans="4:4">
      <c r="D2031" s="165"/>
    </row>
    <row r="2032" spans="4:4">
      <c r="D2032" s="165"/>
    </row>
    <row r="2033" spans="4:4">
      <c r="D2033" s="165"/>
    </row>
    <row r="2034" spans="4:4">
      <c r="D2034" s="165"/>
    </row>
    <row r="2035" spans="4:4">
      <c r="D2035" s="165"/>
    </row>
    <row r="2036" spans="4:4">
      <c r="D2036" s="165"/>
    </row>
    <row r="2037" spans="4:4">
      <c r="D2037" s="165"/>
    </row>
    <row r="2038" spans="4:4">
      <c r="D2038" s="165"/>
    </row>
    <row r="2039" spans="4:4">
      <c r="D2039" s="165"/>
    </row>
    <row r="2040" spans="4:4">
      <c r="D2040" s="165"/>
    </row>
    <row r="2041" spans="4:4">
      <c r="D2041" s="165"/>
    </row>
    <row r="2042" spans="4:4">
      <c r="D2042" s="165"/>
    </row>
    <row r="2043" spans="4:4">
      <c r="D2043" s="165"/>
    </row>
    <row r="2044" spans="4:4">
      <c r="D2044" s="165"/>
    </row>
    <row r="2045" spans="4:4">
      <c r="D2045" s="165"/>
    </row>
    <row r="2046" spans="4:4">
      <c r="D2046" s="165"/>
    </row>
    <row r="2047" spans="4:4">
      <c r="D2047" s="165"/>
    </row>
    <row r="2048" spans="4:4">
      <c r="D2048" s="165"/>
    </row>
    <row r="2049" spans="4:4">
      <c r="D2049" s="165"/>
    </row>
    <row r="2050" spans="4:4">
      <c r="D2050" s="165"/>
    </row>
    <row r="2051" spans="4:4">
      <c r="D2051" s="165"/>
    </row>
    <row r="2052" spans="4:4">
      <c r="D2052" s="165"/>
    </row>
    <row r="2053" spans="4:4">
      <c r="D2053" s="165"/>
    </row>
    <row r="2054" spans="4:4">
      <c r="D2054" s="165"/>
    </row>
    <row r="2055" spans="4:4">
      <c r="D2055" s="165"/>
    </row>
    <row r="2056" spans="4:4">
      <c r="D2056" s="165"/>
    </row>
    <row r="2057" spans="4:4">
      <c r="D2057" s="165"/>
    </row>
    <row r="2058" spans="4:4">
      <c r="D2058" s="165"/>
    </row>
    <row r="2059" spans="4:4">
      <c r="D2059" s="165"/>
    </row>
    <row r="2060" spans="4:4">
      <c r="D2060" s="165"/>
    </row>
    <row r="2061" spans="4:4">
      <c r="D2061" s="165"/>
    </row>
    <row r="2062" spans="4:4">
      <c r="D2062" s="165"/>
    </row>
    <row r="2063" spans="4:4">
      <c r="D2063" s="165"/>
    </row>
    <row r="2064" spans="4:4">
      <c r="D2064" s="165"/>
    </row>
    <row r="2065" spans="4:4">
      <c r="D2065" s="165"/>
    </row>
    <row r="2066" spans="4:4">
      <c r="D2066" s="165"/>
    </row>
    <row r="2067" spans="4:4">
      <c r="D2067" s="165"/>
    </row>
    <row r="2068" spans="4:4">
      <c r="D2068" s="165"/>
    </row>
    <row r="2069" spans="4:4">
      <c r="D2069" s="165"/>
    </row>
    <row r="2070" spans="4:4">
      <c r="D2070" s="165"/>
    </row>
    <row r="2071" spans="4:4">
      <c r="D2071" s="165"/>
    </row>
    <row r="2072" spans="4:4">
      <c r="D2072" s="165"/>
    </row>
    <row r="2073" spans="4:4">
      <c r="D2073" s="165"/>
    </row>
    <row r="2074" spans="4:4">
      <c r="D2074" s="165"/>
    </row>
    <row r="2075" spans="4:4">
      <c r="D2075" s="165"/>
    </row>
    <row r="2076" spans="4:4">
      <c r="D2076" s="165"/>
    </row>
    <row r="2077" spans="4:4">
      <c r="D2077" s="165"/>
    </row>
    <row r="2078" spans="4:4">
      <c r="D2078" s="165"/>
    </row>
    <row r="2079" spans="4:4">
      <c r="D2079" s="165"/>
    </row>
    <row r="2080" spans="4:4">
      <c r="D2080" s="165"/>
    </row>
    <row r="2081" spans="4:4">
      <c r="D2081" s="165"/>
    </row>
    <row r="2082" spans="4:4">
      <c r="D2082" s="165"/>
    </row>
    <row r="2083" spans="4:4">
      <c r="D2083" s="165"/>
    </row>
    <row r="2084" spans="4:4">
      <c r="D2084" s="165"/>
    </row>
    <row r="2085" spans="4:4">
      <c r="D2085" s="165"/>
    </row>
    <row r="2086" spans="4:4">
      <c r="D2086" s="165"/>
    </row>
    <row r="2087" spans="4:4">
      <c r="D2087" s="165"/>
    </row>
    <row r="2088" spans="4:4">
      <c r="D2088" s="165"/>
    </row>
    <row r="2089" spans="4:4">
      <c r="D2089" s="165"/>
    </row>
    <row r="2090" spans="4:4">
      <c r="D2090" s="165"/>
    </row>
    <row r="2091" spans="4:4">
      <c r="D2091" s="165"/>
    </row>
    <row r="2092" spans="4:4">
      <c r="D2092" s="165"/>
    </row>
    <row r="2093" spans="4:4">
      <c r="D2093" s="165"/>
    </row>
    <row r="2094" spans="4:4">
      <c r="D2094" s="165"/>
    </row>
    <row r="2095" spans="4:4">
      <c r="D2095" s="165"/>
    </row>
    <row r="2096" spans="4:4">
      <c r="D2096" s="165"/>
    </row>
    <row r="2097" spans="4:4">
      <c r="D2097" s="165"/>
    </row>
    <row r="2098" spans="4:4">
      <c r="D2098" s="165"/>
    </row>
    <row r="2099" spans="4:4">
      <c r="D2099" s="165"/>
    </row>
    <row r="2100" spans="4:4">
      <c r="D2100" s="165"/>
    </row>
    <row r="2101" spans="4:4">
      <c r="D2101" s="165"/>
    </row>
    <row r="2102" spans="4:4">
      <c r="D2102" s="165"/>
    </row>
    <row r="2103" spans="4:4">
      <c r="D2103" s="165"/>
    </row>
    <row r="2104" spans="4:4">
      <c r="D2104" s="165"/>
    </row>
    <row r="2105" spans="4:4">
      <c r="D2105" s="165"/>
    </row>
    <row r="2106" spans="4:4">
      <c r="D2106" s="165"/>
    </row>
    <row r="2107" spans="4:4">
      <c r="D2107" s="165"/>
    </row>
    <row r="2108" spans="4:4">
      <c r="D2108" s="165"/>
    </row>
    <row r="2109" spans="4:4">
      <c r="D2109" s="165"/>
    </row>
    <row r="2110" spans="4:4">
      <c r="D2110" s="165"/>
    </row>
    <row r="2111" spans="4:4">
      <c r="D2111" s="165"/>
    </row>
    <row r="2112" spans="4:4">
      <c r="D2112" s="165"/>
    </row>
    <row r="2113" spans="4:4">
      <c r="D2113" s="165"/>
    </row>
    <row r="2114" spans="4:4">
      <c r="D2114" s="165"/>
    </row>
    <row r="2115" spans="4:4">
      <c r="D2115" s="165"/>
    </row>
    <row r="2116" spans="4:4">
      <c r="D2116" s="165"/>
    </row>
    <row r="2117" spans="4:4">
      <c r="D2117" s="165"/>
    </row>
    <row r="2118" spans="4:4">
      <c r="D2118" s="165"/>
    </row>
    <row r="2119" spans="4:4">
      <c r="D2119" s="165"/>
    </row>
    <row r="2120" spans="4:4">
      <c r="D2120" s="165"/>
    </row>
    <row r="2121" spans="4:4">
      <c r="D2121" s="165"/>
    </row>
    <row r="2122" spans="4:4">
      <c r="D2122" s="165"/>
    </row>
    <row r="2123" spans="4:4">
      <c r="D2123" s="165"/>
    </row>
    <row r="2124" spans="4:4">
      <c r="D2124" s="165"/>
    </row>
    <row r="2125" spans="4:4">
      <c r="D2125" s="165"/>
    </row>
    <row r="2126" spans="4:4">
      <c r="D2126" s="165"/>
    </row>
    <row r="2127" spans="4:4">
      <c r="D2127" s="165"/>
    </row>
    <row r="2128" spans="4:4">
      <c r="D2128" s="165"/>
    </row>
    <row r="2129" spans="4:4">
      <c r="D2129" s="165"/>
    </row>
    <row r="2130" spans="4:4">
      <c r="D2130" s="165"/>
    </row>
    <row r="2131" spans="4:4">
      <c r="D2131" s="165"/>
    </row>
    <row r="2132" spans="4:4">
      <c r="D2132" s="165"/>
    </row>
    <row r="2133" spans="4:4">
      <c r="D2133" s="165"/>
    </row>
    <row r="2134" spans="4:4">
      <c r="D2134" s="165"/>
    </row>
    <row r="2135" spans="4:4">
      <c r="D2135" s="165"/>
    </row>
    <row r="2136" spans="4:4">
      <c r="D2136" s="165"/>
    </row>
    <row r="2137" spans="4:4">
      <c r="D2137" s="165"/>
    </row>
    <row r="2138" spans="4:4">
      <c r="D2138" s="165"/>
    </row>
    <row r="2139" spans="4:4">
      <c r="D2139" s="165"/>
    </row>
    <row r="2140" spans="4:4">
      <c r="D2140" s="165"/>
    </row>
    <row r="2141" spans="4:4">
      <c r="D2141" s="165"/>
    </row>
    <row r="2142" spans="4:4">
      <c r="D2142" s="165"/>
    </row>
    <row r="2143" spans="4:4">
      <c r="D2143" s="165"/>
    </row>
    <row r="2144" spans="4:4">
      <c r="D2144" s="165"/>
    </row>
    <row r="2145" spans="4:4">
      <c r="D2145" s="165"/>
    </row>
    <row r="2146" spans="4:4">
      <c r="D2146" s="165"/>
    </row>
    <row r="2147" spans="4:4">
      <c r="D2147" s="165"/>
    </row>
    <row r="2148" spans="4:4">
      <c r="D2148" s="165"/>
    </row>
    <row r="2149" spans="4:4">
      <c r="D2149" s="165"/>
    </row>
    <row r="2150" spans="4:4">
      <c r="D2150" s="165"/>
    </row>
    <row r="2151" spans="4:4">
      <c r="D2151" s="165"/>
    </row>
    <row r="2152" spans="4:4">
      <c r="D2152" s="165"/>
    </row>
    <row r="2153" spans="4:4">
      <c r="D2153" s="165"/>
    </row>
    <row r="2154" spans="4:4">
      <c r="D2154" s="165"/>
    </row>
    <row r="2155" spans="4:4">
      <c r="D2155" s="165"/>
    </row>
    <row r="2156" spans="4:4">
      <c r="D2156" s="165"/>
    </row>
    <row r="2157" spans="4:4">
      <c r="D2157" s="165"/>
    </row>
    <row r="2158" spans="4:4">
      <c r="D2158" s="165"/>
    </row>
    <row r="2159" spans="4:4">
      <c r="D2159" s="165"/>
    </row>
    <row r="2160" spans="4:4">
      <c r="D2160" s="165"/>
    </row>
    <row r="2161" spans="4:4">
      <c r="D2161" s="165"/>
    </row>
    <row r="2162" spans="4:4">
      <c r="D2162" s="165"/>
    </row>
    <row r="2163" spans="4:4">
      <c r="D2163" s="165"/>
    </row>
    <row r="2164" spans="4:4">
      <c r="D2164" s="165"/>
    </row>
    <row r="2165" spans="4:4">
      <c r="D2165" s="165"/>
    </row>
    <row r="2166" spans="4:4">
      <c r="D2166" s="165"/>
    </row>
    <row r="2167" spans="4:4">
      <c r="D2167" s="165"/>
    </row>
    <row r="2168" spans="4:4">
      <c r="D2168" s="165"/>
    </row>
    <row r="2169" spans="4:4">
      <c r="D2169" s="165"/>
    </row>
    <row r="2170" spans="4:4">
      <c r="D2170" s="165"/>
    </row>
    <row r="2171" spans="4:4">
      <c r="D2171" s="165"/>
    </row>
    <row r="2172" spans="4:4">
      <c r="D2172" s="165"/>
    </row>
    <row r="2173" spans="4:4">
      <c r="D2173" s="165"/>
    </row>
    <row r="2174" spans="4:4">
      <c r="D2174" s="165"/>
    </row>
    <row r="2175" spans="4:4">
      <c r="D2175" s="165"/>
    </row>
    <row r="2176" spans="4:4">
      <c r="D2176" s="165"/>
    </row>
    <row r="2177" spans="4:4">
      <c r="D2177" s="165"/>
    </row>
    <row r="2178" spans="4:4">
      <c r="D2178" s="165"/>
    </row>
    <row r="2179" spans="4:4">
      <c r="D2179" s="165"/>
    </row>
    <row r="2180" spans="4:4">
      <c r="D2180" s="165"/>
    </row>
    <row r="2181" spans="4:4">
      <c r="D2181" s="165"/>
    </row>
    <row r="2182" spans="4:4">
      <c r="D2182" s="165"/>
    </row>
    <row r="2183" spans="4:4">
      <c r="D2183" s="165"/>
    </row>
    <row r="2184" spans="4:4">
      <c r="D2184" s="165"/>
    </row>
    <row r="2185" spans="4:4">
      <c r="D2185" s="165"/>
    </row>
    <row r="2186" spans="4:4">
      <c r="D2186" s="165"/>
    </row>
    <row r="2187" spans="4:4">
      <c r="D2187" s="165"/>
    </row>
    <row r="2188" spans="4:4">
      <c r="D2188" s="165"/>
    </row>
    <row r="2189" spans="4:4">
      <c r="D2189" s="165"/>
    </row>
    <row r="2190" spans="4:4">
      <c r="D2190" s="165"/>
    </row>
    <row r="2191" spans="4:4">
      <c r="D2191" s="165"/>
    </row>
    <row r="2192" spans="4:4">
      <c r="D2192" s="165"/>
    </row>
    <row r="2193" spans="4:4">
      <c r="D2193" s="165"/>
    </row>
    <row r="2194" spans="4:4">
      <c r="D2194" s="165"/>
    </row>
    <row r="2195" spans="4:4">
      <c r="D2195" s="165"/>
    </row>
    <row r="2196" spans="4:4">
      <c r="D2196" s="165"/>
    </row>
    <row r="2197" spans="4:4">
      <c r="D2197" s="165"/>
    </row>
    <row r="2198" spans="4:4">
      <c r="D2198" s="165"/>
    </row>
    <row r="2199" spans="4:4">
      <c r="D2199" s="165"/>
    </row>
    <row r="2200" spans="4:4">
      <c r="D2200" s="165"/>
    </row>
    <row r="2201" spans="4:4">
      <c r="D2201" s="165"/>
    </row>
    <row r="2202" spans="4:4">
      <c r="D2202" s="165"/>
    </row>
    <row r="2203" spans="4:4">
      <c r="D2203" s="165"/>
    </row>
    <row r="2204" spans="4:4">
      <c r="D2204" s="165"/>
    </row>
    <row r="2205" spans="4:4">
      <c r="D2205" s="165"/>
    </row>
    <row r="2206" spans="4:4">
      <c r="D2206" s="165"/>
    </row>
    <row r="2207" spans="4:4">
      <c r="D2207" s="165"/>
    </row>
    <row r="2208" spans="4:4">
      <c r="D2208" s="165"/>
    </row>
    <row r="2209" spans="4:4">
      <c r="D2209" s="165"/>
    </row>
    <row r="2210" spans="4:4">
      <c r="D2210" s="165"/>
    </row>
    <row r="2211" spans="4:4">
      <c r="D2211" s="165"/>
    </row>
    <row r="2212" spans="4:4">
      <c r="D2212" s="165"/>
    </row>
    <row r="2213" spans="4:4">
      <c r="D2213" s="165"/>
    </row>
    <row r="2214" spans="4:4">
      <c r="D2214" s="165"/>
    </row>
    <row r="2215" spans="4:4">
      <c r="D2215" s="165"/>
    </row>
    <row r="2216" spans="4:4">
      <c r="D2216" s="165"/>
    </row>
    <row r="2217" spans="4:4">
      <c r="D2217" s="165"/>
    </row>
    <row r="2218" spans="4:4">
      <c r="D2218" s="165"/>
    </row>
    <row r="2219" spans="4:4">
      <c r="D2219" s="165"/>
    </row>
    <row r="2220" spans="4:4">
      <c r="D2220" s="165"/>
    </row>
    <row r="2221" spans="4:4">
      <c r="D2221" s="165"/>
    </row>
    <row r="2222" spans="4:4">
      <c r="D2222" s="165"/>
    </row>
    <row r="2223" spans="4:4">
      <c r="D2223" s="165"/>
    </row>
    <row r="2224" spans="4:4">
      <c r="D2224" s="165"/>
    </row>
    <row r="2225" spans="4:4">
      <c r="D2225" s="165"/>
    </row>
    <row r="2226" spans="4:4">
      <c r="D2226" s="165"/>
    </row>
    <row r="2227" spans="4:4">
      <c r="D2227" s="165"/>
    </row>
    <row r="2228" spans="4:4">
      <c r="D2228" s="165"/>
    </row>
    <row r="2229" spans="4:4">
      <c r="D2229" s="165"/>
    </row>
    <row r="2230" spans="4:4">
      <c r="D2230" s="165"/>
    </row>
    <row r="2231" spans="4:4">
      <c r="D2231" s="165"/>
    </row>
    <row r="2232" spans="4:4">
      <c r="D2232" s="165"/>
    </row>
    <row r="2233" spans="4:4">
      <c r="D2233" s="165"/>
    </row>
    <row r="2234" spans="4:4">
      <c r="D2234" s="165"/>
    </row>
    <row r="2235" spans="4:4">
      <c r="D2235" s="165"/>
    </row>
    <row r="2236" spans="4:4">
      <c r="D2236" s="165"/>
    </row>
    <row r="2237" spans="4:4">
      <c r="D2237" s="165"/>
    </row>
    <row r="2238" spans="4:4">
      <c r="D2238" s="165"/>
    </row>
    <row r="2239" spans="4:4">
      <c r="D2239" s="165"/>
    </row>
    <row r="2240" spans="4:4">
      <c r="D2240" s="165"/>
    </row>
    <row r="2241" spans="4:4">
      <c r="D2241" s="165"/>
    </row>
    <row r="2242" spans="4:4">
      <c r="D2242" s="165"/>
    </row>
    <row r="2243" spans="4:4">
      <c r="D2243" s="165"/>
    </row>
    <row r="2244" spans="4:4">
      <c r="D2244" s="165"/>
    </row>
    <row r="2245" spans="4:4">
      <c r="D2245" s="165"/>
    </row>
    <row r="2246" spans="4:4">
      <c r="D2246" s="165"/>
    </row>
    <row r="2247" spans="4:4">
      <c r="D2247" s="165"/>
    </row>
    <row r="2248" spans="4:4">
      <c r="D2248" s="165"/>
    </row>
    <row r="2249" spans="4:4">
      <c r="D2249" s="165"/>
    </row>
    <row r="2250" spans="4:4">
      <c r="D2250" s="165"/>
    </row>
    <row r="2251" spans="4:4">
      <c r="D2251" s="165"/>
    </row>
    <row r="2252" spans="4:4">
      <c r="D2252" s="165"/>
    </row>
    <row r="2253" spans="4:4">
      <c r="D2253" s="165"/>
    </row>
    <row r="2254" spans="4:4">
      <c r="D2254" s="165"/>
    </row>
    <row r="2255" spans="4:4">
      <c r="D2255" s="165"/>
    </row>
    <row r="2256" spans="4:4">
      <c r="D2256" s="165"/>
    </row>
    <row r="2257" spans="4:4">
      <c r="D2257" s="165"/>
    </row>
    <row r="2258" spans="4:4">
      <c r="D2258" s="165"/>
    </row>
    <row r="2259" spans="4:4">
      <c r="D2259" s="165"/>
    </row>
    <row r="2260" spans="4:4">
      <c r="D2260" s="165"/>
    </row>
    <row r="2261" spans="4:4">
      <c r="D2261" s="165"/>
    </row>
    <row r="2262" spans="4:4">
      <c r="D2262" s="165"/>
    </row>
    <row r="2263" spans="4:4">
      <c r="D2263" s="165"/>
    </row>
    <row r="2264" spans="4:4">
      <c r="D2264" s="165"/>
    </row>
    <row r="2265" spans="4:4">
      <c r="D2265" s="165"/>
    </row>
    <row r="2266" spans="4:4">
      <c r="D2266" s="165"/>
    </row>
    <row r="2267" spans="4:4">
      <c r="D2267" s="165"/>
    </row>
    <row r="2268" spans="4:4">
      <c r="D2268" s="165"/>
    </row>
    <row r="2269" spans="4:4">
      <c r="D2269" s="165"/>
    </row>
    <row r="2270" spans="4:4">
      <c r="D2270" s="165"/>
    </row>
    <row r="2271" spans="4:4">
      <c r="D2271" s="165"/>
    </row>
    <row r="2272" spans="4:4">
      <c r="D2272" s="165"/>
    </row>
    <row r="2273" spans="4:4">
      <c r="D2273" s="165"/>
    </row>
    <row r="2274" spans="4:4">
      <c r="D2274" s="165"/>
    </row>
    <row r="2275" spans="4:4">
      <c r="D2275" s="165"/>
    </row>
    <row r="2276" spans="4:4">
      <c r="D2276" s="165"/>
    </row>
    <row r="2277" spans="4:4">
      <c r="D2277" s="165"/>
    </row>
    <row r="2278" spans="4:4">
      <c r="D2278" s="165"/>
    </row>
    <row r="2279" spans="4:4">
      <c r="D2279" s="165"/>
    </row>
    <row r="2280" spans="4:4">
      <c r="D2280" s="165"/>
    </row>
    <row r="2281" spans="4:4">
      <c r="D2281" s="165"/>
    </row>
    <row r="2282" spans="4:4">
      <c r="D2282" s="165"/>
    </row>
    <row r="2283" spans="4:4">
      <c r="D2283" s="165"/>
    </row>
    <row r="2284" spans="4:4">
      <c r="D2284" s="165"/>
    </row>
    <row r="2285" spans="4:4">
      <c r="D2285" s="165"/>
    </row>
    <row r="2286" spans="4:4">
      <c r="D2286" s="165"/>
    </row>
    <row r="2287" spans="4:4">
      <c r="D2287" s="165"/>
    </row>
    <row r="2288" spans="4:4">
      <c r="D2288" s="165"/>
    </row>
    <row r="2289" spans="4:4">
      <c r="D2289" s="165"/>
    </row>
    <row r="2290" spans="4:4">
      <c r="D2290" s="165"/>
    </row>
    <row r="2291" spans="4:4">
      <c r="D2291" s="165"/>
    </row>
    <row r="2292" spans="4:4">
      <c r="D2292" s="165"/>
    </row>
    <row r="2293" spans="4:4">
      <c r="D2293" s="165"/>
    </row>
    <row r="2294" spans="4:4">
      <c r="D2294" s="165"/>
    </row>
    <row r="2295" spans="4:4">
      <c r="D2295" s="165"/>
    </row>
    <row r="2296" spans="4:4">
      <c r="D2296" s="165"/>
    </row>
    <row r="2297" spans="4:4">
      <c r="D2297" s="165"/>
    </row>
    <row r="2298" spans="4:4">
      <c r="D2298" s="165"/>
    </row>
    <row r="2299" spans="4:4">
      <c r="D2299" s="165"/>
    </row>
    <row r="2300" spans="4:4">
      <c r="D2300" s="165"/>
    </row>
    <row r="2301" spans="4:4">
      <c r="D2301" s="165"/>
    </row>
    <row r="2302" spans="4:4">
      <c r="D2302" s="165"/>
    </row>
    <row r="2303" spans="4:4">
      <c r="D2303" s="165"/>
    </row>
    <row r="2304" spans="4:4">
      <c r="D2304" s="165"/>
    </row>
    <row r="2305" spans="4:4">
      <c r="D2305" s="165"/>
    </row>
    <row r="2306" spans="4:4">
      <c r="D2306" s="165"/>
    </row>
    <row r="2307" spans="4:4">
      <c r="D2307" s="165"/>
    </row>
    <row r="2308" spans="4:4">
      <c r="D2308" s="165"/>
    </row>
    <row r="2309" spans="4:4">
      <c r="D2309" s="165"/>
    </row>
    <row r="2310" spans="4:4">
      <c r="D2310" s="165"/>
    </row>
    <row r="2311" spans="4:4">
      <c r="D2311" s="165"/>
    </row>
    <row r="2312" spans="4:4">
      <c r="D2312" s="165"/>
    </row>
    <row r="2313" spans="4:4">
      <c r="D2313" s="165"/>
    </row>
    <row r="2314" spans="4:4">
      <c r="D2314" s="165"/>
    </row>
    <row r="2315" spans="4:4">
      <c r="D2315" s="165"/>
    </row>
    <row r="2316" spans="4:4">
      <c r="D2316" s="165"/>
    </row>
    <row r="2317" spans="4:4">
      <c r="D2317" s="165"/>
    </row>
    <row r="2318" spans="4:4">
      <c r="D2318" s="165"/>
    </row>
    <row r="2319" spans="4:4">
      <c r="D2319" s="165"/>
    </row>
    <row r="2320" spans="4:4">
      <c r="D2320" s="165"/>
    </row>
    <row r="2321" spans="4:4">
      <c r="D2321" s="165"/>
    </row>
    <row r="2322" spans="4:4">
      <c r="D2322" s="165"/>
    </row>
    <row r="2323" spans="4:4">
      <c r="D2323" s="165"/>
    </row>
    <row r="2324" spans="4:4">
      <c r="D2324" s="165"/>
    </row>
    <row r="2325" spans="4:4">
      <c r="D2325" s="165"/>
    </row>
    <row r="2326" spans="4:4">
      <c r="D2326" s="165"/>
    </row>
    <row r="2327" spans="4:4">
      <c r="D2327" s="165"/>
    </row>
    <row r="2328" spans="4:4">
      <c r="D2328" s="165"/>
    </row>
    <row r="2329" spans="4:4">
      <c r="D2329" s="165"/>
    </row>
    <row r="2330" spans="4:4">
      <c r="D2330" s="165"/>
    </row>
    <row r="2331" spans="4:4">
      <c r="D2331" s="165"/>
    </row>
    <row r="2332" spans="4:4">
      <c r="D2332" s="165"/>
    </row>
    <row r="2333" spans="4:4">
      <c r="D2333" s="165"/>
    </row>
    <row r="2334" spans="4:4">
      <c r="D2334" s="165"/>
    </row>
    <row r="2335" spans="4:4">
      <c r="D2335" s="165"/>
    </row>
    <row r="2336" spans="4:4">
      <c r="D2336" s="165"/>
    </row>
    <row r="2337" spans="4:4">
      <c r="D2337" s="165"/>
    </row>
    <row r="2338" spans="4:4">
      <c r="D2338" s="165"/>
    </row>
    <row r="2339" spans="4:4">
      <c r="D2339" s="165"/>
    </row>
    <row r="2340" spans="4:4">
      <c r="D2340" s="165"/>
    </row>
    <row r="2341" spans="4:4">
      <c r="D2341" s="165"/>
    </row>
    <row r="2342" spans="4:4">
      <c r="D2342" s="165"/>
    </row>
    <row r="2343" spans="4:4">
      <c r="D2343" s="165"/>
    </row>
    <row r="2344" spans="4:4">
      <c r="D2344" s="165"/>
    </row>
    <row r="2345" spans="4:4">
      <c r="D2345" s="165"/>
    </row>
    <row r="2346" spans="4:4">
      <c r="D2346" s="165"/>
    </row>
    <row r="2347" spans="4:4">
      <c r="D2347" s="165"/>
    </row>
    <row r="2348" spans="4:4">
      <c r="D2348" s="165"/>
    </row>
    <row r="2349" spans="4:4">
      <c r="D2349" s="165"/>
    </row>
    <row r="2350" spans="4:4">
      <c r="D2350" s="165"/>
    </row>
    <row r="2351" spans="4:4">
      <c r="D2351" s="165"/>
    </row>
    <row r="2352" spans="4:4">
      <c r="D2352" s="165"/>
    </row>
    <row r="2353" spans="4:4">
      <c r="D2353" s="165"/>
    </row>
    <row r="2354" spans="4:4">
      <c r="D2354" s="165"/>
    </row>
    <row r="2355" spans="4:4">
      <c r="D2355" s="165"/>
    </row>
    <row r="2356" spans="4:4">
      <c r="D2356" s="165"/>
    </row>
    <row r="2357" spans="4:4">
      <c r="D2357" s="165"/>
    </row>
    <row r="2358" spans="4:4">
      <c r="D2358" s="165"/>
    </row>
    <row r="2359" spans="4:4">
      <c r="D2359" s="165"/>
    </row>
    <row r="2360" spans="4:4">
      <c r="D2360" s="165"/>
    </row>
    <row r="2361" spans="4:4">
      <c r="D2361" s="165"/>
    </row>
    <row r="2362" spans="4:4">
      <c r="D2362" s="165"/>
    </row>
    <row r="2363" spans="4:4">
      <c r="D2363" s="165"/>
    </row>
    <row r="2364" spans="4:4">
      <c r="D2364" s="165"/>
    </row>
    <row r="2365" spans="4:4">
      <c r="D2365" s="165"/>
    </row>
    <row r="2366" spans="4:4">
      <c r="D2366" s="165"/>
    </row>
    <row r="2367" spans="4:4">
      <c r="D2367" s="165"/>
    </row>
    <row r="2368" spans="4:4">
      <c r="D2368" s="165"/>
    </row>
    <row r="2369" spans="4:4">
      <c r="D2369" s="165"/>
    </row>
    <row r="2370" spans="4:4">
      <c r="D2370" s="165"/>
    </row>
    <row r="2371" spans="4:4">
      <c r="D2371" s="165"/>
    </row>
    <row r="2372" spans="4:4">
      <c r="D2372" s="165"/>
    </row>
    <row r="2373" spans="4:4">
      <c r="D2373" s="165"/>
    </row>
    <row r="2374" spans="4:4">
      <c r="D2374" s="165"/>
    </row>
    <row r="2375" spans="4:4">
      <c r="D2375" s="165"/>
    </row>
    <row r="2376" spans="4:4">
      <c r="D2376" s="165"/>
    </row>
    <row r="2377" spans="4:4">
      <c r="D2377" s="165"/>
    </row>
    <row r="2378" spans="4:4">
      <c r="D2378" s="165"/>
    </row>
    <row r="2379" spans="4:4">
      <c r="D2379" s="165"/>
    </row>
    <row r="2380" spans="4:4">
      <c r="D2380" s="165"/>
    </row>
    <row r="2381" spans="4:4">
      <c r="D2381" s="165"/>
    </row>
    <row r="2382" spans="4:4">
      <c r="D2382" s="165"/>
    </row>
    <row r="2383" spans="4:4">
      <c r="D2383" s="165"/>
    </row>
    <row r="2384" spans="4:4">
      <c r="D2384" s="165"/>
    </row>
    <row r="2385" spans="4:4">
      <c r="D2385" s="165"/>
    </row>
    <row r="2386" spans="4:4">
      <c r="D2386" s="165"/>
    </row>
    <row r="2387" spans="4:4">
      <c r="D2387" s="165"/>
    </row>
    <row r="2388" spans="4:4">
      <c r="D2388" s="165"/>
    </row>
    <row r="2389" spans="4:4">
      <c r="D2389" s="165"/>
    </row>
    <row r="2390" spans="4:4">
      <c r="D2390" s="165"/>
    </row>
    <row r="2391" spans="4:4">
      <c r="D2391" s="165"/>
    </row>
    <row r="2392" spans="4:4">
      <c r="D2392" s="165"/>
    </row>
    <row r="2393" spans="4:4">
      <c r="D2393" s="165"/>
    </row>
    <row r="2394" spans="4:4">
      <c r="D2394" s="165"/>
    </row>
    <row r="2395" spans="4:4">
      <c r="D2395" s="165"/>
    </row>
    <row r="2396" spans="4:4">
      <c r="D2396" s="165"/>
    </row>
    <row r="2397" spans="4:4">
      <c r="D2397" s="165"/>
    </row>
    <row r="2398" spans="4:4">
      <c r="D2398" s="165"/>
    </row>
    <row r="2399" spans="4:4">
      <c r="D2399" s="165"/>
    </row>
    <row r="2400" spans="4:4">
      <c r="D2400" s="165"/>
    </row>
    <row r="2401" spans="4:4">
      <c r="D2401" s="165"/>
    </row>
    <row r="2402" spans="4:4">
      <c r="D2402" s="165"/>
    </row>
    <row r="2403" spans="4:4">
      <c r="D2403" s="165"/>
    </row>
    <row r="2404" spans="4:4">
      <c r="D2404" s="165"/>
    </row>
    <row r="2405" spans="4:4">
      <c r="D2405" s="165"/>
    </row>
    <row r="2406" spans="4:4">
      <c r="D2406" s="165"/>
    </row>
    <row r="2407" spans="4:4">
      <c r="D2407" s="165"/>
    </row>
    <row r="2408" spans="4:4">
      <c r="D2408" s="165"/>
    </row>
    <row r="2409" spans="4:4">
      <c r="D2409" s="165"/>
    </row>
    <row r="2410" spans="4:4">
      <c r="D2410" s="165"/>
    </row>
    <row r="2411" spans="4:4">
      <c r="D2411" s="165"/>
    </row>
    <row r="2412" spans="4:4">
      <c r="D2412" s="165"/>
    </row>
    <row r="2413" spans="4:4">
      <c r="D2413" s="165"/>
    </row>
    <row r="2414" spans="4:4">
      <c r="D2414" s="165"/>
    </row>
    <row r="2415" spans="4:4">
      <c r="D2415" s="165"/>
    </row>
    <row r="2416" spans="4:4">
      <c r="D2416" s="165"/>
    </row>
    <row r="2417" spans="4:4">
      <c r="D2417" s="165"/>
    </row>
    <row r="2418" spans="4:4">
      <c r="D2418" s="165"/>
    </row>
    <row r="2419" spans="4:4">
      <c r="D2419" s="165"/>
    </row>
    <row r="2420" spans="4:4">
      <c r="D2420" s="165"/>
    </row>
    <row r="2421" spans="4:4">
      <c r="D2421" s="165"/>
    </row>
    <row r="2422" spans="4:4">
      <c r="D2422" s="165"/>
    </row>
    <row r="2423" spans="4:4">
      <c r="D2423" s="165"/>
    </row>
    <row r="2424" spans="4:4">
      <c r="D2424" s="165"/>
    </row>
    <row r="2425" spans="4:4">
      <c r="D2425" s="165"/>
    </row>
    <row r="2426" spans="4:4">
      <c r="D2426" s="165"/>
    </row>
    <row r="2427" spans="4:4">
      <c r="D2427" s="165"/>
    </row>
    <row r="2428" spans="4:4">
      <c r="D2428" s="165"/>
    </row>
    <row r="2429" spans="4:4">
      <c r="D2429" s="165"/>
    </row>
    <row r="2430" spans="4:4">
      <c r="D2430" s="165"/>
    </row>
    <row r="2431" spans="4:4">
      <c r="D2431" s="165"/>
    </row>
    <row r="2432" spans="4:4">
      <c r="D2432" s="165"/>
    </row>
    <row r="2433" spans="4:4">
      <c r="D2433" s="165"/>
    </row>
    <row r="2434" spans="4:4">
      <c r="D2434" s="165"/>
    </row>
    <row r="2435" spans="4:4">
      <c r="D2435" s="165"/>
    </row>
    <row r="2436" spans="4:4">
      <c r="D2436" s="165"/>
    </row>
    <row r="2437" spans="4:4">
      <c r="D2437" s="165"/>
    </row>
    <row r="2438" spans="4:4">
      <c r="D2438" s="165"/>
    </row>
    <row r="2439" spans="4:4">
      <c r="D2439" s="165"/>
    </row>
    <row r="2440" spans="4:4">
      <c r="D2440" s="165"/>
    </row>
    <row r="2441" spans="4:4">
      <c r="D2441" s="165"/>
    </row>
    <row r="2442" spans="4:4">
      <c r="D2442" s="165"/>
    </row>
    <row r="2443" spans="4:4">
      <c r="D2443" s="165"/>
    </row>
    <row r="2444" spans="4:4">
      <c r="D2444" s="165"/>
    </row>
    <row r="2445" spans="4:4">
      <c r="D2445" s="165"/>
    </row>
    <row r="2446" spans="4:4">
      <c r="D2446" s="165"/>
    </row>
    <row r="2447" spans="4:4">
      <c r="D2447" s="165"/>
    </row>
    <row r="2448" spans="4:4">
      <c r="D2448" s="165"/>
    </row>
    <row r="2449" spans="4:4">
      <c r="D2449" s="165"/>
    </row>
    <row r="2450" spans="4:4">
      <c r="D2450" s="165"/>
    </row>
    <row r="2451" spans="4:4">
      <c r="D2451" s="165"/>
    </row>
    <row r="2452" spans="4:4">
      <c r="D2452" s="165"/>
    </row>
    <row r="2453" spans="4:4">
      <c r="D2453" s="165"/>
    </row>
    <row r="2454" spans="4:4">
      <c r="D2454" s="165"/>
    </row>
    <row r="2455" spans="4:4">
      <c r="D2455" s="165"/>
    </row>
    <row r="2456" spans="4:4">
      <c r="D2456" s="165"/>
    </row>
    <row r="2457" spans="4:4">
      <c r="D2457" s="165"/>
    </row>
    <row r="2458" spans="4:4">
      <c r="D2458" s="165"/>
    </row>
    <row r="2459" spans="4:4">
      <c r="D2459" s="165"/>
    </row>
    <row r="2460" spans="4:4">
      <c r="D2460" s="165"/>
    </row>
    <row r="2461" spans="4:4">
      <c r="D2461" s="165"/>
    </row>
    <row r="2462" spans="4:4">
      <c r="D2462" s="165"/>
    </row>
    <row r="2463" spans="4:4">
      <c r="D2463" s="165"/>
    </row>
    <row r="2464" spans="4:4">
      <c r="D2464" s="165"/>
    </row>
    <row r="2465" spans="4:4">
      <c r="D2465" s="165"/>
    </row>
    <row r="2466" spans="4:4">
      <c r="D2466" s="165"/>
    </row>
    <row r="2467" spans="4:4">
      <c r="D2467" s="165"/>
    </row>
    <row r="2468" spans="4:4">
      <c r="D2468" s="165"/>
    </row>
    <row r="2469" spans="4:4">
      <c r="D2469" s="165"/>
    </row>
    <row r="2470" spans="4:4">
      <c r="D2470" s="165"/>
    </row>
    <row r="2471" spans="4:4">
      <c r="D2471" s="165"/>
    </row>
    <row r="2472" spans="4:4">
      <c r="D2472" s="165"/>
    </row>
    <row r="2473" spans="4:4">
      <c r="D2473" s="165"/>
    </row>
    <row r="2474" spans="4:4">
      <c r="D2474" s="165"/>
    </row>
    <row r="2475" spans="4:4">
      <c r="D2475" s="165"/>
    </row>
    <row r="2476" spans="4:4">
      <c r="D2476" s="165"/>
    </row>
    <row r="2477" spans="4:4">
      <c r="D2477" s="165"/>
    </row>
    <row r="2478" spans="4:4">
      <c r="D2478" s="165"/>
    </row>
    <row r="2479" spans="4:4">
      <c r="D2479" s="165"/>
    </row>
    <row r="2480" spans="4:4">
      <c r="D2480" s="165"/>
    </row>
    <row r="2481" spans="4:4">
      <c r="D2481" s="165"/>
    </row>
    <row r="2482" spans="4:4">
      <c r="D2482" s="165"/>
    </row>
    <row r="2483" spans="4:4">
      <c r="D2483" s="165"/>
    </row>
    <row r="2484" spans="4:4">
      <c r="D2484" s="165"/>
    </row>
    <row r="2485" spans="4:4">
      <c r="D2485" s="165"/>
    </row>
    <row r="2486" spans="4:4">
      <c r="D2486" s="165"/>
    </row>
    <row r="2487" spans="4:4">
      <c r="D2487" s="165"/>
    </row>
    <row r="2488" spans="4:4">
      <c r="D2488" s="165"/>
    </row>
    <row r="2489" spans="4:4">
      <c r="D2489" s="165"/>
    </row>
    <row r="2490" spans="4:4">
      <c r="D2490" s="165"/>
    </row>
    <row r="2491" spans="4:4">
      <c r="D2491" s="165"/>
    </row>
    <row r="2492" spans="4:4">
      <c r="D2492" s="165"/>
    </row>
    <row r="2493" spans="4:4">
      <c r="D2493" s="165"/>
    </row>
    <row r="2494" spans="4:4">
      <c r="D2494" s="165"/>
    </row>
    <row r="2495" spans="4:4">
      <c r="D2495" s="165"/>
    </row>
    <row r="2496" spans="4:4">
      <c r="D2496" s="165"/>
    </row>
    <row r="2497" spans="4:4">
      <c r="D2497" s="165"/>
    </row>
    <row r="2498" spans="4:4">
      <c r="D2498" s="165"/>
    </row>
    <row r="2499" spans="4:4">
      <c r="D2499" s="165"/>
    </row>
    <row r="2500" spans="4:4">
      <c r="D2500" s="165"/>
    </row>
    <row r="2501" spans="4:4">
      <c r="D2501" s="165"/>
 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/>
    </row>
    <row r="2506" spans="4:4">
      <c r="D2506" s="165"/>
    </row>
    <row r="2507" spans="4:4">
      <c r="D2507" s="165"/>
    </row>
    <row r="2508" spans="4:4">
      <c r="D2508" s="165"/>
    </row>
    <row r="2509" spans="4:4">
      <c r="D2509" s="165"/>
    </row>
    <row r="2510" spans="4:4">
      <c r="D2510" s="165"/>
    </row>
    <row r="2511" spans="4:4">
      <c r="D2511" s="165"/>
    </row>
    <row r="2512" spans="4:4">
      <c r="D2512" s="165"/>
    </row>
    <row r="2513" spans="4:4">
      <c r="D2513" s="165"/>
    </row>
    <row r="2514" spans="4:4">
      <c r="D2514" s="165"/>
    </row>
    <row r="2515" spans="4:4">
      <c r="D2515" s="165"/>
    </row>
    <row r="2516" spans="4:4">
      <c r="D2516" s="165"/>
    </row>
    <row r="2517" spans="4:4">
      <c r="D2517" s="165"/>
    </row>
    <row r="2518" spans="4:4">
      <c r="D2518" s="165"/>
    </row>
    <row r="2519" spans="4:4">
      <c r="D2519" s="165"/>
    </row>
    <row r="2520" spans="4:4">
      <c r="D2520" s="165"/>
    </row>
    <row r="2521" spans="4:4">
      <c r="D2521" s="165"/>
    </row>
    <row r="2522" spans="4:4">
      <c r="D2522" s="165"/>
    </row>
    <row r="2523" spans="4:4">
      <c r="D2523" s="165"/>
    </row>
    <row r="2524" spans="4:4">
      <c r="D2524" s="165"/>
    </row>
    <row r="2525" spans="4:4">
      <c r="D2525" s="165"/>
    </row>
    <row r="2526" spans="4:4">
      <c r="D2526" s="165"/>
    </row>
    <row r="2527" spans="4:4">
      <c r="D2527" s="165"/>
    </row>
    <row r="2528" spans="4:4">
      <c r="D2528" s="165"/>
    </row>
    <row r="2529" spans="4:4">
      <c r="D2529" s="165"/>
    </row>
    <row r="2530" spans="4:4">
      <c r="D2530" s="165"/>
    </row>
    <row r="2531" spans="4:4">
      <c r="D2531" s="165"/>
    </row>
    <row r="2532" spans="4:4">
      <c r="D2532" s="165"/>
    </row>
    <row r="2533" spans="4:4">
      <c r="D2533" s="165"/>
    </row>
    <row r="2534" spans="4:4">
      <c r="D2534" s="165"/>
    </row>
    <row r="2535" spans="4:4">
      <c r="D2535" s="165"/>
    </row>
    <row r="2536" spans="4:4">
      <c r="D2536" s="165"/>
    </row>
    <row r="2537" spans="4:4">
      <c r="D2537" s="165"/>
    </row>
    <row r="2538" spans="4:4">
      <c r="D2538" s="165"/>
    </row>
    <row r="2539" spans="4:4">
      <c r="D2539" s="165"/>
    </row>
    <row r="2540" spans="4:4">
      <c r="D2540" s="165"/>
    </row>
    <row r="2541" spans="4:4">
      <c r="D2541" s="165"/>
    </row>
    <row r="2542" spans="4:4">
      <c r="D2542" s="165"/>
    </row>
    <row r="2543" spans="4:4">
      <c r="D2543" s="165"/>
    </row>
    <row r="2544" spans="4:4">
      <c r="D2544" s="165"/>
    </row>
    <row r="2545" spans="4:4">
      <c r="D2545" s="165"/>
    </row>
    <row r="2546" spans="4:4">
      <c r="D2546" s="165"/>
    </row>
    <row r="2547" spans="4:4">
      <c r="D2547" s="165"/>
    </row>
    <row r="2548" spans="4:4">
      <c r="D2548" s="165"/>
    </row>
    <row r="2549" spans="4:4">
      <c r="D2549" s="165"/>
    </row>
    <row r="2550" spans="4:4">
      <c r="D2550" s="165"/>
    </row>
    <row r="2551" spans="4:4">
      <c r="D2551" s="165"/>
    </row>
    <row r="2552" spans="4:4">
      <c r="D2552" s="165"/>
    </row>
    <row r="2553" spans="4:4">
      <c r="D2553" s="165"/>
    </row>
    <row r="2554" spans="4:4">
      <c r="D2554" s="165"/>
    </row>
    <row r="2555" spans="4:4">
      <c r="D2555" s="165"/>
    </row>
    <row r="2556" spans="4:4">
      <c r="D2556" s="165"/>
    </row>
    <row r="2557" spans="4:4">
      <c r="D2557" s="165"/>
    </row>
    <row r="2558" spans="4:4">
      <c r="D2558" s="165"/>
    </row>
    <row r="2559" spans="4:4">
      <c r="D2559" s="165"/>
    </row>
    <row r="2560" spans="4:4">
      <c r="D2560" s="165"/>
    </row>
    <row r="2561" spans="4:4">
      <c r="D2561" s="165"/>
    </row>
    <row r="2562" spans="4:4">
      <c r="D2562" s="165"/>
    </row>
    <row r="2563" spans="4:4">
      <c r="D2563" s="165"/>
    </row>
    <row r="2564" spans="4:4">
      <c r="D2564" s="165"/>
    </row>
    <row r="2565" spans="4:4">
      <c r="D2565" s="165"/>
    </row>
    <row r="2566" spans="4:4">
      <c r="D2566" s="165"/>
    </row>
    <row r="2567" spans="4:4">
      <c r="D2567" s="165"/>
    </row>
    <row r="2568" spans="4:4">
      <c r="D2568" s="165"/>
    </row>
    <row r="2569" spans="4:4">
      <c r="D2569" s="165"/>
    </row>
    <row r="2570" spans="4:4">
      <c r="D2570" s="165"/>
    </row>
    <row r="2571" spans="4:4">
      <c r="D2571" s="165"/>
    </row>
    <row r="2572" spans="4:4">
      <c r="D2572" s="165"/>
    </row>
    <row r="2573" spans="4:4">
      <c r="D2573" s="165"/>
    </row>
    <row r="2574" spans="4:4">
      <c r="D2574" s="165"/>
    </row>
    <row r="2575" spans="4:4">
      <c r="D2575" s="165"/>
    </row>
    <row r="2576" spans="4:4">
      <c r="D2576" s="165"/>
    </row>
    <row r="2577" spans="4:4">
      <c r="D2577" s="165"/>
    </row>
    <row r="2578" spans="4:4">
      <c r="D2578" s="165"/>
    </row>
    <row r="2579" spans="4:4">
      <c r="D2579" s="165"/>
    </row>
    <row r="2580" spans="4:4">
      <c r="D2580" s="165"/>
    </row>
    <row r="2581" spans="4:4">
      <c r="D2581" s="165"/>
    </row>
    <row r="2582" spans="4:4">
      <c r="D2582" s="165"/>
    </row>
    <row r="2583" spans="4:4">
      <c r="D2583" s="165"/>
    </row>
    <row r="2584" spans="4:4">
      <c r="D2584" s="165"/>
    </row>
    <row r="2585" spans="4:4">
      <c r="D2585" s="165"/>
    </row>
    <row r="2586" spans="4:4">
      <c r="D2586" s="165"/>
    </row>
    <row r="2587" spans="4:4">
      <c r="D2587" s="165"/>
    </row>
    <row r="2588" spans="4:4">
      <c r="D2588" s="165"/>
    </row>
    <row r="2589" spans="4:4">
      <c r="D2589" s="165"/>
    </row>
    <row r="2590" spans="4:4">
      <c r="D2590" s="165"/>
    </row>
    <row r="2591" spans="4:4">
      <c r="D2591" s="165"/>
    </row>
    <row r="2592" spans="4:4">
      <c r="D2592" s="165"/>
    </row>
    <row r="2593" spans="4:4">
      <c r="D2593" s="165"/>
    </row>
    <row r="2594" spans="4:4">
      <c r="D2594" s="165"/>
    </row>
    <row r="2595" spans="4:4">
      <c r="D2595" s="165"/>
    </row>
    <row r="2596" spans="4:4">
      <c r="D2596" s="165"/>
    </row>
    <row r="2597" spans="4:4">
      <c r="D2597" s="165"/>
    </row>
    <row r="2598" spans="4:4">
      <c r="D2598" s="165"/>
    </row>
    <row r="2599" spans="4:4">
      <c r="D2599" s="165"/>
    </row>
    <row r="2600" spans="4:4">
      <c r="D2600" s="165"/>
    </row>
    <row r="2601" spans="4:4">
      <c r="D2601" s="165"/>
    </row>
    <row r="2602" spans="4:4">
      <c r="D2602" s="165"/>
    </row>
    <row r="2603" spans="4:4">
      <c r="D2603" s="165"/>
    </row>
    <row r="2604" spans="4:4">
      <c r="D2604" s="165"/>
    </row>
    <row r="2605" spans="4:4">
      <c r="D2605" s="165"/>
    </row>
    <row r="2606" spans="4:4">
      <c r="D2606" s="165"/>
    </row>
    <row r="2607" spans="4:4">
      <c r="D2607" s="165"/>
    </row>
    <row r="2608" spans="4:4">
      <c r="D2608" s="165"/>
    </row>
    <row r="2609" spans="4:4">
      <c r="D2609" s="165"/>
    </row>
    <row r="2610" spans="4:4">
      <c r="D2610" s="165"/>
    </row>
    <row r="2611" spans="4:4">
      <c r="D2611" s="165"/>
    </row>
    <row r="2612" spans="4:4">
      <c r="D2612" s="165"/>
    </row>
    <row r="2613" spans="4:4">
      <c r="D2613" s="165"/>
    </row>
    <row r="2614" spans="4:4">
      <c r="D2614" s="165"/>
    </row>
    <row r="2615" spans="4:4">
      <c r="D2615" s="165"/>
    </row>
    <row r="2616" spans="4:4">
      <c r="D2616" s="165"/>
    </row>
    <row r="2617" spans="4:4">
      <c r="D2617" s="165"/>
    </row>
    <row r="2618" spans="4:4">
      <c r="D2618" s="165"/>
    </row>
    <row r="2619" spans="4:4">
      <c r="D2619" s="165"/>
    </row>
    <row r="2620" spans="4:4">
      <c r="D2620" s="165"/>
    </row>
    <row r="2621" spans="4:4">
      <c r="D2621" s="165"/>
    </row>
    <row r="2622" spans="4:4">
      <c r="D2622" s="165"/>
    </row>
    <row r="2623" spans="4:4">
      <c r="D2623" s="165"/>
    </row>
    <row r="2624" spans="4:4">
      <c r="D2624" s="165"/>
    </row>
    <row r="2625" spans="4:4">
      <c r="D2625" s="165"/>
    </row>
    <row r="2626" spans="4:4">
      <c r="D2626" s="165"/>
    </row>
    <row r="2627" spans="4:4">
      <c r="D2627" s="165"/>
    </row>
    <row r="2628" spans="4:4">
      <c r="D2628" s="165"/>
    </row>
    <row r="2629" spans="4:4">
      <c r="D2629" s="165"/>
    </row>
    <row r="2630" spans="4:4">
      <c r="D2630" s="165"/>
    </row>
    <row r="2631" spans="4:4">
      <c r="D2631" s="165"/>
    </row>
    <row r="2632" spans="4:4">
      <c r="D2632" s="165"/>
    </row>
    <row r="2633" spans="4:4">
      <c r="D2633" s="165"/>
    </row>
    <row r="2634" spans="4:4">
      <c r="D2634" s="165"/>
    </row>
    <row r="2635" spans="4:4">
      <c r="D2635" s="165"/>
    </row>
    <row r="2636" spans="4:4">
      <c r="D2636" s="165"/>
    </row>
    <row r="2637" spans="4:4">
      <c r="D2637" s="165"/>
    </row>
    <row r="2638" spans="4:4">
      <c r="D2638" s="165"/>
    </row>
    <row r="2639" spans="4:4">
      <c r="D2639" s="165"/>
    </row>
    <row r="2640" spans="4:4">
      <c r="D2640" s="165"/>
    </row>
    <row r="2641" spans="4:4">
      <c r="D2641" s="165"/>
    </row>
    <row r="2642" spans="4:4">
      <c r="D2642" s="165"/>
    </row>
    <row r="2643" spans="4:4">
      <c r="D2643" s="165"/>
    </row>
    <row r="2644" spans="4:4">
      <c r="D2644" s="165"/>
    </row>
    <row r="2645" spans="4:4">
      <c r="D2645" s="165"/>
    </row>
    <row r="2646" spans="4:4">
      <c r="D2646" s="165"/>
    </row>
    <row r="2647" spans="4:4">
      <c r="D2647" s="165"/>
    </row>
    <row r="2648" spans="4:4">
      <c r="D2648" s="165"/>
    </row>
    <row r="2649" spans="4:4">
      <c r="D2649" s="165"/>
    </row>
    <row r="2650" spans="4:4">
      <c r="D2650" s="165"/>
    </row>
    <row r="2651" spans="4:4">
      <c r="D2651" s="165"/>
    </row>
    <row r="2652" spans="4:4">
      <c r="D2652" s="165"/>
    </row>
    <row r="2653" spans="4:4">
      <c r="D2653" s="165"/>
    </row>
    <row r="2654" spans="4:4">
      <c r="D2654" s="165"/>
    </row>
    <row r="2655" spans="4:4">
      <c r="D2655" s="165"/>
    </row>
    <row r="2656" spans="4:4">
      <c r="D2656" s="165"/>
    </row>
    <row r="2657" spans="4:4">
      <c r="D2657" s="165"/>
    </row>
    <row r="2658" spans="4:4">
      <c r="D2658" s="165"/>
    </row>
    <row r="2659" spans="4:4">
      <c r="D2659" s="165"/>
    </row>
    <row r="2660" spans="4:4">
      <c r="D2660" s="165"/>
    </row>
    <row r="2661" spans="4:4">
      <c r="D2661" s="165"/>
    </row>
    <row r="2662" spans="4:4">
      <c r="D2662" s="165"/>
    </row>
    <row r="2663" spans="4:4">
      <c r="D2663" s="165"/>
    </row>
    <row r="2664" spans="4:4">
      <c r="D2664" s="165"/>
    </row>
    <row r="2665" spans="4:4">
      <c r="D2665" s="165"/>
    </row>
    <row r="2666" spans="4:4">
      <c r="D2666" s="165"/>
    </row>
    <row r="2667" spans="4:4">
      <c r="D2667" s="165"/>
    </row>
    <row r="2668" spans="4:4">
      <c r="D2668" s="165"/>
    </row>
    <row r="2669" spans="4:4">
      <c r="D2669" s="165"/>
    </row>
    <row r="2670" spans="4:4">
      <c r="D2670" s="165"/>
    </row>
    <row r="2671" spans="4:4">
      <c r="D2671" s="165"/>
    </row>
    <row r="2672" spans="4:4">
      <c r="D2672" s="165"/>
    </row>
    <row r="2673" spans="4:4">
      <c r="D2673" s="165"/>
    </row>
    <row r="2674" spans="4:4">
      <c r="D2674" s="165"/>
    </row>
    <row r="2675" spans="4:4">
      <c r="D2675" s="165"/>
    </row>
    <row r="2676" spans="4:4">
      <c r="D2676" s="165"/>
    </row>
    <row r="2677" spans="4:4">
      <c r="D2677" s="165"/>
    </row>
    <row r="2678" spans="4:4">
      <c r="D2678" s="165"/>
    </row>
    <row r="2679" spans="4:4">
      <c r="D2679" s="165"/>
    </row>
    <row r="2680" spans="4:4">
      <c r="D2680" s="165"/>
    </row>
    <row r="2681" spans="4:4">
      <c r="D2681" s="165"/>
    </row>
    <row r="2682" spans="4:4">
      <c r="D2682" s="165"/>
    </row>
    <row r="2683" spans="4:4">
      <c r="D2683" s="165"/>
    </row>
    <row r="2684" spans="4:4">
      <c r="D2684" s="165"/>
    </row>
    <row r="2685" spans="4:4">
      <c r="D2685" s="165"/>
    </row>
    <row r="2686" spans="4:4">
      <c r="D2686" s="165"/>
    </row>
    <row r="2687" spans="4:4">
      <c r="D2687" s="165"/>
    </row>
    <row r="2688" spans="4:4">
      <c r="D2688" s="165"/>
    </row>
    <row r="2689" spans="4:4">
      <c r="D2689" s="165"/>
    </row>
    <row r="2690" spans="4:4">
      <c r="D2690" s="165"/>
    </row>
    <row r="2691" spans="4:4">
      <c r="D2691" s="165"/>
    </row>
    <row r="2692" spans="4:4">
      <c r="D2692" s="165"/>
    </row>
    <row r="2693" spans="4:4">
      <c r="D2693" s="165"/>
    </row>
    <row r="2694" spans="4:4">
      <c r="D2694" s="165"/>
    </row>
    <row r="2695" spans="4:4">
      <c r="D2695" s="165"/>
    </row>
    <row r="2696" spans="4:4">
      <c r="D2696" s="165"/>
    </row>
    <row r="2697" spans="4:4">
      <c r="D2697" s="165"/>
    </row>
    <row r="2698" spans="4:4">
      <c r="D2698" s="165"/>
    </row>
    <row r="2699" spans="4:4">
      <c r="D2699" s="165"/>
    </row>
    <row r="2700" spans="4:4">
      <c r="D2700" s="165"/>
    </row>
    <row r="2701" spans="4:4">
      <c r="D2701" s="165"/>
    </row>
    <row r="2702" spans="4:4">
      <c r="D2702" s="165"/>
    </row>
    <row r="2703" spans="4:4">
      <c r="D2703" s="165"/>
    </row>
    <row r="2704" spans="4:4">
      <c r="D2704" s="165"/>
    </row>
    <row r="2705" spans="4:4">
      <c r="D2705" s="165"/>
    </row>
    <row r="2706" spans="4:4">
      <c r="D2706" s="165"/>
    </row>
    <row r="2707" spans="4:4">
      <c r="D2707" s="165"/>
    </row>
    <row r="2708" spans="4:4">
      <c r="D2708" s="165"/>
    </row>
    <row r="2709" spans="4:4">
      <c r="D2709" s="165"/>
    </row>
    <row r="2710" spans="4:4">
      <c r="D2710" s="165"/>
    </row>
    <row r="2711" spans="4:4">
      <c r="D2711" s="165"/>
    </row>
    <row r="2712" spans="4:4">
      <c r="D2712" s="165"/>
    </row>
    <row r="2713" spans="4:4">
      <c r="D2713" s="165"/>
    </row>
    <row r="2714" spans="4:4">
      <c r="D2714" s="165"/>
    </row>
    <row r="2715" spans="4:4">
      <c r="D2715" s="165"/>
    </row>
    <row r="2716" spans="4:4">
      <c r="D2716" s="165"/>
    </row>
    <row r="2717" spans="4:4">
      <c r="D2717" s="165"/>
    </row>
    <row r="2718" spans="4:4">
      <c r="D2718" s="165"/>
    </row>
    <row r="2719" spans="4:4">
      <c r="D2719" s="165"/>
    </row>
    <row r="2720" spans="4:4">
      <c r="D2720" s="165"/>
    </row>
    <row r="2721" spans="4:4">
      <c r="D2721" s="165"/>
    </row>
    <row r="2722" spans="4:4">
      <c r="D2722" s="165"/>
    </row>
    <row r="2723" spans="4:4">
      <c r="D2723" s="165"/>
    </row>
    <row r="2724" spans="4:4">
      <c r="D2724" s="165"/>
    </row>
    <row r="2725" spans="4:4">
      <c r="D2725" s="165"/>
    </row>
    <row r="2726" spans="4:4">
      <c r="D2726" s="165"/>
    </row>
    <row r="2727" spans="4:4">
      <c r="D2727" s="165"/>
    </row>
    <row r="2728" spans="4:4">
      <c r="D2728" s="165"/>
    </row>
    <row r="2729" spans="4:4">
      <c r="D2729" s="165"/>
    </row>
    <row r="2730" spans="4:4">
      <c r="D2730" s="165"/>
    </row>
    <row r="2731" spans="4:4">
      <c r="D2731" s="165"/>
    </row>
    <row r="2732" spans="4:4">
      <c r="D2732" s="165"/>
    </row>
    <row r="2733" spans="4:4">
      <c r="D2733" s="165"/>
    </row>
    <row r="2734" spans="4:4">
      <c r="D2734" s="165"/>
    </row>
    <row r="2735" spans="4:4">
      <c r="D2735" s="165"/>
    </row>
    <row r="2736" spans="4:4">
      <c r="D2736" s="165"/>
    </row>
    <row r="2737" spans="4:4">
      <c r="D2737" s="165"/>
    </row>
    <row r="2738" spans="4:4">
      <c r="D2738" s="165"/>
    </row>
    <row r="2739" spans="4:4">
      <c r="D2739" s="165"/>
    </row>
    <row r="2740" spans="4:4">
      <c r="D2740" s="165"/>
    </row>
    <row r="2741" spans="4:4">
      <c r="D2741" s="165"/>
    </row>
    <row r="2742" spans="4:4">
      <c r="D2742" s="165"/>
    </row>
    <row r="2743" spans="4:4">
      <c r="D2743" s="165"/>
    </row>
    <row r="2744" spans="4:4">
      <c r="D2744" s="165"/>
    </row>
    <row r="2745" spans="4:4">
      <c r="D2745" s="165"/>
    </row>
    <row r="2746" spans="4:4">
      <c r="D2746" s="165"/>
    </row>
    <row r="2747" spans="4:4">
      <c r="D2747" s="165"/>
    </row>
    <row r="2748" spans="4:4">
      <c r="D2748" s="165"/>
    </row>
    <row r="2749" spans="4:4">
      <c r="D2749" s="165"/>
    </row>
    <row r="2750" spans="4:4">
      <c r="D2750" s="165"/>
    </row>
    <row r="2751" spans="4:4">
      <c r="D2751" s="165"/>
    </row>
    <row r="2752" spans="4:4">
      <c r="D2752" s="165"/>
    </row>
    <row r="2753" spans="4:4">
      <c r="D2753" s="165"/>
    </row>
    <row r="2754" spans="4:4">
      <c r="D2754" s="165"/>
    </row>
    <row r="2755" spans="4:4">
      <c r="D2755" s="165"/>
    </row>
    <row r="2756" spans="4:4">
      <c r="D2756" s="165"/>
    </row>
    <row r="2757" spans="4:4">
      <c r="D2757" s="165"/>
    </row>
    <row r="2758" spans="4:4">
      <c r="D2758" s="165"/>
    </row>
    <row r="2759" spans="4:4">
      <c r="D2759" s="165"/>
    </row>
    <row r="2760" spans="4:4">
      <c r="D2760" s="165"/>
    </row>
    <row r="2761" spans="4:4">
      <c r="D2761" s="165"/>
    </row>
    <row r="2762" spans="4:4">
      <c r="D2762" s="165"/>
    </row>
    <row r="2763" spans="4:4">
      <c r="D2763" s="165"/>
    </row>
    <row r="2764" spans="4:4">
      <c r="D2764" s="165"/>
    </row>
    <row r="2765" spans="4:4">
      <c r="D2765" s="165"/>
    </row>
    <row r="2766" spans="4:4">
      <c r="D2766" s="165"/>
    </row>
    <row r="2767" spans="4:4">
      <c r="D2767" s="165"/>
    </row>
    <row r="2768" spans="4:4">
      <c r="D2768" s="165"/>
    </row>
    <row r="2769" spans="4:4">
      <c r="D2769" s="165"/>
    </row>
    <row r="2770" spans="4:4">
      <c r="D2770" s="165"/>
    </row>
    <row r="2771" spans="4:4">
      <c r="D2771" s="165"/>
    </row>
    <row r="2772" spans="4:4">
      <c r="D2772" s="165"/>
    </row>
    <row r="2773" spans="4:4">
      <c r="D2773" s="165"/>
    </row>
    <row r="2774" spans="4:4">
      <c r="D2774" s="165"/>
    </row>
    <row r="2775" spans="4:4">
      <c r="D2775" s="165"/>
    </row>
    <row r="2776" spans="4:4">
      <c r="D2776" s="165"/>
    </row>
    <row r="2777" spans="4:4">
      <c r="D2777" s="165"/>
    </row>
    <row r="2778" spans="4:4">
      <c r="D2778" s="165"/>
    </row>
    <row r="2779" spans="4:4">
      <c r="D2779" s="165"/>
    </row>
    <row r="2780" spans="4:4">
      <c r="D2780" s="165"/>
    </row>
    <row r="2781" spans="4:4">
      <c r="D2781" s="165"/>
    </row>
    <row r="2782" spans="4:4">
      <c r="D2782" s="165"/>
    </row>
    <row r="2783" spans="4:4">
      <c r="D2783" s="165"/>
    </row>
    <row r="2784" spans="4:4">
      <c r="D2784" s="165"/>
    </row>
    <row r="2785" spans="4:4">
      <c r="D2785" s="165"/>
    </row>
    <row r="2786" spans="4:4">
      <c r="D2786" s="165"/>
    </row>
    <row r="2787" spans="4:4">
      <c r="D2787" s="165"/>
    </row>
    <row r="2788" spans="4:4">
      <c r="D2788" s="165"/>
    </row>
    <row r="2789" spans="4:4">
      <c r="D2789" s="165"/>
    </row>
    <row r="2790" spans="4:4">
      <c r="D2790" s="165"/>
    </row>
    <row r="2791" spans="4:4">
      <c r="D2791" s="165"/>
    </row>
    <row r="2792" spans="4:4">
      <c r="D2792" s="165"/>
    </row>
    <row r="2793" spans="4:4">
      <c r="D2793" s="165"/>
    </row>
    <row r="2794" spans="4:4">
      <c r="D2794" s="165"/>
    </row>
    <row r="2795" spans="4:4">
      <c r="D2795" s="165"/>
    </row>
    <row r="2796" spans="4:4">
      <c r="D2796" s="165"/>
    </row>
    <row r="2797" spans="4:4">
      <c r="D2797" s="165"/>
    </row>
    <row r="2798" spans="4:4">
      <c r="D2798" s="165"/>
    </row>
    <row r="2799" spans="4:4">
      <c r="D2799" s="165"/>
    </row>
    <row r="2800" spans="4:4">
      <c r="D2800" s="165"/>
    </row>
    <row r="2801" spans="4:4">
      <c r="D2801" s="165"/>
    </row>
    <row r="2802" spans="4:4">
      <c r="D2802" s="165"/>
    </row>
    <row r="2803" spans="4:4">
      <c r="D2803" s="165"/>
    </row>
    <row r="2804" spans="4:4">
      <c r="D2804" s="165"/>
    </row>
    <row r="2805" spans="4:4">
      <c r="D2805" s="165"/>
    </row>
    <row r="2806" spans="4:4">
      <c r="D2806" s="165"/>
    </row>
    <row r="2807" spans="4:4">
      <c r="D2807" s="165"/>
    </row>
    <row r="2808" spans="4:4">
      <c r="D2808" s="165"/>
    </row>
    <row r="2809" spans="4:4">
      <c r="D2809" s="165"/>
    </row>
    <row r="2810" spans="4:4">
      <c r="D2810" s="165"/>
    </row>
    <row r="2811" spans="4:4">
      <c r="D2811" s="165"/>
    </row>
    <row r="2812" spans="4:4">
      <c r="D2812" s="165"/>
    </row>
    <row r="2813" spans="4:4">
      <c r="D2813" s="165"/>
    </row>
    <row r="2814" spans="4:4">
      <c r="D2814" s="165"/>
    </row>
    <row r="2815" spans="4:4">
      <c r="D2815" s="165"/>
    </row>
    <row r="2816" spans="4:4">
      <c r="D2816" s="165"/>
    </row>
    <row r="2817" spans="4:4">
      <c r="D2817" s="165"/>
    </row>
    <row r="2818" spans="4:4">
      <c r="D2818" s="165"/>
    </row>
    <row r="2819" spans="4:4">
      <c r="D2819" s="165"/>
    </row>
    <row r="2820" spans="4:4">
      <c r="D2820" s="165"/>
    </row>
    <row r="2821" spans="4:4">
      <c r="D2821" s="165"/>
    </row>
    <row r="2822" spans="4:4">
      <c r="D2822" s="165"/>
    </row>
    <row r="2823" spans="4:4">
      <c r="D2823" s="165"/>
    </row>
    <row r="2824" spans="4:4">
      <c r="D2824" s="165"/>
    </row>
    <row r="2825" spans="4:4">
      <c r="D2825" s="165"/>
    </row>
    <row r="2826" spans="4:4">
      <c r="D2826" s="165"/>
    </row>
    <row r="2827" spans="4:4">
      <c r="D2827" s="165"/>
    </row>
    <row r="2828" spans="4:4">
      <c r="D2828" s="165"/>
    </row>
    <row r="2829" spans="4:4">
      <c r="D2829" s="165"/>
    </row>
    <row r="2830" spans="4:4">
      <c r="D2830" s="165"/>
    </row>
    <row r="2831" spans="4:4">
      <c r="D2831" s="165"/>
    </row>
    <row r="2832" spans="4:4">
      <c r="D2832" s="165"/>
    </row>
    <row r="2833" spans="4:4">
      <c r="D2833" s="165"/>
    </row>
    <row r="2834" spans="4:4">
      <c r="D2834" s="165"/>
    </row>
    <row r="2835" spans="4:4">
      <c r="D2835" s="165"/>
    </row>
    <row r="2836" spans="4:4">
      <c r="D2836" s="165"/>
    </row>
    <row r="2837" spans="4:4">
      <c r="D2837" s="165"/>
    </row>
    <row r="2838" spans="4:4">
      <c r="D2838" s="165"/>
    </row>
    <row r="2839" spans="4:4">
      <c r="D2839" s="165"/>
    </row>
    <row r="2840" spans="4:4">
      <c r="D2840" s="165"/>
    </row>
    <row r="2841" spans="4:4">
      <c r="D2841" s="165"/>
    </row>
    <row r="2842" spans="4:4">
      <c r="D2842" s="165"/>
    </row>
    <row r="2843" spans="4:4">
      <c r="D2843" s="165"/>
    </row>
    <row r="2844" spans="4:4">
      <c r="D2844" s="165"/>
    </row>
    <row r="2845" spans="4:4">
      <c r="D2845" s="165"/>
    </row>
    <row r="2846" spans="4:4">
      <c r="D2846" s="165"/>
    </row>
    <row r="2847" spans="4:4">
      <c r="D2847" s="165"/>
    </row>
    <row r="2848" spans="4:4">
      <c r="D2848" s="165"/>
    </row>
    <row r="2849" spans="4:4">
      <c r="D2849" s="165"/>
    </row>
    <row r="2850" spans="4:4">
      <c r="D2850" s="165"/>
    </row>
    <row r="2851" spans="4:4">
      <c r="D2851" s="165"/>
    </row>
    <row r="2852" spans="4:4">
      <c r="D2852" s="165"/>
    </row>
    <row r="2853" spans="4:4">
      <c r="D2853" s="165"/>
    </row>
    <row r="2854" spans="4:4">
      <c r="D2854" s="165"/>
    </row>
    <row r="2855" spans="4:4">
      <c r="D2855" s="165"/>
    </row>
    <row r="2856" spans="4:4">
      <c r="D2856" s="165"/>
    </row>
    <row r="2857" spans="4:4">
      <c r="D2857" s="165"/>
    </row>
    <row r="2858" spans="4:4">
      <c r="D2858" s="165"/>
    </row>
    <row r="2859" spans="4:4">
      <c r="D2859" s="165"/>
    </row>
    <row r="2860" spans="4:4">
      <c r="D2860" s="165"/>
    </row>
    <row r="2861" spans="4:4">
      <c r="D2861" s="165"/>
    </row>
    <row r="2862" spans="4:4">
      <c r="D2862" s="165"/>
    </row>
    <row r="2863" spans="4:4">
      <c r="D2863" s="165"/>
    </row>
    <row r="2864" spans="4:4">
      <c r="D2864" s="165"/>
    </row>
    <row r="2865" spans="4:4">
      <c r="D2865" s="165"/>
    </row>
    <row r="2866" spans="4:4">
      <c r="D2866" s="165"/>
    </row>
    <row r="2867" spans="4:4">
      <c r="D2867" s="165"/>
    </row>
    <row r="2868" spans="4:4">
      <c r="D2868" s="165"/>
    </row>
    <row r="2869" spans="4:4">
      <c r="D2869" s="165"/>
    </row>
    <row r="2870" spans="4:4">
      <c r="D2870" s="165"/>
    </row>
    <row r="2871" spans="4:4">
      <c r="D2871" s="165"/>
    </row>
    <row r="2872" spans="4:4">
      <c r="D2872" s="165"/>
    </row>
    <row r="2873" spans="4:4">
      <c r="D2873" s="165"/>
    </row>
    <row r="2874" spans="4:4">
      <c r="D2874" s="165"/>
    </row>
    <row r="2875" spans="4:4">
      <c r="D2875" s="165"/>
    </row>
    <row r="2876" spans="4:4">
      <c r="D2876" s="165"/>
    </row>
    <row r="2877" spans="4:4">
      <c r="D2877" s="165"/>
    </row>
    <row r="2878" spans="4:4">
      <c r="D2878" s="165"/>
    </row>
    <row r="2879" spans="4:4">
      <c r="D2879" s="165"/>
    </row>
    <row r="2880" spans="4:4">
      <c r="D2880" s="165"/>
    </row>
    <row r="2881" spans="4:4">
      <c r="D2881" s="165"/>
    </row>
    <row r="2882" spans="4:4">
      <c r="D2882" s="165"/>
    </row>
    <row r="2883" spans="4:4">
      <c r="D2883" s="165"/>
    </row>
    <row r="2884" spans="4:4">
      <c r="D2884" s="165"/>
    </row>
    <row r="2885" spans="4:4">
      <c r="D2885" s="165"/>
    </row>
    <row r="2886" spans="4:4">
      <c r="D2886" s="165"/>
    </row>
    <row r="2887" spans="4:4">
      <c r="D2887" s="165"/>
    </row>
    <row r="2888" spans="4:4">
      <c r="D2888" s="165"/>
    </row>
    <row r="2889" spans="4:4">
      <c r="D2889" s="165"/>
    </row>
    <row r="2890" spans="4:4">
      <c r="D2890" s="165"/>
    </row>
    <row r="2891" spans="4:4">
      <c r="D2891" s="165"/>
    </row>
    <row r="2892" spans="4:4">
      <c r="D2892" s="165"/>
    </row>
    <row r="2893" spans="4:4">
      <c r="D2893" s="165"/>
    </row>
    <row r="2894" spans="4:4">
      <c r="D2894" s="165"/>
    </row>
    <row r="2895" spans="4:4">
      <c r="D2895" s="165"/>
    </row>
    <row r="2896" spans="4:4">
      <c r="D2896" s="165"/>
    </row>
    <row r="2897" spans="4:4">
      <c r="D2897" s="165"/>
    </row>
    <row r="2898" spans="4:4">
      <c r="D2898" s="165"/>
    </row>
    <row r="2899" spans="4:4">
      <c r="D2899" s="165"/>
    </row>
    <row r="2900" spans="4:4">
      <c r="D2900" s="165"/>
    </row>
    <row r="2901" spans="4:4">
      <c r="D2901" s="165"/>
    </row>
    <row r="2902" spans="4:4">
      <c r="D2902" s="165"/>
    </row>
    <row r="2903" spans="4:4">
      <c r="D2903" s="165"/>
    </row>
    <row r="2904" spans="4:4">
      <c r="D2904" s="165"/>
    </row>
    <row r="2905" spans="4:4">
      <c r="D2905" s="165"/>
    </row>
    <row r="2906" spans="4:4">
      <c r="D2906" s="165"/>
    </row>
    <row r="2907" spans="4:4">
      <c r="D2907" s="165"/>
    </row>
    <row r="2908" spans="4:4">
      <c r="D2908" s="165"/>
    </row>
    <row r="2909" spans="4:4">
      <c r="D2909" s="165"/>
    </row>
    <row r="2910" spans="4:4">
      <c r="D2910" s="165"/>
    </row>
    <row r="2911" spans="4:4">
      <c r="D2911" s="165"/>
    </row>
    <row r="2912" spans="4:4">
      <c r="D2912" s="165"/>
    </row>
    <row r="2913" spans="4:4">
      <c r="D2913" s="165"/>
    </row>
    <row r="2914" spans="4:4">
      <c r="D2914" s="165"/>
    </row>
    <row r="2915" spans="4:4">
      <c r="D2915" s="165"/>
    </row>
    <row r="2916" spans="4:4">
      <c r="D2916" s="165"/>
    </row>
    <row r="2917" spans="4:4">
      <c r="D2917" s="165"/>
    </row>
    <row r="2918" spans="4:4">
      <c r="D2918" s="165"/>
    </row>
    <row r="2919" spans="4:4">
      <c r="D2919" s="165"/>
    </row>
    <row r="2920" spans="4:4">
      <c r="D2920" s="165"/>
    </row>
    <row r="2921" spans="4:4">
      <c r="D2921" s="165"/>
    </row>
    <row r="2922" spans="4:4">
      <c r="D2922" s="165"/>
    </row>
    <row r="2923" spans="4:4">
      <c r="D2923" s="165"/>
    </row>
    <row r="2924" spans="4:4">
      <c r="D2924" s="165"/>
    </row>
    <row r="2925" spans="4:4">
      <c r="D2925" s="165"/>
    </row>
    <row r="2926" spans="4:4">
      <c r="D2926" s="165"/>
    </row>
    <row r="2927" spans="4:4">
      <c r="D2927" s="165"/>
    </row>
    <row r="2928" spans="4:4">
      <c r="D2928" s="165"/>
    </row>
    <row r="2929" spans="4:4">
      <c r="D2929" s="165"/>
    </row>
    <row r="2930" spans="4:4">
      <c r="D2930" s="165"/>
    </row>
    <row r="2931" spans="4:4">
      <c r="D2931" s="165"/>
    </row>
    <row r="2932" spans="4:4">
      <c r="D2932" s="165"/>
    </row>
    <row r="2933" spans="4:4">
      <c r="D2933" s="165"/>
    </row>
    <row r="2934" spans="4:4">
      <c r="D2934" s="165"/>
    </row>
    <row r="2935" spans="4:4">
      <c r="D2935" s="165"/>
    </row>
    <row r="2936" spans="4:4">
      <c r="D2936" s="165"/>
    </row>
    <row r="2937" spans="4:4">
      <c r="D2937" s="165"/>
    </row>
    <row r="2938" spans="4:4">
      <c r="D2938" s="165"/>
    </row>
    <row r="2939" spans="4:4">
      <c r="D2939" s="165"/>
    </row>
    <row r="2940" spans="4:4">
      <c r="D2940" s="165"/>
    </row>
    <row r="2941" spans="4:4">
      <c r="D2941" s="165"/>
    </row>
    <row r="2942" spans="4:4">
      <c r="D2942" s="165"/>
    </row>
    <row r="2943" spans="4:4">
      <c r="D2943" s="165"/>
    </row>
    <row r="2944" spans="4:4">
      <c r="D2944" s="165"/>
    </row>
    <row r="2945" spans="4:4">
      <c r="D2945" s="165"/>
    </row>
    <row r="2946" spans="4:4">
      <c r="D2946" s="165"/>
    </row>
    <row r="2947" spans="4:4">
      <c r="D2947" s="165"/>
    </row>
    <row r="2948" spans="4:4">
      <c r="D2948" s="165"/>
    </row>
    <row r="2949" spans="4:4">
      <c r="D2949" s="165"/>
    </row>
    <row r="2950" spans="4:4">
      <c r="D2950" s="165"/>
    </row>
    <row r="2951" spans="4:4">
      <c r="D2951" s="165"/>
    </row>
    <row r="2952" spans="4:4">
      <c r="D2952" s="165"/>
    </row>
    <row r="2953" spans="4:4">
      <c r="D2953" s="165"/>
    </row>
    <row r="2954" spans="4:4">
      <c r="D2954" s="165"/>
    </row>
    <row r="2955" spans="4:4">
      <c r="D2955" s="165"/>
    </row>
    <row r="2956" spans="4:4">
      <c r="D2956" s="165"/>
    </row>
    <row r="2957" spans="4:4">
      <c r="D2957" s="165"/>
    </row>
    <row r="2958" spans="4:4">
      <c r="D2958" s="165"/>
    </row>
    <row r="2959" spans="4:4">
      <c r="D2959" s="165"/>
    </row>
    <row r="2960" spans="4:4">
      <c r="D2960" s="165"/>
    </row>
    <row r="2961" spans="4:4">
      <c r="D2961" s="165"/>
    </row>
    <row r="2962" spans="4:4">
      <c r="D2962" s="165"/>
    </row>
    <row r="2963" spans="4:4">
      <c r="D2963" s="165"/>
    </row>
    <row r="2964" spans="4:4">
      <c r="D2964" s="165"/>
    </row>
    <row r="2965" spans="4:4">
      <c r="D2965" s="165"/>
    </row>
    <row r="2966" spans="4:4">
      <c r="D2966" s="165"/>
    </row>
    <row r="2967" spans="4:4">
      <c r="D2967" s="165"/>
    </row>
    <row r="2968" spans="4:4">
      <c r="D2968" s="165"/>
    </row>
    <row r="2969" spans="4:4">
      <c r="D2969" s="165"/>
    </row>
    <row r="2970" spans="4:4">
      <c r="D2970" s="165"/>
    </row>
    <row r="2971" spans="4:4">
      <c r="D2971" s="165"/>
    </row>
    <row r="2972" spans="4:4">
      <c r="D2972" s="165"/>
    </row>
    <row r="2973" spans="4:4">
      <c r="D2973" s="165"/>
    </row>
    <row r="2974" spans="4:4">
      <c r="D2974" s="165"/>
    </row>
    <row r="2975" spans="4:4">
      <c r="D2975" s="165"/>
    </row>
    <row r="2976" spans="4:4">
      <c r="D2976" s="165"/>
    </row>
    <row r="2977" spans="4:4">
      <c r="D2977" s="165"/>
    </row>
    <row r="2978" spans="4:4">
      <c r="D2978" s="165"/>
    </row>
    <row r="2979" spans="4:4">
      <c r="D2979" s="165"/>
    </row>
    <row r="2980" spans="4:4">
      <c r="D2980" s="165"/>
    </row>
    <row r="2981" spans="4:4">
      <c r="D2981" s="165"/>
    </row>
    <row r="2982" spans="4:4">
      <c r="D2982" s="165"/>
    </row>
    <row r="2983" spans="4:4">
      <c r="D2983" s="165"/>
    </row>
    <row r="2984" spans="4:4">
      <c r="D2984" s="165"/>
    </row>
    <row r="2985" spans="4:4">
      <c r="D2985" s="165"/>
    </row>
    <row r="2986" spans="4:4">
      <c r="D2986" s="165"/>
    </row>
    <row r="2987" spans="4:4">
      <c r="D2987" s="165"/>
    </row>
    <row r="2988" spans="4:4">
      <c r="D2988" s="165"/>
    </row>
    <row r="2989" spans="4:4">
      <c r="D2989" s="165"/>
    </row>
    <row r="2990" spans="4:4">
      <c r="D2990" s="165"/>
    </row>
    <row r="2991" spans="4:4">
      <c r="D2991" s="165"/>
    </row>
    <row r="2992" spans="4:4">
      <c r="D2992" s="165"/>
    </row>
    <row r="2993" spans="4:4">
      <c r="D2993" s="165"/>
    </row>
    <row r="2994" spans="4:4">
      <c r="D2994" s="165"/>
    </row>
    <row r="2995" spans="4:4">
      <c r="D2995" s="165"/>
    </row>
    <row r="2996" spans="4:4">
      <c r="D2996" s="165"/>
    </row>
    <row r="2997" spans="4:4">
      <c r="D2997" s="165"/>
    </row>
    <row r="2998" spans="4:4">
      <c r="D2998" s="165"/>
    </row>
    <row r="2999" spans="4:4">
      <c r="D2999" s="165"/>
    </row>
    <row r="3000" spans="4:4">
      <c r="D3000" s="165"/>
    </row>
    <row r="3001" spans="4:4">
      <c r="D3001" s="165"/>
    </row>
    <row r="3002" spans="4:4">
      <c r="D3002" s="165"/>
    </row>
    <row r="3003" spans="4:4">
      <c r="D3003" s="165"/>
    </row>
    <row r="3004" spans="4:4">
      <c r="D3004" s="165"/>
    </row>
    <row r="3005" spans="4:4">
      <c r="D3005" s="165"/>
    </row>
    <row r="3006" spans="4:4">
      <c r="D3006" s="165"/>
    </row>
    <row r="3007" spans="4:4">
      <c r="D3007" s="165"/>
    </row>
    <row r="3008" spans="4:4">
      <c r="D3008" s="165"/>
    </row>
    <row r="3009" spans="4:4">
      <c r="D3009" s="165"/>
    </row>
    <row r="3010" spans="4:4">
      <c r="D3010" s="165"/>
    </row>
    <row r="3011" spans="4:4">
      <c r="D3011" s="165"/>
    </row>
    <row r="3012" spans="4:4">
      <c r="D3012" s="165"/>
    </row>
    <row r="3013" spans="4:4">
      <c r="D3013" s="165"/>
    </row>
    <row r="3014" spans="4:4">
      <c r="D3014" s="165"/>
    </row>
    <row r="3015" spans="4:4">
      <c r="D3015" s="165"/>
    </row>
    <row r="3016" spans="4:4">
      <c r="D3016" s="165"/>
    </row>
    <row r="3017" spans="4:4">
      <c r="D3017" s="165"/>
    </row>
    <row r="3018" spans="4:4">
      <c r="D3018" s="165"/>
    </row>
    <row r="3019" spans="4:4">
      <c r="D3019" s="165"/>
    </row>
    <row r="3020" spans="4:4">
      <c r="D3020" s="165"/>
    </row>
    <row r="3021" spans="4:4">
      <c r="D3021" s="165"/>
    </row>
    <row r="3022" spans="4:4">
      <c r="D3022" s="165"/>
    </row>
    <row r="3023" spans="4:4">
      <c r="D3023" s="165"/>
    </row>
    <row r="3024" spans="4:4">
      <c r="D3024" s="165"/>
    </row>
    <row r="3025" spans="4:4">
      <c r="D3025" s="165"/>
    </row>
    <row r="3026" spans="4:4">
      <c r="D3026" s="165"/>
    </row>
    <row r="3027" spans="4:4">
      <c r="D3027" s="165"/>
    </row>
    <row r="3028" spans="4:4">
      <c r="D3028" s="165"/>
    </row>
    <row r="3029" spans="4:4">
      <c r="D3029" s="165"/>
    </row>
    <row r="3030" spans="4:4">
      <c r="D3030" s="165"/>
    </row>
    <row r="3031" spans="4:4">
      <c r="D3031" s="165"/>
    </row>
    <row r="3032" spans="4:4">
      <c r="D3032" s="165"/>
    </row>
    <row r="3033" spans="4:4">
      <c r="D3033" s="165"/>
    </row>
    <row r="3034" spans="4:4">
      <c r="D3034" s="165"/>
    </row>
    <row r="3035" spans="4:4">
      <c r="D3035" s="165"/>
    </row>
    <row r="3036" spans="4:4">
      <c r="D3036" s="165"/>
    </row>
    <row r="3037" spans="4:4">
      <c r="D3037" s="165"/>
    </row>
    <row r="3038" spans="4:4">
      <c r="D3038" s="165"/>
    </row>
    <row r="3039" spans="4:4">
      <c r="D3039" s="165"/>
    </row>
    <row r="3040" spans="4:4">
      <c r="D3040" s="165"/>
    </row>
    <row r="3041" spans="4:4">
      <c r="D3041" s="165"/>
    </row>
    <row r="3042" spans="4:4">
      <c r="D3042" s="165"/>
    </row>
    <row r="3043" spans="4:4">
      <c r="D3043" s="165"/>
    </row>
    <row r="3044" spans="4:4">
      <c r="D3044" s="165"/>
    </row>
    <row r="3045" spans="4:4">
      <c r="D3045" s="165"/>
    </row>
    <row r="3046" spans="4:4">
      <c r="D3046" s="165"/>
    </row>
    <row r="3047" spans="4:4">
      <c r="D3047" s="165"/>
    </row>
    <row r="3048" spans="4:4">
      <c r="D3048" s="165"/>
    </row>
    <row r="3049" spans="4:4">
      <c r="D3049" s="165"/>
    </row>
    <row r="3050" spans="4:4">
      <c r="D3050" s="165"/>
    </row>
    <row r="3051" spans="4:4">
      <c r="D3051" s="165"/>
    </row>
    <row r="3052" spans="4:4">
      <c r="D3052" s="165"/>
    </row>
    <row r="3053" spans="4:4">
      <c r="D3053" s="165"/>
    </row>
    <row r="3054" spans="4:4">
      <c r="D3054" s="165"/>
    </row>
    <row r="3055" spans="4:4">
      <c r="D3055" s="165"/>
    </row>
    <row r="3056" spans="4:4">
      <c r="D3056" s="165"/>
    </row>
    <row r="3057" spans="4:4">
      <c r="D3057" s="165"/>
    </row>
    <row r="3058" spans="4:4">
      <c r="D3058" s="165"/>
    </row>
    <row r="3059" spans="4:4">
      <c r="D3059" s="165"/>
    </row>
    <row r="3060" spans="4:4">
      <c r="D3060" s="165"/>
    </row>
    <row r="3061" spans="4:4">
      <c r="D3061" s="165"/>
    </row>
    <row r="3062" spans="4:4">
      <c r="D3062" s="165"/>
    </row>
    <row r="3063" spans="4:4">
      <c r="D3063" s="165"/>
    </row>
    <row r="3064" spans="4:4">
      <c r="D3064" s="165"/>
    </row>
    <row r="3065" spans="4:4">
      <c r="D3065" s="165"/>
    </row>
    <row r="3066" spans="4:4">
      <c r="D3066" s="165"/>
    </row>
    <row r="3067" spans="4:4">
      <c r="D3067" s="165"/>
    </row>
    <row r="3068" spans="4:4">
      <c r="D3068" s="165"/>
    </row>
    <row r="3069" spans="4:4">
      <c r="D3069" s="165"/>
    </row>
    <row r="3070" spans="4:4">
      <c r="D3070" s="165"/>
    </row>
    <row r="3071" spans="4:4">
      <c r="D3071" s="165"/>
    </row>
    <row r="3072" spans="4:4">
      <c r="D3072" s="165"/>
    </row>
    <row r="3073" spans="4:4">
      <c r="D3073" s="165"/>
    </row>
    <row r="3074" spans="4:4">
      <c r="D3074" s="165"/>
    </row>
    <row r="3075" spans="4:4">
      <c r="D3075" s="165"/>
    </row>
    <row r="3076" spans="4:4">
      <c r="D3076" s="165"/>
    </row>
    <row r="3077" spans="4:4">
      <c r="D3077" s="165"/>
    </row>
    <row r="3078" spans="4:4">
      <c r="D3078" s="165"/>
    </row>
    <row r="3079" spans="4:4">
      <c r="D3079" s="165"/>
    </row>
    <row r="3080" spans="4:4">
      <c r="D3080" s="165"/>
    </row>
    <row r="3081" spans="4:4">
      <c r="D3081" s="165"/>
    </row>
    <row r="3082" spans="4:4">
      <c r="D3082" s="165"/>
    </row>
    <row r="3083" spans="4:4">
      <c r="D3083" s="165"/>
    </row>
    <row r="3084" spans="4:4">
      <c r="D3084" s="165"/>
    </row>
    <row r="3085" spans="4:4">
      <c r="D3085" s="165"/>
    </row>
    <row r="3086" spans="4:4">
      <c r="D3086" s="165"/>
    </row>
    <row r="3087" spans="4:4">
      <c r="D3087" s="165"/>
    </row>
    <row r="3088" spans="4:4">
      <c r="D3088" s="165"/>
    </row>
    <row r="3089" spans="4:4">
      <c r="D3089" s="165"/>
    </row>
    <row r="3090" spans="4:4">
      <c r="D3090" s="165"/>
    </row>
    <row r="3091" spans="4:4">
      <c r="D3091" s="165"/>
    </row>
    <row r="3092" spans="4:4">
      <c r="D3092" s="165"/>
    </row>
    <row r="3093" spans="4:4">
      <c r="D3093" s="165"/>
    </row>
    <row r="3094" spans="4:4">
      <c r="D3094" s="165"/>
    </row>
    <row r="3095" spans="4:4">
      <c r="D3095" s="165"/>
    </row>
    <row r="3096" spans="4:4">
      <c r="D3096" s="165"/>
    </row>
    <row r="3097" spans="4:4">
      <c r="D3097" s="165"/>
    </row>
    <row r="3098" spans="4:4">
      <c r="D3098" s="165"/>
    </row>
    <row r="3099" spans="4:4">
      <c r="D3099" s="165"/>
    </row>
    <row r="3100" spans="4:4">
      <c r="D3100" s="165"/>
    </row>
    <row r="3101" spans="4:4">
      <c r="D3101" s="165"/>
    </row>
    <row r="3102" spans="4:4">
      <c r="D3102" s="165"/>
    </row>
    <row r="3103" spans="4:4">
      <c r="D3103" s="165"/>
    </row>
    <row r="3104" spans="4:4">
      <c r="D3104" s="165"/>
    </row>
    <row r="3105" spans="4:4">
      <c r="D3105" s="165"/>
    </row>
    <row r="3106" spans="4:4">
      <c r="D3106" s="165"/>
    </row>
    <row r="3107" spans="4:4">
      <c r="D3107" s="165"/>
    </row>
    <row r="3108" spans="4:4">
      <c r="D3108" s="165"/>
    </row>
    <row r="3109" spans="4:4">
      <c r="D3109" s="165"/>
    </row>
    <row r="3110" spans="4:4">
      <c r="D3110" s="165"/>
    </row>
    <row r="3111" spans="4:4">
      <c r="D3111" s="165"/>
    </row>
    <row r="3112" spans="4:4">
      <c r="D3112" s="165"/>
    </row>
    <row r="3113" spans="4:4">
      <c r="D3113" s="165"/>
    </row>
    <row r="3114" spans="4:4">
      <c r="D3114" s="165"/>
    </row>
    <row r="3115" spans="4:4">
      <c r="D3115" s="165"/>
    </row>
    <row r="3116" spans="4:4">
      <c r="D3116" s="165"/>
    </row>
    <row r="3117" spans="4:4">
      <c r="D3117" s="165"/>
    </row>
    <row r="3118" spans="4:4">
      <c r="D3118" s="165"/>
    </row>
    <row r="3119" spans="4:4">
      <c r="D3119" s="165"/>
    </row>
    <row r="3120" spans="4:4">
      <c r="D3120" s="165"/>
    </row>
    <row r="3121" spans="4:4">
      <c r="D3121" s="165"/>
    </row>
    <row r="3122" spans="4:4">
      <c r="D3122" s="165"/>
    </row>
    <row r="3123" spans="4:4">
      <c r="D3123" s="165"/>
    </row>
    <row r="3124" spans="4:4">
      <c r="D3124" s="165"/>
    </row>
    <row r="3125" spans="4:4">
      <c r="D3125" s="165"/>
    </row>
    <row r="3126" spans="4:4">
      <c r="D3126" s="165"/>
    </row>
    <row r="3127" spans="4:4">
      <c r="D3127" s="165"/>
    </row>
    <row r="3128" spans="4:4">
      <c r="D3128" s="165"/>
    </row>
    <row r="3129" spans="4:4">
      <c r="D3129" s="165"/>
    </row>
    <row r="3130" spans="4:4">
      <c r="D3130" s="165"/>
    </row>
    <row r="3131" spans="4:4">
      <c r="D3131" s="165"/>
    </row>
    <row r="3132" spans="4:4">
      <c r="D3132" s="165"/>
    </row>
    <row r="3133" spans="4:4">
      <c r="D3133" s="165"/>
    </row>
    <row r="3134" spans="4:4">
      <c r="D3134" s="165"/>
    </row>
    <row r="3135" spans="4:4">
      <c r="D3135" s="165"/>
    </row>
    <row r="3136" spans="4:4">
      <c r="D3136" s="165"/>
    </row>
    <row r="3137" spans="4:4">
      <c r="D3137" s="165"/>
    </row>
    <row r="3138" spans="4:4">
      <c r="D3138" s="165"/>
    </row>
    <row r="3139" spans="4:4">
      <c r="D3139" s="165"/>
    </row>
    <row r="3140" spans="4:4">
      <c r="D3140" s="165"/>
    </row>
    <row r="3141" spans="4:4">
      <c r="D3141" s="165"/>
    </row>
    <row r="3142" spans="4:4">
      <c r="D3142" s="165"/>
    </row>
    <row r="3143" spans="4:4">
      <c r="D3143" s="165"/>
    </row>
    <row r="3144" spans="4:4">
      <c r="D3144" s="165"/>
    </row>
    <row r="3145" spans="4:4">
      <c r="D3145" s="165"/>
    </row>
    <row r="3146" spans="4:4">
      <c r="D3146" s="165"/>
    </row>
    <row r="3147" spans="4:4">
      <c r="D3147" s="165"/>
    </row>
    <row r="3148" spans="4:4">
      <c r="D3148" s="165"/>
    </row>
    <row r="3149" spans="4:4">
      <c r="D3149" s="165"/>
    </row>
    <row r="3150" spans="4:4">
      <c r="D3150" s="165"/>
    </row>
    <row r="3151" spans="4:4">
      <c r="D3151" s="165"/>
    </row>
    <row r="3152" spans="4:4">
      <c r="D3152" s="165"/>
    </row>
    <row r="3153" spans="4:4">
      <c r="D3153" s="165"/>
    </row>
    <row r="3154" spans="4:4">
      <c r="D3154" s="165"/>
    </row>
    <row r="3155" spans="4:4">
      <c r="D3155" s="165"/>
    </row>
    <row r="3156" spans="4:4">
      <c r="D3156" s="165"/>
    </row>
    <row r="3157" spans="4:4">
      <c r="D3157" s="165"/>
    </row>
    <row r="3158" spans="4:4">
      <c r="D3158" s="165"/>
    </row>
    <row r="3159" spans="4:4">
      <c r="D3159" s="165"/>
    </row>
    <row r="3160" spans="4:4">
      <c r="D3160" s="165"/>
    </row>
    <row r="3161" spans="4:4">
      <c r="D3161" s="165"/>
    </row>
    <row r="3162" spans="4:4">
      <c r="D3162" s="165"/>
    </row>
    <row r="3163" spans="4:4">
      <c r="D3163" s="165"/>
    </row>
    <row r="3164" spans="4:4">
      <c r="D3164" s="165"/>
    </row>
    <row r="3165" spans="4:4">
      <c r="D3165" s="165"/>
    </row>
    <row r="3166" spans="4:4">
      <c r="D3166" s="165"/>
    </row>
    <row r="3167" spans="4:4">
      <c r="D3167" s="165"/>
    </row>
    <row r="3168" spans="4:4">
      <c r="D3168" s="165"/>
    </row>
    <row r="3169" spans="4:4">
      <c r="D3169" s="165"/>
    </row>
    <row r="3170" spans="4:4">
      <c r="D3170" s="165"/>
    </row>
    <row r="3171" spans="4:4">
      <c r="D3171" s="165"/>
    </row>
    <row r="3172" spans="4:4">
      <c r="D3172" s="165"/>
    </row>
    <row r="3173" spans="4:4">
      <c r="D3173" s="165"/>
    </row>
    <row r="3174" spans="4:4">
      <c r="D3174" s="165"/>
    </row>
    <row r="3175" spans="4:4">
      <c r="D3175" s="165"/>
    </row>
    <row r="3176" spans="4:4">
      <c r="D3176" s="165"/>
    </row>
    <row r="3177" spans="4:4">
      <c r="D3177" s="165"/>
    </row>
    <row r="3178" spans="4:4">
      <c r="D3178" s="165"/>
    </row>
    <row r="3179" spans="4:4">
      <c r="D3179" s="165"/>
    </row>
    <row r="3180" spans="4:4">
      <c r="D3180" s="165"/>
    </row>
    <row r="3181" spans="4:4">
      <c r="D3181" s="165"/>
    </row>
    <row r="3182" spans="4:4">
      <c r="D3182" s="165"/>
    </row>
    <row r="3183" spans="4:4">
      <c r="D3183" s="165"/>
    </row>
    <row r="3184" spans="4:4">
      <c r="D3184" s="165"/>
    </row>
    <row r="3185" spans="4:4">
      <c r="D3185" s="165"/>
    </row>
    <row r="3186" spans="4:4">
      <c r="D3186" s="165"/>
    </row>
    <row r="3187" spans="4:4">
      <c r="D3187" s="165"/>
    </row>
    <row r="3188" spans="4:4">
      <c r="D3188" s="165"/>
    </row>
    <row r="3189" spans="4:4">
      <c r="D3189" s="165"/>
    </row>
    <row r="3190" spans="4:4">
      <c r="D3190" s="165"/>
    </row>
    <row r="3191" spans="4:4">
      <c r="D3191" s="165"/>
    </row>
    <row r="3192" spans="4:4">
      <c r="D3192" s="165"/>
    </row>
    <row r="3193" spans="4:4">
      <c r="D3193" s="165"/>
    </row>
    <row r="3194" spans="4:4">
      <c r="D3194" s="165"/>
    </row>
    <row r="3195" spans="4:4">
      <c r="D3195" s="165"/>
    </row>
    <row r="3196" spans="4:4">
      <c r="D3196" s="165"/>
    </row>
    <row r="3197" spans="4:4">
      <c r="D3197" s="165"/>
    </row>
    <row r="3198" spans="4:4">
      <c r="D3198" s="165"/>
    </row>
    <row r="3199" spans="4:4">
      <c r="D3199" s="165"/>
    </row>
    <row r="3200" spans="4:4">
      <c r="D3200" s="165"/>
    </row>
    <row r="3201" spans="4:4">
      <c r="D3201" s="165"/>
    </row>
    <row r="3202" spans="4:4">
      <c r="D3202" s="165"/>
    </row>
    <row r="3203" spans="4:4">
      <c r="D3203" s="165"/>
    </row>
    <row r="3204" spans="4:4">
      <c r="D3204" s="165"/>
    </row>
    <row r="3205" spans="4:4">
      <c r="D3205" s="165"/>
    </row>
    <row r="3206" spans="4:4">
      <c r="D3206" s="165"/>
    </row>
    <row r="3207" spans="4:4">
      <c r="D3207" s="165"/>
    </row>
    <row r="3208" spans="4:4">
      <c r="D3208" s="165"/>
    </row>
    <row r="3209" spans="4:4">
      <c r="D3209" s="165"/>
    </row>
    <row r="3210" spans="4:4">
      <c r="D3210" s="165"/>
    </row>
    <row r="3211" spans="4:4">
      <c r="D3211" s="165"/>
    </row>
    <row r="3212" spans="4:4">
      <c r="D3212" s="165"/>
    </row>
    <row r="3213" spans="4:4">
      <c r="D3213" s="165"/>
    </row>
    <row r="3214" spans="4:4">
      <c r="D3214" s="165"/>
    </row>
    <row r="3215" spans="4:4">
      <c r="D3215" s="165"/>
    </row>
    <row r="3216" spans="4:4">
      <c r="D3216" s="165"/>
    </row>
    <row r="3217" spans="4:4">
      <c r="D3217" s="165"/>
    </row>
    <row r="3218" spans="4:4">
      <c r="D3218" s="165"/>
    </row>
    <row r="3219" spans="4:4">
      <c r="D3219" s="165"/>
    </row>
    <row r="3220" spans="4:4">
      <c r="D3220" s="165"/>
    </row>
    <row r="3221" spans="4:4">
      <c r="D3221" s="165"/>
    </row>
    <row r="3222" spans="4:4">
      <c r="D3222" s="165"/>
    </row>
    <row r="3223" spans="4:4">
      <c r="D3223" s="165"/>
    </row>
    <row r="3224" spans="4:4">
      <c r="D3224" s="165"/>
    </row>
    <row r="3225" spans="4:4">
      <c r="D3225" s="165"/>
    </row>
    <row r="3226" spans="4:4">
      <c r="D3226" s="165"/>
    </row>
    <row r="3227" spans="4:4">
      <c r="D3227" s="165"/>
    </row>
    <row r="3228" spans="4:4">
      <c r="D3228" s="165"/>
    </row>
    <row r="3229" spans="4:4">
      <c r="D3229" s="165"/>
    </row>
    <row r="3230" spans="4:4">
      <c r="D3230" s="165"/>
    </row>
    <row r="3231" spans="4:4">
      <c r="D3231" s="165"/>
    </row>
    <row r="3232" spans="4:4">
      <c r="D3232" s="165"/>
    </row>
    <row r="3233" spans="4:4">
      <c r="D3233" s="165"/>
    </row>
    <row r="3234" spans="4:4">
      <c r="D3234" s="165"/>
    </row>
    <row r="3235" spans="4:4">
      <c r="D3235" s="165"/>
    </row>
    <row r="3236" spans="4:4">
      <c r="D3236" s="165"/>
    </row>
    <row r="3237" spans="4:4">
      <c r="D3237" s="165"/>
    </row>
    <row r="3238" spans="4:4">
      <c r="D3238" s="165"/>
    </row>
    <row r="3239" spans="4:4">
      <c r="D3239" s="165"/>
    </row>
    <row r="3240" spans="4:4">
      <c r="D3240" s="165"/>
    </row>
    <row r="3241" spans="4:4">
      <c r="D3241" s="165"/>
    </row>
    <row r="3242" spans="4:4">
      <c r="D3242" s="165"/>
    </row>
    <row r="3243" spans="4:4">
      <c r="D3243" s="165"/>
    </row>
    <row r="3244" spans="4:4">
      <c r="D3244" s="165"/>
    </row>
    <row r="3245" spans="4:4">
      <c r="D3245" s="165"/>
    </row>
    <row r="3246" spans="4:4">
      <c r="D3246" s="165"/>
    </row>
    <row r="3247" spans="4:4">
      <c r="D3247" s="165"/>
    </row>
    <row r="3248" spans="4:4">
      <c r="D3248" s="165"/>
    </row>
    <row r="3249" spans="4:4">
      <c r="D3249" s="165"/>
    </row>
    <row r="3250" spans="4:4">
      <c r="D3250" s="165"/>
    </row>
    <row r="3251" spans="4:4">
      <c r="D3251" s="165"/>
    </row>
    <row r="3252" spans="4:4">
      <c r="D3252" s="165"/>
    </row>
    <row r="3253" spans="4:4">
      <c r="D3253" s="165"/>
    </row>
    <row r="3254" spans="4:4">
      <c r="D3254" s="165"/>
    </row>
    <row r="3255" spans="4:4">
      <c r="D3255" s="165"/>
    </row>
    <row r="3256" spans="4:4">
      <c r="D3256" s="165"/>
    </row>
    <row r="3257" spans="4:4">
      <c r="D3257" s="165"/>
    </row>
    <row r="3258" spans="4:4">
      <c r="D3258" s="165"/>
    </row>
    <row r="3259" spans="4:4">
      <c r="D3259" s="165"/>
    </row>
    <row r="3260" spans="4:4">
      <c r="D3260" s="165"/>
    </row>
    <row r="3261" spans="4:4">
      <c r="D3261" s="165"/>
    </row>
    <row r="3262" spans="4:4">
      <c r="D3262" s="165"/>
    </row>
    <row r="3263" spans="4:4">
      <c r="D3263" s="165"/>
    </row>
    <row r="3264" spans="4:4">
      <c r="D3264" s="165"/>
    </row>
    <row r="3265" spans="4:4">
      <c r="D3265" s="165"/>
    </row>
    <row r="3266" spans="4:4">
      <c r="D3266" s="165"/>
    </row>
    <row r="3267" spans="4:4">
      <c r="D3267" s="165"/>
    </row>
    <row r="3268" spans="4:4">
      <c r="D3268" s="165"/>
    </row>
    <row r="3269" spans="4:4">
      <c r="D3269" s="165"/>
    </row>
    <row r="3270" spans="4:4">
      <c r="D3270" s="165"/>
    </row>
    <row r="3271" spans="4:4">
      <c r="D3271" s="165"/>
    </row>
    <row r="3272" spans="4:4">
      <c r="D3272" s="165"/>
    </row>
    <row r="3273" spans="4:4">
      <c r="D3273" s="165"/>
    </row>
    <row r="3274" spans="4:4">
      <c r="D3274" s="165"/>
    </row>
    <row r="3275" spans="4:4">
      <c r="D3275" s="165"/>
    </row>
    <row r="3276" spans="4:4">
      <c r="D3276" s="165"/>
    </row>
    <row r="3277" spans="4:4">
      <c r="D3277" s="165"/>
    </row>
    <row r="3278" spans="4:4">
      <c r="D3278" s="165"/>
    </row>
    <row r="3279" spans="4:4">
      <c r="D3279" s="165"/>
    </row>
    <row r="3280" spans="4:4">
      <c r="D3280" s="165"/>
    </row>
    <row r="3281" spans="4:4">
      <c r="D3281" s="165"/>
    </row>
    <row r="3282" spans="4:4">
      <c r="D3282" s="165"/>
    </row>
    <row r="3283" spans="4:4">
      <c r="D3283" s="165"/>
    </row>
    <row r="3284" spans="4:4">
      <c r="D3284" s="165"/>
    </row>
    <row r="3285" spans="4:4">
      <c r="D3285" s="165"/>
    </row>
    <row r="3286" spans="4:4">
      <c r="D3286" s="165"/>
    </row>
    <row r="3287" spans="4:4">
      <c r="D3287" s="165"/>
    </row>
    <row r="3288" spans="4:4">
      <c r="D3288" s="165"/>
    </row>
    <row r="3289" spans="4:4">
      <c r="D3289" s="165"/>
    </row>
    <row r="3290" spans="4:4">
      <c r="D3290" s="165"/>
    </row>
    <row r="3291" spans="4:4">
      <c r="D3291" s="165"/>
    </row>
    <row r="3292" spans="4:4">
      <c r="D3292" s="165"/>
    </row>
    <row r="3293" spans="4:4">
      <c r="D3293" s="165"/>
    </row>
    <row r="3294" spans="4:4">
      <c r="D3294" s="165"/>
    </row>
    <row r="3295" spans="4:4">
      <c r="D3295" s="165"/>
    </row>
    <row r="3296" spans="4:4">
      <c r="D3296" s="165"/>
    </row>
    <row r="3297" spans="4:4">
      <c r="D3297" s="165"/>
    </row>
    <row r="3298" spans="4:4">
      <c r="D3298" s="165"/>
    </row>
    <row r="3299" spans="4:4">
      <c r="D3299" s="165"/>
    </row>
    <row r="3300" spans="4:4">
      <c r="D3300" s="165"/>
    </row>
    <row r="3301" spans="4:4">
      <c r="D3301" s="165"/>
    </row>
    <row r="3302" spans="4:4">
      <c r="D3302" s="165"/>
    </row>
    <row r="3303" spans="4:4">
      <c r="D3303" s="165"/>
    </row>
    <row r="3304" spans="4:4">
      <c r="D3304" s="165"/>
    </row>
    <row r="3305" spans="4:4">
      <c r="D3305" s="165"/>
    </row>
    <row r="3306" spans="4:4">
      <c r="D3306" s="165"/>
    </row>
    <row r="3307" spans="4:4">
      <c r="D3307" s="165"/>
    </row>
    <row r="3308" spans="4:4">
      <c r="D3308" s="165"/>
    </row>
    <row r="3309" spans="4:4">
      <c r="D3309" s="165"/>
    </row>
    <row r="3310" spans="4:4">
      <c r="D3310" s="165"/>
    </row>
    <row r="3311" spans="4:4">
      <c r="D3311" s="165"/>
    </row>
    <row r="3312" spans="4:4">
      <c r="D3312" s="165"/>
    </row>
    <row r="3313" spans="4:4">
      <c r="D3313" s="165"/>
    </row>
    <row r="3314" spans="4:4">
      <c r="D3314" s="165"/>
    </row>
    <row r="3315" spans="4:4">
      <c r="D3315" s="165"/>
    </row>
    <row r="3316" spans="4:4">
      <c r="D3316" s="165"/>
    </row>
    <row r="3317" spans="4:4">
      <c r="D3317" s="165"/>
    </row>
    <row r="3318" spans="4:4">
      <c r="D3318" s="165"/>
    </row>
    <row r="3319" spans="4:4">
      <c r="D3319" s="165"/>
    </row>
    <row r="3320" spans="4:4">
      <c r="D3320" s="165"/>
    </row>
    <row r="3321" spans="4:4">
      <c r="D3321" s="165"/>
    </row>
    <row r="3322" spans="4:4">
      <c r="D3322" s="165"/>
    </row>
    <row r="3323" spans="4:4">
      <c r="D3323" s="165"/>
    </row>
    <row r="3324" spans="4:4">
      <c r="D3324" s="165"/>
    </row>
    <row r="3325" spans="4:4">
      <c r="D3325" s="165"/>
    </row>
    <row r="3326" spans="4:4">
      <c r="D3326" s="165"/>
    </row>
    <row r="3327" spans="4:4">
      <c r="D3327" s="165"/>
    </row>
    <row r="3328" spans="4:4">
      <c r="D3328" s="165"/>
    </row>
    <row r="3329" spans="4:4">
      <c r="D3329" s="165"/>
    </row>
    <row r="3330" spans="4:4">
      <c r="D3330" s="165"/>
    </row>
    <row r="3331" spans="4:4">
      <c r="D3331" s="165"/>
    </row>
    <row r="3332" spans="4:4">
      <c r="D3332" s="165"/>
    </row>
    <row r="3333" spans="4:4">
      <c r="D3333" s="165"/>
    </row>
    <row r="3334" spans="4:4">
      <c r="D3334" s="165"/>
    </row>
    <row r="3335" spans="4:4">
      <c r="D3335" s="165"/>
    </row>
    <row r="3336" spans="4:4">
      <c r="D3336" s="165"/>
    </row>
    <row r="3337" spans="4:4">
      <c r="D3337" s="165"/>
    </row>
    <row r="3338" spans="4:4">
      <c r="D3338" s="165"/>
    </row>
    <row r="3339" spans="4:4">
      <c r="D3339" s="165"/>
    </row>
    <row r="3340" spans="4:4">
      <c r="D3340" s="165"/>
    </row>
    <row r="3341" spans="4:4">
      <c r="D3341" s="165"/>
    </row>
    <row r="3342" spans="4:4">
      <c r="D3342" s="165"/>
    </row>
    <row r="3343" spans="4:4">
      <c r="D3343" s="165"/>
    </row>
    <row r="3344" spans="4:4">
      <c r="D3344" s="165"/>
    </row>
    <row r="3345" spans="4:4">
      <c r="D3345" s="165"/>
    </row>
    <row r="3346" spans="4:4">
      <c r="D3346" s="165"/>
    </row>
    <row r="3347" spans="4:4">
      <c r="D3347" s="165"/>
    </row>
    <row r="3348" spans="4:4">
      <c r="D3348" s="165"/>
    </row>
    <row r="3349" spans="4:4">
      <c r="D3349" s="165"/>
    </row>
    <row r="3350" spans="4:4">
      <c r="D3350" s="165"/>
    </row>
    <row r="3351" spans="4:4">
      <c r="D3351" s="165"/>
    </row>
    <row r="3352" spans="4:4">
      <c r="D3352" s="165"/>
    </row>
    <row r="3353" spans="4:4">
      <c r="D3353" s="165"/>
    </row>
    <row r="3354" spans="4:4">
      <c r="D3354" s="165"/>
    </row>
    <row r="3355" spans="4:4">
      <c r="D3355" s="165"/>
    </row>
    <row r="3356" spans="4:4">
      <c r="D3356" s="165"/>
    </row>
    <row r="3357" spans="4:4">
      <c r="D3357" s="165"/>
    </row>
    <row r="3358" spans="4:4">
      <c r="D3358" s="165"/>
    </row>
    <row r="3359" spans="4:4">
      <c r="D3359" s="165"/>
    </row>
    <row r="3360" spans="4:4">
      <c r="D3360" s="165"/>
    </row>
    <row r="3361" spans="4:4">
      <c r="D3361" s="165"/>
    </row>
    <row r="3362" spans="4:4">
      <c r="D3362" s="165"/>
    </row>
    <row r="3363" spans="4:4">
      <c r="D3363" s="165"/>
    </row>
    <row r="3364" spans="4:4">
      <c r="D3364" s="165"/>
    </row>
    <row r="3365" spans="4:4">
      <c r="D3365" s="165"/>
    </row>
    <row r="3366" spans="4:4">
      <c r="D3366" s="165"/>
    </row>
    <row r="3367" spans="4:4">
      <c r="D3367" s="165"/>
    </row>
    <row r="3368" spans="4:4">
      <c r="D3368" s="165"/>
    </row>
    <row r="3369" spans="4:4">
      <c r="D3369" s="165"/>
    </row>
    <row r="3370" spans="4:4">
      <c r="D3370" s="165"/>
    </row>
    <row r="3371" spans="4:4">
      <c r="D3371" s="165"/>
    </row>
    <row r="3372" spans="4:4">
      <c r="D3372" s="165"/>
    </row>
    <row r="3373" spans="4:4">
      <c r="D3373" s="165"/>
    </row>
    <row r="3374" spans="4:4">
      <c r="D3374" s="165"/>
    </row>
    <row r="3375" spans="4:4">
      <c r="D3375" s="165"/>
    </row>
    <row r="3376" spans="4:4">
      <c r="D3376" s="165"/>
    </row>
    <row r="3377" spans="4:4">
      <c r="D3377" s="165"/>
    </row>
    <row r="3378" spans="4:4">
      <c r="D3378" s="165"/>
    </row>
    <row r="3379" spans="4:4">
      <c r="D3379" s="165"/>
    </row>
    <row r="3380" spans="4:4">
      <c r="D3380" s="165"/>
    </row>
    <row r="3381" spans="4:4">
      <c r="D3381" s="165"/>
    </row>
    <row r="3382" spans="4:4">
      <c r="D3382" s="165"/>
    </row>
    <row r="3383" spans="4:4">
      <c r="D3383" s="165"/>
    </row>
    <row r="3384" spans="4:4">
      <c r="D3384" s="165"/>
    </row>
    <row r="3385" spans="4:4">
      <c r="D3385" s="165"/>
    </row>
    <row r="3386" spans="4:4">
      <c r="D3386" s="165"/>
    </row>
    <row r="3387" spans="4:4">
      <c r="D3387" s="165"/>
    </row>
    <row r="3388" spans="4:4">
      <c r="D3388" s="165"/>
    </row>
    <row r="3389" spans="4:4">
      <c r="D3389" s="165"/>
    </row>
    <row r="3390" spans="4:4">
      <c r="D3390" s="165"/>
    </row>
    <row r="3391" spans="4:4">
      <c r="D3391" s="165"/>
    </row>
    <row r="3392" spans="4:4">
      <c r="D3392" s="165"/>
    </row>
    <row r="3393" spans="4:4">
      <c r="D3393" s="165"/>
    </row>
    <row r="3394" spans="4:4">
      <c r="D3394" s="165"/>
    </row>
    <row r="3395" spans="4:4">
      <c r="D3395" s="165"/>
    </row>
    <row r="3396" spans="4:4">
      <c r="D3396" s="165"/>
    </row>
    <row r="3397" spans="4:4">
      <c r="D3397" s="165"/>
    </row>
    <row r="3398" spans="4:4">
      <c r="D3398" s="165"/>
    </row>
    <row r="3399" spans="4:4">
      <c r="D3399" s="165"/>
    </row>
    <row r="3400" spans="4:4">
      <c r="D3400" s="165"/>
    </row>
    <row r="3401" spans="4:4">
      <c r="D3401" s="165"/>
    </row>
    <row r="3402" spans="4:4">
      <c r="D3402" s="165"/>
    </row>
    <row r="3403" spans="4:4">
      <c r="D3403" s="165"/>
    </row>
    <row r="3404" spans="4:4">
      <c r="D3404" s="165"/>
    </row>
    <row r="3405" spans="4:4">
      <c r="D3405" s="165"/>
    </row>
    <row r="3406" spans="4:4">
      <c r="D3406" s="165"/>
    </row>
    <row r="3407" spans="4:4">
      <c r="D3407" s="165"/>
    </row>
    <row r="3408" spans="4:4">
      <c r="D3408" s="165"/>
    </row>
    <row r="3409" spans="4:4">
      <c r="D3409" s="165"/>
    </row>
    <row r="3410" spans="4:4">
      <c r="D3410" s="165"/>
    </row>
    <row r="3411" spans="4:4">
      <c r="D3411" s="165"/>
    </row>
    <row r="3412" spans="4:4">
      <c r="D3412" s="165"/>
    </row>
    <row r="3413" spans="4:4">
      <c r="D3413" s="165"/>
    </row>
    <row r="3414" spans="4:4">
      <c r="D3414" s="165"/>
    </row>
    <row r="3415" spans="4:4">
      <c r="D3415" s="165"/>
    </row>
    <row r="3416" spans="4:4">
      <c r="D3416" s="165"/>
    </row>
    <row r="3417" spans="4:4">
      <c r="D3417" s="165"/>
    </row>
    <row r="3418" spans="4:4">
      <c r="D3418" s="165"/>
    </row>
    <row r="3419" spans="4:4">
      <c r="D3419" s="165"/>
    </row>
    <row r="3420" spans="4:4">
      <c r="D3420" s="165"/>
    </row>
    <row r="3421" spans="4:4">
      <c r="D3421" s="165"/>
    </row>
    <row r="3422" spans="4:4">
      <c r="D3422" s="165"/>
    </row>
    <row r="3423" spans="4:4">
      <c r="D3423" s="165"/>
    </row>
    <row r="3424" spans="4:4">
      <c r="D3424" s="165"/>
    </row>
    <row r="3425" spans="4:4">
      <c r="D3425" s="165"/>
    </row>
    <row r="3426" spans="4:4">
      <c r="D3426" s="165"/>
    </row>
    <row r="3427" spans="4:4">
      <c r="D3427" s="165"/>
    </row>
    <row r="3428" spans="4:4">
      <c r="D3428" s="165"/>
    </row>
    <row r="3429" spans="4:4">
      <c r="D3429" s="165"/>
    </row>
    <row r="3430" spans="4:4">
      <c r="D3430" s="165"/>
    </row>
    <row r="3431" spans="4:4">
      <c r="D3431" s="165"/>
    </row>
    <row r="3432" spans="4:4">
      <c r="D3432" s="165"/>
    </row>
    <row r="3433" spans="4:4">
      <c r="D3433" s="165"/>
    </row>
    <row r="3434" spans="4:4">
      <c r="D3434" s="165"/>
    </row>
    <row r="3435" spans="4:4">
      <c r="D3435" s="165"/>
    </row>
    <row r="3436" spans="4:4">
      <c r="D3436" s="165"/>
    </row>
    <row r="3437" spans="4:4">
      <c r="D3437" s="165"/>
    </row>
    <row r="3438" spans="4:4">
      <c r="D3438" s="165"/>
    </row>
    <row r="3439" spans="4:4">
      <c r="D3439" s="165"/>
    </row>
    <row r="3440" spans="4:4">
      <c r="D3440" s="165"/>
    </row>
    <row r="3441" spans="4:4">
      <c r="D3441" s="165"/>
    </row>
    <row r="3442" spans="4:4">
      <c r="D3442" s="165"/>
    </row>
    <row r="3443" spans="4:4">
      <c r="D3443" s="165"/>
    </row>
    <row r="3444" spans="4:4">
      <c r="D3444" s="165"/>
    </row>
    <row r="3445" spans="4:4">
      <c r="D3445" s="165"/>
    </row>
    <row r="3446" spans="4:4">
      <c r="D3446" s="165"/>
    </row>
    <row r="3447" spans="4:4">
      <c r="D3447" s="165"/>
    </row>
    <row r="3448" spans="4:4">
      <c r="D3448" s="165"/>
    </row>
    <row r="3449" spans="4:4">
      <c r="D3449" s="165"/>
    </row>
    <row r="3450" spans="4:4">
      <c r="D3450" s="165"/>
    </row>
    <row r="3451" spans="4:4">
      <c r="D3451" s="165"/>
    </row>
    <row r="3452" spans="4:4">
      <c r="D3452" s="165"/>
    </row>
    <row r="3453" spans="4:4">
      <c r="D3453" s="165"/>
    </row>
    <row r="3454" spans="4:4">
      <c r="D3454" s="165"/>
    </row>
    <row r="3455" spans="4:4">
      <c r="D3455" s="165"/>
    </row>
    <row r="3456" spans="4:4">
      <c r="D3456" s="165"/>
    </row>
    <row r="3457" spans="4:4">
      <c r="D3457" s="165"/>
    </row>
    <row r="3458" spans="4:4">
      <c r="D3458" s="165"/>
    </row>
    <row r="3459" spans="4:4">
      <c r="D3459" s="165"/>
    </row>
    <row r="3460" spans="4:4">
      <c r="D3460" s="165"/>
    </row>
    <row r="3461" spans="4:4">
      <c r="D3461" s="165"/>
    </row>
    <row r="3462" spans="4:4">
      <c r="D3462" s="165"/>
    </row>
    <row r="3463" spans="4:4">
      <c r="D3463" s="165"/>
    </row>
    <row r="3464" spans="4:4">
      <c r="D3464" s="165"/>
    </row>
    <row r="3465" spans="4:4">
      <c r="D3465" s="165"/>
    </row>
    <row r="3466" spans="4:4">
      <c r="D3466" s="165"/>
    </row>
    <row r="3467" spans="4:4">
      <c r="D3467" s="165"/>
    </row>
    <row r="3468" spans="4:4">
      <c r="D3468" s="165"/>
    </row>
    <row r="3469" spans="4:4">
      <c r="D3469" s="165"/>
    </row>
    <row r="3470" spans="4:4">
      <c r="D3470" s="165"/>
    </row>
    <row r="3471" spans="4:4">
      <c r="D3471" s="165"/>
    </row>
    <row r="3472" spans="4:4">
      <c r="D3472" s="165"/>
    </row>
    <row r="3473" spans="4:4">
      <c r="D3473" s="165"/>
    </row>
    <row r="3474" spans="4:4">
      <c r="D3474" s="165"/>
    </row>
    <row r="3475" spans="4:4">
      <c r="D3475" s="165"/>
    </row>
    <row r="3476" spans="4:4">
      <c r="D3476" s="165"/>
    </row>
    <row r="3477" spans="4:4">
      <c r="D3477" s="165"/>
    </row>
    <row r="3478" spans="4:4">
      <c r="D3478" s="165"/>
    </row>
    <row r="3479" spans="4:4">
      <c r="D3479" s="165"/>
    </row>
    <row r="3480" spans="4:4">
      <c r="D3480" s="165"/>
    </row>
    <row r="3481" spans="4:4">
      <c r="D3481" s="165"/>
    </row>
    <row r="3482" spans="4:4">
      <c r="D3482" s="165"/>
    </row>
    <row r="3483" spans="4:4">
      <c r="D3483" s="165"/>
    </row>
    <row r="3484" spans="4:4">
      <c r="D3484" s="165"/>
    </row>
    <row r="3485" spans="4:4">
      <c r="D3485" s="165"/>
    </row>
    <row r="3486" spans="4:4">
      <c r="D3486" s="165"/>
    </row>
    <row r="3487" spans="4:4">
      <c r="D3487" s="165"/>
    </row>
    <row r="3488" spans="4:4">
      <c r="D3488" s="165"/>
    </row>
    <row r="3489" spans="4:4">
      <c r="D3489" s="165"/>
    </row>
    <row r="3490" spans="4:4">
      <c r="D3490" s="165"/>
    </row>
    <row r="3491" spans="4:4">
      <c r="D3491" s="165"/>
    </row>
    <row r="3492" spans="4:4">
      <c r="D3492" s="165"/>
    </row>
    <row r="3493" spans="4:4">
      <c r="D3493" s="165"/>
    </row>
    <row r="3494" spans="4:4">
      <c r="D3494" s="165"/>
    </row>
    <row r="3495" spans="4:4">
      <c r="D3495" s="165"/>
    </row>
    <row r="3496" spans="4:4">
      <c r="D3496" s="165"/>
    </row>
    <row r="3497" spans="4:4">
      <c r="D3497" s="165"/>
    </row>
    <row r="3498" spans="4:4">
      <c r="D3498" s="165"/>
    </row>
    <row r="3499" spans="4:4">
      <c r="D3499" s="165"/>
    </row>
    <row r="3500" spans="4:4">
      <c r="D3500" s="165"/>
    </row>
    <row r="3501" spans="4:4">
      <c r="D3501" s="165"/>
    </row>
    <row r="3502" spans="4:4">
      <c r="D3502" s="165"/>
    </row>
    <row r="3503" spans="4:4">
      <c r="D3503" s="165"/>
    </row>
    <row r="3504" spans="4:4">
      <c r="D3504" s="165"/>
    </row>
    <row r="3505" spans="4:4">
      <c r="D3505" s="165"/>
    </row>
    <row r="3506" spans="4:4">
      <c r="D3506" s="165"/>
    </row>
    <row r="3507" spans="4:4">
      <c r="D3507" s="165"/>
    </row>
    <row r="3508" spans="4:4">
      <c r="D3508" s="165"/>
    </row>
    <row r="3509" spans="4:4">
      <c r="D3509" s="165"/>
    </row>
    <row r="3510" spans="4:4">
      <c r="D3510" s="165"/>
    </row>
    <row r="3511" spans="4:4">
      <c r="D3511" s="165"/>
    </row>
    <row r="3512" spans="4:4">
      <c r="D3512" s="165"/>
    </row>
    <row r="3513" spans="4:4">
      <c r="D3513" s="165"/>
    </row>
    <row r="3514" spans="4:4">
      <c r="D3514" s="165"/>
    </row>
    <row r="3515" spans="4:4">
      <c r="D3515" s="165"/>
    </row>
    <row r="3516" spans="4:4">
      <c r="D3516" s="165"/>
    </row>
    <row r="3517" spans="4:4">
      <c r="D3517" s="165"/>
    </row>
    <row r="3518" spans="4:4">
      <c r="D3518" s="165"/>
    </row>
    <row r="3519" spans="4:4">
      <c r="D3519" s="165"/>
    </row>
    <row r="3520" spans="4:4">
      <c r="D3520" s="165"/>
    </row>
    <row r="3521" spans="4:4">
      <c r="D3521" s="165"/>
    </row>
    <row r="3522" spans="4:4">
      <c r="D3522" s="165"/>
    </row>
    <row r="3523" spans="4:4">
      <c r="D3523" s="165"/>
    </row>
    <row r="3524" spans="4:4">
      <c r="D3524" s="165"/>
    </row>
    <row r="3525" spans="4:4">
      <c r="D3525" s="165"/>
    </row>
    <row r="3526" spans="4:4">
      <c r="D3526" s="165"/>
    </row>
    <row r="3527" spans="4:4">
      <c r="D3527" s="165"/>
    </row>
    <row r="3528" spans="4:4">
      <c r="D3528" s="165"/>
    </row>
    <row r="3529" spans="4:4">
      <c r="D3529" s="165"/>
    </row>
    <row r="3530" spans="4:4">
      <c r="D3530" s="165"/>
    </row>
    <row r="3531" spans="4:4">
      <c r="D3531" s="165"/>
    </row>
    <row r="3532" spans="4:4">
      <c r="D3532" s="165"/>
    </row>
    <row r="3533" spans="4:4">
      <c r="D3533" s="165"/>
    </row>
    <row r="3534" spans="4:4">
      <c r="D3534" s="165"/>
    </row>
    <row r="3535" spans="4:4">
      <c r="D3535" s="165"/>
    </row>
    <row r="3536" spans="4:4">
      <c r="D3536" s="165"/>
    </row>
    <row r="3537" spans="4:4">
      <c r="D3537" s="165"/>
    </row>
    <row r="3538" spans="4:4">
      <c r="D3538" s="165"/>
    </row>
    <row r="3539" spans="4:4">
      <c r="D3539" s="165"/>
    </row>
    <row r="3540" spans="4:4">
      <c r="D3540" s="165"/>
    </row>
    <row r="3541" spans="4:4">
      <c r="D3541" s="165"/>
    </row>
    <row r="3542" spans="4:4">
      <c r="D3542" s="165"/>
    </row>
    <row r="3543" spans="4:4">
      <c r="D3543" s="165"/>
    </row>
    <row r="3544" spans="4:4">
      <c r="D3544" s="165"/>
    </row>
    <row r="3545" spans="4:4">
      <c r="D3545" s="165"/>
    </row>
    <row r="3546" spans="4:4">
      <c r="D3546" s="165"/>
    </row>
    <row r="3547" spans="4:4">
      <c r="D3547" s="165"/>
    </row>
    <row r="3548" spans="4:4">
      <c r="D3548" s="165"/>
    </row>
    <row r="3549" spans="4:4">
      <c r="D3549" s="165"/>
    </row>
    <row r="3550" spans="4:4">
      <c r="D3550" s="165"/>
    </row>
    <row r="3551" spans="4:4">
      <c r="D3551" s="165"/>
    </row>
    <row r="3552" spans="4:4">
      <c r="D3552" s="165"/>
    </row>
    <row r="3553" spans="4:4">
      <c r="D3553" s="165"/>
    </row>
    <row r="3554" spans="4:4">
      <c r="D3554" s="165"/>
    </row>
    <row r="3555" spans="4:4">
      <c r="D3555" s="165"/>
    </row>
    <row r="3556" spans="4:4">
      <c r="D3556" s="165"/>
    </row>
    <row r="3557" spans="4:4">
      <c r="D3557" s="165"/>
    </row>
    <row r="3558" spans="4:4">
      <c r="D3558" s="165"/>
    </row>
    <row r="3559" spans="4:4">
      <c r="D3559" s="165"/>
    </row>
    <row r="3560" spans="4:4">
      <c r="D3560" s="165"/>
    </row>
    <row r="3561" spans="4:4">
      <c r="D3561" s="165"/>
    </row>
    <row r="3562" spans="4:4">
      <c r="D3562" s="165"/>
    </row>
    <row r="3563" spans="4:4">
      <c r="D3563" s="165"/>
    </row>
    <row r="3564" spans="4:4">
      <c r="D3564" s="165"/>
    </row>
    <row r="3565" spans="4:4">
      <c r="D3565" s="165"/>
    </row>
    <row r="3566" spans="4:4">
      <c r="D3566" s="165"/>
    </row>
    <row r="3567" spans="4:4">
      <c r="D3567" s="165"/>
    </row>
    <row r="3568" spans="4:4">
      <c r="D3568" s="165"/>
    </row>
    <row r="3569" spans="4:4">
      <c r="D3569" s="165"/>
    </row>
    <row r="3570" spans="4:4">
      <c r="D3570" s="165"/>
    </row>
    <row r="3571" spans="4:4">
      <c r="D3571" s="165"/>
    </row>
    <row r="3572" spans="4:4">
      <c r="D3572" s="165"/>
    </row>
    <row r="3573" spans="4:4">
      <c r="D3573" s="165"/>
    </row>
    <row r="3574" spans="4:4">
      <c r="D3574" s="165"/>
    </row>
    <row r="3575" spans="4:4">
      <c r="D3575" s="165"/>
    </row>
    <row r="3576" spans="4:4">
      <c r="D3576" s="165"/>
    </row>
    <row r="3577" spans="4:4">
      <c r="D3577" s="165"/>
    </row>
    <row r="3578" spans="4:4">
      <c r="D3578" s="165"/>
    </row>
    <row r="3579" spans="4:4">
      <c r="D3579" s="165"/>
    </row>
    <row r="3580" spans="4:4">
      <c r="D3580" s="165"/>
    </row>
    <row r="3581" spans="4:4">
      <c r="D3581" s="165"/>
    </row>
    <row r="3582" spans="4:4">
      <c r="D3582" s="165"/>
    </row>
    <row r="3583" spans="4:4">
      <c r="D3583" s="165"/>
    </row>
    <row r="3584" spans="4:4">
      <c r="D3584" s="165"/>
    </row>
    <row r="3585" spans="4:4">
      <c r="D3585" s="165"/>
    </row>
    <row r="3586" spans="4:4">
      <c r="D3586" s="165"/>
    </row>
    <row r="3587" spans="4:4">
      <c r="D3587" s="165"/>
    </row>
    <row r="3588" spans="4:4">
      <c r="D3588" s="165"/>
    </row>
    <row r="3589" spans="4:4">
      <c r="D3589" s="165"/>
    </row>
    <row r="3590" spans="4:4">
      <c r="D3590" s="165"/>
    </row>
    <row r="3591" spans="4:4">
      <c r="D3591" s="165"/>
    </row>
    <row r="3592" spans="4:4">
      <c r="D3592" s="165"/>
    </row>
    <row r="3593" spans="4:4">
      <c r="D3593" s="165"/>
    </row>
    <row r="3594" spans="4:4">
      <c r="D3594" s="165"/>
    </row>
    <row r="3595" spans="4:4">
      <c r="D3595" s="165"/>
    </row>
    <row r="3596" spans="4:4">
      <c r="D3596" s="165"/>
    </row>
    <row r="3597" spans="4:4">
      <c r="D3597" s="165"/>
    </row>
    <row r="3598" spans="4:4">
      <c r="D3598" s="165"/>
    </row>
    <row r="3599" spans="4:4">
      <c r="D3599" s="165"/>
    </row>
    <row r="3600" spans="4:4">
      <c r="D3600" s="165"/>
    </row>
    <row r="3601" spans="4:4">
      <c r="D3601" s="165"/>
    </row>
    <row r="3602" spans="4:4">
      <c r="D3602" s="165"/>
    </row>
    <row r="3603" spans="4:4">
      <c r="D3603" s="165"/>
    </row>
    <row r="3604" spans="4:4">
      <c r="D3604" s="165"/>
    </row>
    <row r="3605" spans="4:4">
      <c r="D3605" s="165"/>
    </row>
    <row r="3606" spans="4:4">
      <c r="D3606" s="165"/>
    </row>
    <row r="3607" spans="4:4">
      <c r="D3607" s="165"/>
    </row>
    <row r="3608" spans="4:4">
      <c r="D3608" s="165"/>
    </row>
    <row r="3609" spans="4:4">
      <c r="D3609" s="165"/>
    </row>
    <row r="3610" spans="4:4">
      <c r="D3610" s="165"/>
    </row>
    <row r="3611" spans="4:4">
      <c r="D3611" s="165"/>
    </row>
    <row r="3612" spans="4:4">
      <c r="D3612" s="165"/>
    </row>
    <row r="3613" spans="4:4">
      <c r="D3613" s="165"/>
    </row>
    <row r="3614" spans="4:4">
      <c r="D3614" s="165"/>
    </row>
    <row r="3615" spans="4:4">
      <c r="D3615" s="165"/>
    </row>
    <row r="3616" spans="4:4">
      <c r="D3616" s="165"/>
    </row>
    <row r="3617" spans="4:4">
      <c r="D3617" s="165"/>
    </row>
    <row r="3618" spans="4:4">
      <c r="D3618" s="165"/>
    </row>
    <row r="3619" spans="4:4">
      <c r="D3619" s="165"/>
    </row>
    <row r="3620" spans="4:4">
      <c r="D3620" s="165"/>
    </row>
    <row r="3621" spans="4:4">
      <c r="D3621" s="165"/>
    </row>
    <row r="3622" spans="4:4">
      <c r="D3622" s="165"/>
    </row>
    <row r="3623" spans="4:4">
      <c r="D3623" s="165"/>
    </row>
    <row r="3624" spans="4:4">
      <c r="D3624" s="165"/>
    </row>
    <row r="3625" spans="4:4">
      <c r="D3625" s="165"/>
    </row>
    <row r="3626" spans="4:4">
      <c r="D3626" s="165"/>
    </row>
    <row r="3627" spans="4:4">
      <c r="D3627" s="165"/>
    </row>
    <row r="3628" spans="4:4">
      <c r="D3628" s="165"/>
    </row>
    <row r="3629" spans="4:4">
      <c r="D3629" s="165"/>
    </row>
    <row r="3630" spans="4:4">
      <c r="D3630" s="165"/>
    </row>
    <row r="3631" spans="4:4">
      <c r="D3631" s="165"/>
    </row>
    <row r="3632" spans="4:4">
      <c r="D3632" s="165"/>
    </row>
    <row r="3633" spans="4:4">
      <c r="D3633" s="165"/>
    </row>
    <row r="3634" spans="4:4">
      <c r="D3634" s="165"/>
    </row>
    <row r="3635" spans="4:4">
      <c r="D3635" s="165"/>
    </row>
    <row r="3636" spans="4:4">
      <c r="D3636" s="165"/>
    </row>
    <row r="3637" spans="4:4">
      <c r="D3637" s="165"/>
    </row>
    <row r="3638" spans="4:4">
      <c r="D3638" s="165"/>
    </row>
    <row r="3639" spans="4:4">
      <c r="D3639" s="165"/>
    </row>
    <row r="3640" spans="4:4">
      <c r="D3640" s="165"/>
    </row>
    <row r="3641" spans="4:4">
      <c r="D3641" s="165"/>
    </row>
    <row r="3642" spans="4:4">
      <c r="D3642" s="165"/>
    </row>
    <row r="3643" spans="4:4">
      <c r="D3643" s="165"/>
    </row>
    <row r="3644" spans="4:4">
      <c r="D3644" s="165"/>
    </row>
    <row r="3645" spans="4:4">
      <c r="D3645" s="165"/>
    </row>
    <row r="3646" spans="4:4">
      <c r="D3646" s="165"/>
    </row>
    <row r="3647" spans="4:4">
      <c r="D3647" s="165"/>
    </row>
    <row r="3648" spans="4:4">
      <c r="D3648" s="165"/>
    </row>
    <row r="3649" spans="4:4">
      <c r="D3649" s="165"/>
    </row>
    <row r="3650" spans="4:4">
      <c r="D3650" s="165"/>
    </row>
    <row r="3651" spans="4:4">
      <c r="D3651" s="165"/>
    </row>
    <row r="3652" spans="4:4">
      <c r="D3652" s="165"/>
    </row>
    <row r="3653" spans="4:4">
      <c r="D3653" s="165"/>
    </row>
    <row r="3654" spans="4:4">
      <c r="D3654" s="165"/>
    </row>
    <row r="3655" spans="4:4">
      <c r="D3655" s="165"/>
    </row>
    <row r="3656" spans="4:4">
      <c r="D3656" s="165"/>
    </row>
    <row r="3657" spans="4:4">
      <c r="D3657" s="165"/>
    </row>
    <row r="3658" spans="4:4">
      <c r="D3658" s="165"/>
    </row>
    <row r="3659" spans="4:4">
      <c r="D3659" s="165"/>
    </row>
    <row r="3660" spans="4:4">
      <c r="D3660" s="165"/>
    </row>
    <row r="3661" spans="4:4">
      <c r="D3661" s="165"/>
    </row>
    <row r="3662" spans="4:4">
      <c r="D3662" s="165"/>
    </row>
    <row r="3663" spans="4:4">
      <c r="D3663" s="165"/>
    </row>
    <row r="3664" spans="4:4">
      <c r="D3664" s="165"/>
    </row>
    <row r="3665" spans="4:4">
      <c r="D3665" s="165"/>
    </row>
    <row r="3666" spans="4:4">
      <c r="D3666" s="165"/>
    </row>
    <row r="3667" spans="4:4">
      <c r="D3667" s="165"/>
    </row>
    <row r="3668" spans="4:4">
      <c r="D3668" s="165"/>
    </row>
    <row r="3669" spans="4:4">
      <c r="D3669" s="165"/>
    </row>
    <row r="3670" spans="4:4">
      <c r="D3670" s="165"/>
    </row>
    <row r="3671" spans="4:4">
      <c r="D3671" s="165"/>
    </row>
    <row r="3672" spans="4:4">
      <c r="D3672" s="165"/>
    </row>
    <row r="3673" spans="4:4">
      <c r="D3673" s="165"/>
    </row>
    <row r="3674" spans="4:4">
      <c r="D3674" s="165"/>
    </row>
    <row r="3675" spans="4:4">
      <c r="D3675" s="165"/>
    </row>
    <row r="3676" spans="4:4">
      <c r="D3676" s="165"/>
    </row>
    <row r="3677" spans="4:4">
      <c r="D3677" s="165"/>
    </row>
    <row r="3678" spans="4:4">
      <c r="D3678" s="165"/>
    </row>
    <row r="3679" spans="4:4">
      <c r="D3679" s="165"/>
    </row>
    <row r="3680" spans="4:4">
      <c r="D3680" s="165"/>
    </row>
    <row r="3681" spans="4:4">
      <c r="D3681" s="165"/>
    </row>
    <row r="3682" spans="4:4">
      <c r="D3682" s="165"/>
    </row>
    <row r="3683" spans="4:4">
      <c r="D3683" s="165"/>
    </row>
    <row r="3684" spans="4:4">
      <c r="D3684" s="165"/>
    </row>
    <row r="3685" spans="4:4">
      <c r="D3685" s="165"/>
    </row>
    <row r="3686" spans="4:4">
      <c r="D3686" s="165"/>
    </row>
    <row r="3687" spans="4:4">
      <c r="D3687" s="165"/>
    </row>
    <row r="3688" spans="4:4">
      <c r="D3688" s="165"/>
    </row>
    <row r="3689" spans="4:4">
      <c r="D3689" s="165"/>
    </row>
    <row r="3690" spans="4:4">
      <c r="D3690" s="165"/>
    </row>
    <row r="3691" spans="4:4">
      <c r="D3691" s="165"/>
    </row>
    <row r="3692" spans="4:4">
      <c r="D3692" s="165"/>
    </row>
    <row r="3693" spans="4:4">
      <c r="D3693" s="165"/>
    </row>
    <row r="3694" spans="4:4">
      <c r="D3694" s="165"/>
    </row>
    <row r="3695" spans="4:4">
      <c r="D3695" s="165"/>
    </row>
    <row r="3696" spans="4:4">
      <c r="D3696" s="165"/>
    </row>
    <row r="3697" spans="4:4">
      <c r="D3697" s="165"/>
    </row>
    <row r="3698" spans="4:4">
      <c r="D3698" s="165"/>
    </row>
    <row r="3699" spans="4:4">
      <c r="D3699" s="165"/>
    </row>
    <row r="3700" spans="4:4">
      <c r="D3700" s="165"/>
    </row>
    <row r="3701" spans="4:4">
      <c r="D3701" s="165"/>
    </row>
    <row r="3702" spans="4:4">
      <c r="D3702" s="165"/>
    </row>
    <row r="3703" spans="4:4">
      <c r="D3703" s="165"/>
    </row>
    <row r="3704" spans="4:4">
      <c r="D3704" s="165"/>
    </row>
    <row r="3705" spans="4:4">
      <c r="D3705" s="165"/>
    </row>
    <row r="3706" spans="4:4">
      <c r="D3706" s="165"/>
    </row>
    <row r="3707" spans="4:4">
      <c r="D3707" s="165"/>
    </row>
    <row r="3708" spans="4:4">
      <c r="D3708" s="165"/>
    </row>
    <row r="3709" spans="4:4">
      <c r="D3709" s="165"/>
    </row>
    <row r="3710" spans="4:4">
      <c r="D3710" s="165"/>
    </row>
    <row r="3711" spans="4:4">
      <c r="D3711" s="165"/>
    </row>
    <row r="3712" spans="4:4">
      <c r="D3712" s="165"/>
    </row>
    <row r="3713" spans="4:4">
      <c r="D3713" s="165"/>
    </row>
    <row r="3714" spans="4:4">
      <c r="D3714" s="165"/>
    </row>
    <row r="3715" spans="4:4">
      <c r="D3715" s="165"/>
    </row>
    <row r="3716" spans="4:4">
      <c r="D3716" s="165"/>
    </row>
    <row r="3717" spans="4:4">
      <c r="D3717" s="165"/>
    </row>
    <row r="3718" spans="4:4">
      <c r="D3718" s="165"/>
    </row>
    <row r="3719" spans="4:4">
      <c r="D3719" s="165"/>
    </row>
    <row r="3720" spans="4:4">
      <c r="D3720" s="165"/>
    </row>
    <row r="3721" spans="4:4">
      <c r="D3721" s="165"/>
    </row>
    <row r="3722" spans="4:4">
      <c r="D3722" s="165"/>
    </row>
    <row r="3723" spans="4:4">
      <c r="D3723" s="165"/>
    </row>
    <row r="3724" spans="4:4">
      <c r="D3724" s="165"/>
    </row>
    <row r="3725" spans="4:4">
      <c r="D3725" s="165"/>
    </row>
    <row r="3726" spans="4:4">
      <c r="D3726" s="165"/>
    </row>
    <row r="3727" spans="4:4">
      <c r="D3727" s="165"/>
    </row>
    <row r="3728" spans="4:4">
      <c r="D3728" s="165"/>
    </row>
    <row r="3729" spans="4:4">
      <c r="D3729" s="165"/>
    </row>
    <row r="3730" spans="4:4">
      <c r="D3730" s="165"/>
    </row>
    <row r="3731" spans="4:4">
      <c r="D3731" s="165"/>
    </row>
    <row r="3732" spans="4:4">
      <c r="D3732" s="165"/>
    </row>
    <row r="3733" spans="4:4">
      <c r="D3733" s="165"/>
    </row>
    <row r="3734" spans="4:4">
      <c r="D3734" s="165"/>
    </row>
    <row r="3735" spans="4:4">
      <c r="D3735" s="165"/>
    </row>
    <row r="3736" spans="4:4">
      <c r="D3736" s="165"/>
    </row>
    <row r="3737" spans="4:4">
      <c r="D3737" s="165"/>
    </row>
    <row r="3738" spans="4:4">
      <c r="D3738" s="165"/>
    </row>
    <row r="3739" spans="4:4">
      <c r="D3739" s="165"/>
    </row>
    <row r="3740" spans="4:4">
      <c r="D3740" s="165"/>
    </row>
    <row r="3741" spans="4:4">
      <c r="D3741" s="165"/>
    </row>
    <row r="3742" spans="4:4">
      <c r="D3742" s="165"/>
    </row>
    <row r="3743" spans="4:4">
      <c r="D3743" s="165"/>
    </row>
    <row r="3744" spans="4:4">
      <c r="D3744" s="165"/>
    </row>
    <row r="3745" spans="4:4">
      <c r="D3745" s="165"/>
    </row>
    <row r="3746" spans="4:4">
      <c r="D3746" s="165"/>
    </row>
    <row r="3747" spans="4:4">
      <c r="D3747" s="165"/>
    </row>
    <row r="3748" spans="4:4">
      <c r="D3748" s="165"/>
    </row>
    <row r="3749" spans="4:4">
      <c r="D3749" s="165"/>
    </row>
    <row r="3750" spans="4:4">
      <c r="D3750" s="165"/>
    </row>
    <row r="3751" spans="4:4">
      <c r="D3751" s="165"/>
    </row>
    <row r="3752" spans="4:4">
      <c r="D3752" s="165"/>
    </row>
    <row r="3753" spans="4:4">
      <c r="D3753" s="165"/>
    </row>
    <row r="3754" spans="4:4">
      <c r="D3754" s="165"/>
    </row>
    <row r="3755" spans="4:4">
      <c r="D3755" s="165"/>
    </row>
    <row r="3756" spans="4:4">
      <c r="D3756" s="165"/>
    </row>
    <row r="3757" spans="4:4">
      <c r="D3757" s="165"/>
    </row>
    <row r="3758" spans="4:4">
      <c r="D3758" s="165"/>
    </row>
    <row r="3759" spans="4:4">
      <c r="D3759" s="165"/>
    </row>
    <row r="3760" spans="4:4">
      <c r="D3760" s="165"/>
    </row>
    <row r="3761" spans="4:4">
      <c r="D3761" s="165"/>
    </row>
    <row r="3762" spans="4:4">
      <c r="D3762" s="165"/>
    </row>
    <row r="3763" spans="4:4">
      <c r="D3763" s="165"/>
    </row>
    <row r="3764" spans="4:4">
      <c r="D3764" s="165"/>
    </row>
    <row r="3765" spans="4:4">
      <c r="D3765" s="165"/>
    </row>
    <row r="3766" spans="4:4">
      <c r="D3766" s="165"/>
    </row>
    <row r="3767" spans="4:4">
      <c r="D3767" s="165"/>
    </row>
    <row r="3768" spans="4:4">
      <c r="D3768" s="165"/>
    </row>
    <row r="3769" spans="4:4">
      <c r="D3769" s="165"/>
    </row>
    <row r="3770" spans="4:4">
      <c r="D3770" s="165"/>
    </row>
    <row r="3771" spans="4:4">
      <c r="D3771" s="165"/>
    </row>
    <row r="3772" spans="4:4">
      <c r="D3772" s="165"/>
    </row>
    <row r="3773" spans="4:4">
      <c r="D3773" s="165"/>
    </row>
    <row r="3774" spans="4:4">
      <c r="D3774" s="165"/>
    </row>
    <row r="3775" spans="4:4">
      <c r="D3775" s="165"/>
    </row>
    <row r="3776" spans="4:4">
      <c r="D3776" s="165"/>
    </row>
    <row r="3777" spans="4:4">
      <c r="D3777" s="165"/>
    </row>
    <row r="3778" spans="4:4">
      <c r="D3778" s="165"/>
    </row>
    <row r="3779" spans="4:4">
      <c r="D3779" s="165"/>
    </row>
    <row r="3780" spans="4:4">
      <c r="D3780" s="165"/>
    </row>
    <row r="3781" spans="4:4">
      <c r="D3781" s="165"/>
    </row>
    <row r="3782" spans="4:4">
      <c r="D3782" s="165"/>
    </row>
    <row r="3783" spans="4:4">
      <c r="D3783" s="165"/>
    </row>
    <row r="3784" spans="4:4">
      <c r="D3784" s="165"/>
    </row>
    <row r="3785" spans="4:4">
      <c r="D3785" s="165"/>
    </row>
    <row r="3786" spans="4:4">
      <c r="D3786" s="165"/>
    </row>
    <row r="3787" spans="4:4">
      <c r="D3787" s="165"/>
    </row>
    <row r="3788" spans="4:4">
      <c r="D3788" s="165"/>
    </row>
    <row r="3789" spans="4:4">
      <c r="D3789" s="165"/>
    </row>
    <row r="3790" spans="4:4">
      <c r="D3790" s="165"/>
    </row>
    <row r="3791" spans="4:4">
      <c r="D3791" s="165"/>
    </row>
    <row r="3792" spans="4:4">
      <c r="D3792" s="165"/>
    </row>
    <row r="3793" spans="4:4">
      <c r="D3793" s="165"/>
    </row>
    <row r="3794" spans="4:4">
      <c r="D3794" s="165"/>
    </row>
    <row r="3795" spans="4:4">
      <c r="D3795" s="165"/>
    </row>
    <row r="3796" spans="4:4">
      <c r="D3796" s="165"/>
    </row>
    <row r="3797" spans="4:4">
      <c r="D3797" s="165"/>
    </row>
    <row r="3798" spans="4:4">
      <c r="D3798" s="165"/>
    </row>
    <row r="3799" spans="4:4">
      <c r="D3799" s="165"/>
    </row>
    <row r="3800" spans="4:4">
      <c r="D3800" s="165"/>
    </row>
    <row r="3801" spans="4:4">
      <c r="D3801" s="165"/>
    </row>
    <row r="3802" spans="4:4">
      <c r="D3802" s="165"/>
    </row>
    <row r="3803" spans="4:4">
      <c r="D3803" s="165"/>
    </row>
    <row r="3804" spans="4:4">
      <c r="D3804" s="165"/>
    </row>
    <row r="3805" spans="4:4">
      <c r="D3805" s="165"/>
    </row>
    <row r="3806" spans="4:4">
      <c r="D3806" s="165"/>
    </row>
    <row r="3807" spans="4:4">
      <c r="D3807" s="165"/>
    </row>
    <row r="3808" spans="4:4">
      <c r="D3808" s="165"/>
    </row>
    <row r="3809" spans="4:4">
      <c r="D3809" s="165"/>
    </row>
    <row r="3810" spans="4:4">
      <c r="D3810" s="165"/>
    </row>
    <row r="3811" spans="4:4">
      <c r="D3811" s="165"/>
    </row>
    <row r="3812" spans="4:4">
      <c r="D3812" s="165"/>
    </row>
    <row r="3813" spans="4:4">
      <c r="D3813" s="165"/>
    </row>
    <row r="3814" spans="4:4">
      <c r="D3814" s="165"/>
    </row>
    <row r="3815" spans="4:4">
      <c r="D3815" s="165"/>
    </row>
    <row r="3816" spans="4:4">
      <c r="D3816" s="165"/>
    </row>
    <row r="3817" spans="4:4">
      <c r="D3817" s="165"/>
    </row>
    <row r="3818" spans="4:4">
      <c r="D3818" s="165"/>
    </row>
    <row r="3819" spans="4:4">
      <c r="D3819" s="165"/>
    </row>
    <row r="3820" spans="4:4">
      <c r="D3820" s="165"/>
    </row>
    <row r="3821" spans="4:4">
      <c r="D3821" s="165"/>
    </row>
    <row r="3822" spans="4:4">
      <c r="D3822" s="165"/>
    </row>
    <row r="3823" spans="4:4">
      <c r="D3823" s="165"/>
    </row>
    <row r="3824" spans="4:4">
      <c r="D3824" s="165"/>
    </row>
    <row r="3825" spans="4:4">
      <c r="D3825" s="165"/>
    </row>
    <row r="3826" spans="4:4">
      <c r="D3826" s="165"/>
    </row>
    <row r="3827" spans="4:4">
      <c r="D3827" s="165"/>
    </row>
    <row r="3828" spans="4:4">
      <c r="D3828" s="165"/>
    </row>
    <row r="3829" spans="4:4">
      <c r="D3829" s="165"/>
    </row>
    <row r="3830" spans="4:4">
      <c r="D3830" s="165"/>
    </row>
    <row r="3831" spans="4:4">
      <c r="D3831" s="165"/>
    </row>
    <row r="3832" spans="4:4">
      <c r="D3832" s="165"/>
    </row>
    <row r="3833" spans="4:4">
      <c r="D3833" s="165"/>
    </row>
    <row r="3834" spans="4:4">
      <c r="D3834" s="165"/>
    </row>
    <row r="3835" spans="4:4">
      <c r="D3835" s="165"/>
    </row>
    <row r="3836" spans="4:4">
      <c r="D3836" s="165"/>
    </row>
    <row r="3837" spans="4:4">
      <c r="D3837" s="165"/>
    </row>
    <row r="3838" spans="4:4">
      <c r="D3838" s="165"/>
    </row>
    <row r="3839" spans="4:4">
      <c r="D3839" s="165"/>
    </row>
    <row r="3840" spans="4:4">
      <c r="D3840" s="165"/>
    </row>
    <row r="3841" spans="4:4">
      <c r="D3841" s="165"/>
    </row>
    <row r="3842" spans="4:4">
      <c r="D3842" s="165"/>
    </row>
    <row r="3843" spans="4:4">
      <c r="D3843" s="165"/>
    </row>
    <row r="3844" spans="4:4">
      <c r="D3844" s="165"/>
    </row>
    <row r="3845" spans="4:4">
      <c r="D3845" s="165"/>
    </row>
    <row r="3846" spans="4:4">
      <c r="D3846" s="165"/>
    </row>
    <row r="3847" spans="4:4">
      <c r="D3847" s="165"/>
    </row>
    <row r="3848" spans="4:4">
      <c r="D3848" s="165"/>
    </row>
    <row r="3849" spans="4:4">
      <c r="D3849" s="165"/>
    </row>
    <row r="3850" spans="4:4">
      <c r="D3850" s="165"/>
    </row>
    <row r="3851" spans="4:4">
      <c r="D3851" s="165"/>
    </row>
    <row r="3852" spans="4:4">
      <c r="D3852" s="165"/>
    </row>
    <row r="3853" spans="4:4">
      <c r="D3853" s="165"/>
    </row>
    <row r="3854" spans="4:4">
      <c r="D3854" s="165"/>
    </row>
    <row r="3855" spans="4:4">
      <c r="D3855" s="165"/>
    </row>
    <row r="3856" spans="4:4">
      <c r="D3856" s="165"/>
    </row>
    <row r="3857" spans="4:4">
      <c r="D3857" s="165"/>
    </row>
    <row r="3858" spans="4:4">
      <c r="D3858" s="165"/>
    </row>
    <row r="3859" spans="4:4">
      <c r="D3859" s="165"/>
    </row>
    <row r="3860" spans="4:4">
      <c r="D3860" s="165"/>
    </row>
    <row r="3861" spans="4:4">
      <c r="D3861" s="165"/>
    </row>
    <row r="3862" spans="4:4">
      <c r="D3862" s="165"/>
    </row>
    <row r="3863" spans="4:4">
      <c r="D3863" s="165"/>
    </row>
    <row r="3864" spans="4:4">
      <c r="D3864" s="165"/>
    </row>
    <row r="3865" spans="4:4">
      <c r="D3865" s="165"/>
    </row>
    <row r="3866" spans="4:4">
      <c r="D3866" s="165"/>
    </row>
    <row r="3867" spans="4:4">
      <c r="D3867" s="165"/>
    </row>
    <row r="3868" spans="4:4">
      <c r="D3868" s="165"/>
    </row>
    <row r="3869" spans="4:4">
      <c r="D3869" s="165"/>
    </row>
    <row r="3870" spans="4:4">
      <c r="D3870" s="165"/>
    </row>
    <row r="3871" spans="4:4">
      <c r="D3871" s="165"/>
    </row>
    <row r="3872" spans="4:4">
      <c r="D3872" s="165"/>
    </row>
    <row r="3873" spans="4:4">
      <c r="D3873" s="165"/>
    </row>
    <row r="3874" spans="4:4">
      <c r="D3874" s="165"/>
    </row>
    <row r="3875" spans="4:4">
      <c r="D3875" s="165"/>
    </row>
    <row r="3876" spans="4:4">
      <c r="D3876" s="165"/>
    </row>
    <row r="3877" spans="4:4">
      <c r="D3877" s="165"/>
    </row>
    <row r="3878" spans="4:4">
      <c r="D3878" s="165"/>
    </row>
    <row r="3879" spans="4:4">
      <c r="D3879" s="165"/>
    </row>
    <row r="3880" spans="4:4">
      <c r="D3880" s="165"/>
    </row>
    <row r="3881" spans="4:4">
      <c r="D3881" s="165"/>
    </row>
    <row r="3882" spans="4:4">
      <c r="D3882" s="165"/>
    </row>
    <row r="3883" spans="4:4">
      <c r="D3883" s="165"/>
    </row>
    <row r="3884" spans="4:4">
      <c r="D3884" s="165"/>
    </row>
    <row r="3885" spans="4:4">
      <c r="D3885" s="165"/>
    </row>
    <row r="3886" spans="4:4">
      <c r="D3886" s="165"/>
    </row>
    <row r="3887" spans="4:4">
      <c r="D3887" s="165"/>
    </row>
    <row r="3888" spans="4:4">
      <c r="D3888" s="165"/>
    </row>
    <row r="3889" spans="4:4">
      <c r="D3889" s="165"/>
    </row>
    <row r="3890" spans="4:4">
      <c r="D3890" s="165"/>
    </row>
    <row r="3891" spans="4:4">
      <c r="D3891" s="165"/>
    </row>
    <row r="3892" spans="4:4">
      <c r="D3892" s="165"/>
    </row>
    <row r="3893" spans="4:4">
      <c r="D3893" s="165"/>
    </row>
    <row r="3894" spans="4:4">
      <c r="D3894" s="165"/>
    </row>
    <row r="3895" spans="4:4">
      <c r="D3895" s="165"/>
    </row>
    <row r="3896" spans="4:4">
      <c r="D3896" s="165"/>
    </row>
    <row r="3897" spans="4:4">
      <c r="D3897" s="165"/>
    </row>
    <row r="3898" spans="4:4">
      <c r="D3898" s="165"/>
    </row>
    <row r="3899" spans="4:4">
      <c r="D3899" s="165"/>
    </row>
    <row r="3900" spans="4:4">
      <c r="D3900" s="165"/>
    </row>
    <row r="3901" spans="4:4">
      <c r="D3901" s="165"/>
    </row>
    <row r="3902" spans="4:4">
      <c r="D3902" s="165"/>
    </row>
    <row r="3903" spans="4:4">
      <c r="D3903" s="165"/>
    </row>
    <row r="3904" spans="4:4">
      <c r="D3904" s="165"/>
    </row>
    <row r="3905" spans="4:4">
      <c r="D3905" s="165"/>
    </row>
    <row r="3906" spans="4:4">
      <c r="D3906" s="165"/>
    </row>
    <row r="3907" spans="4:4">
      <c r="D3907" s="165"/>
    </row>
    <row r="3908" spans="4:4">
      <c r="D3908" s="165"/>
    </row>
    <row r="3909" spans="4:4">
      <c r="D3909" s="165"/>
    </row>
    <row r="3910" spans="4:4">
      <c r="D3910" s="165"/>
    </row>
    <row r="3911" spans="4:4">
      <c r="D3911" s="165"/>
    </row>
    <row r="3912" spans="4:4">
      <c r="D3912" s="165"/>
    </row>
    <row r="3913" spans="4:4">
      <c r="D3913" s="165"/>
    </row>
    <row r="3914" spans="4:4">
      <c r="D3914" s="165"/>
    </row>
    <row r="3915" spans="4:4">
      <c r="D3915" s="165"/>
    </row>
    <row r="3916" spans="4:4">
      <c r="D3916" s="165"/>
    </row>
    <row r="3917" spans="4:4">
      <c r="D3917" s="165"/>
    </row>
    <row r="3918" spans="4:4">
      <c r="D3918" s="165"/>
    </row>
    <row r="3919" spans="4:4">
      <c r="D3919" s="165"/>
    </row>
    <row r="3920" spans="4:4">
      <c r="D3920" s="165"/>
    </row>
    <row r="3921" spans="4:4">
      <c r="D3921" s="165"/>
    </row>
    <row r="3922" spans="4:4">
      <c r="D3922" s="165"/>
    </row>
    <row r="3923" spans="4:4">
      <c r="D3923" s="165"/>
    </row>
    <row r="3924" spans="4:4">
      <c r="D3924" s="165"/>
    </row>
    <row r="3925" spans="4:4">
      <c r="D3925" s="165"/>
    </row>
    <row r="3926" spans="4:4">
      <c r="D3926" s="165"/>
    </row>
    <row r="3927" spans="4:4">
      <c r="D3927" s="165"/>
    </row>
    <row r="3928" spans="4:4">
      <c r="D3928" s="165"/>
    </row>
    <row r="3929" spans="4:4">
      <c r="D3929" s="165"/>
    </row>
    <row r="3930" spans="4:4">
      <c r="D3930" s="165"/>
    </row>
    <row r="3931" spans="4:4">
      <c r="D3931" s="165"/>
    </row>
    <row r="3932" spans="4:4">
      <c r="D3932" s="165"/>
    </row>
    <row r="3933" spans="4:4">
      <c r="D3933" s="165"/>
    </row>
    <row r="3934" spans="4:4">
      <c r="D3934" s="165"/>
    </row>
    <row r="3935" spans="4:4">
      <c r="D3935" s="165"/>
    </row>
    <row r="3936" spans="4:4">
      <c r="D3936" s="165"/>
    </row>
    <row r="3937" spans="4:4">
      <c r="D3937" s="165"/>
    </row>
    <row r="3938" spans="4:4">
      <c r="D3938" s="165"/>
    </row>
    <row r="3939" spans="4:4">
      <c r="D3939" s="165"/>
    </row>
    <row r="3940" spans="4:4">
      <c r="D3940" s="165"/>
    </row>
    <row r="3941" spans="4:4">
      <c r="D3941" s="165"/>
    </row>
    <row r="3942" spans="4:4">
      <c r="D3942" s="165"/>
    </row>
    <row r="3943" spans="4:4">
      <c r="D3943" s="165"/>
    </row>
    <row r="3944" spans="4:4">
      <c r="D3944" s="165"/>
    </row>
    <row r="3945" spans="4:4">
      <c r="D3945" s="165"/>
    </row>
    <row r="3946" spans="4:4">
      <c r="D3946" s="165"/>
    </row>
    <row r="3947" spans="4:4">
      <c r="D3947" s="165"/>
    </row>
    <row r="3948" spans="4:4">
      <c r="D3948" s="165"/>
    </row>
    <row r="3949" spans="4:4">
      <c r="D3949" s="165"/>
    </row>
    <row r="3950" spans="4:4">
      <c r="D3950" s="165"/>
    </row>
    <row r="3951" spans="4:4">
      <c r="D3951" s="165"/>
    </row>
    <row r="3952" spans="4:4">
      <c r="D3952" s="165"/>
    </row>
    <row r="3953" spans="4:4">
      <c r="D3953" s="165"/>
    </row>
    <row r="3954" spans="4:4">
      <c r="D3954" s="165"/>
    </row>
    <row r="3955" spans="4:4">
      <c r="D3955" s="165"/>
    </row>
    <row r="3956" spans="4:4">
      <c r="D3956" s="165"/>
    </row>
    <row r="3957" spans="4:4">
      <c r="D3957" s="165"/>
    </row>
    <row r="3958" spans="4:4">
      <c r="D3958" s="165"/>
    </row>
    <row r="3959" spans="4:4">
      <c r="D3959" s="165"/>
    </row>
    <row r="3960" spans="4:4">
      <c r="D3960" s="165"/>
    </row>
    <row r="3961" spans="4:4">
      <c r="D3961" s="165"/>
    </row>
    <row r="3962" spans="4:4">
      <c r="D3962" s="165"/>
    </row>
    <row r="3963" spans="4:4">
      <c r="D3963" s="165"/>
    </row>
    <row r="3964" spans="4:4">
      <c r="D3964" s="165"/>
    </row>
    <row r="3965" spans="4:4">
      <c r="D3965" s="165"/>
    </row>
    <row r="3966" spans="4:4">
      <c r="D3966" s="165"/>
    </row>
    <row r="3967" spans="4:4">
      <c r="D3967" s="165"/>
    </row>
    <row r="3968" spans="4:4">
      <c r="D3968" s="165"/>
    </row>
    <row r="3969" spans="4:4">
      <c r="D3969" s="165"/>
    </row>
    <row r="3970" spans="4:4">
      <c r="D3970" s="165"/>
    </row>
    <row r="3971" spans="4:4">
      <c r="D3971" s="165"/>
    </row>
    <row r="3972" spans="4:4">
      <c r="D3972" s="165"/>
    </row>
    <row r="3973" spans="4:4">
      <c r="D3973" s="165"/>
    </row>
    <row r="3974" spans="4:4">
      <c r="D3974" s="165"/>
    </row>
    <row r="3975" spans="4:4">
      <c r="D3975" s="165"/>
    </row>
    <row r="3976" spans="4:4">
      <c r="D3976" s="165"/>
    </row>
    <row r="3977" spans="4:4">
      <c r="D3977" s="165"/>
    </row>
    <row r="3978" spans="4:4">
      <c r="D3978" s="165"/>
    </row>
    <row r="3979" spans="4:4">
      <c r="D3979" s="165"/>
    </row>
    <row r="3980" spans="4:4">
      <c r="D3980" s="165"/>
    </row>
    <row r="3981" spans="4:4">
      <c r="D3981" s="165"/>
    </row>
    <row r="3982" spans="4:4">
      <c r="D3982" s="165"/>
    </row>
    <row r="3983" spans="4:4">
      <c r="D3983" s="165"/>
    </row>
    <row r="3984" spans="4:4">
      <c r="D3984" s="165"/>
    </row>
    <row r="3985" spans="4:4">
      <c r="D3985" s="165"/>
    </row>
    <row r="3986" spans="4:4">
      <c r="D3986" s="165"/>
    </row>
    <row r="3987" spans="4:4">
      <c r="D3987" s="165"/>
    </row>
    <row r="3988" spans="4:4">
      <c r="D3988" s="165"/>
    </row>
    <row r="3989" spans="4:4">
      <c r="D3989" s="165"/>
    </row>
    <row r="3990" spans="4:4">
      <c r="D3990" s="165"/>
    </row>
    <row r="3991" spans="4:4">
      <c r="D3991" s="165"/>
    </row>
    <row r="3992" spans="4:4">
      <c r="D3992" s="165"/>
    </row>
    <row r="3993" spans="4:4">
      <c r="D3993" s="165"/>
    </row>
    <row r="3994" spans="4:4">
      <c r="D3994" s="165"/>
    </row>
    <row r="3995" spans="4:4">
      <c r="D3995" s="165"/>
    </row>
    <row r="3996" spans="4:4">
      <c r="D3996" s="165"/>
    </row>
    <row r="3997" spans="4:4">
      <c r="D3997" s="165"/>
    </row>
    <row r="3998" spans="4:4">
      <c r="D3998" s="165"/>
    </row>
    <row r="3999" spans="4:4">
      <c r="D3999" s="165"/>
    </row>
    <row r="4000" spans="4:4">
      <c r="D4000" s="165"/>
    </row>
    <row r="4001" spans="4:4">
      <c r="D4001" s="165"/>
    </row>
    <row r="4002" spans="4:4">
      <c r="D4002" s="165"/>
    </row>
    <row r="4003" spans="4:4">
      <c r="D4003" s="165"/>
    </row>
    <row r="4004" spans="4:4">
      <c r="D4004" s="165"/>
    </row>
    <row r="4005" spans="4:4">
      <c r="D4005" s="165"/>
    </row>
    <row r="4006" spans="4:4">
      <c r="D4006" s="165"/>
    </row>
    <row r="4007" spans="4:4">
      <c r="D4007" s="165"/>
    </row>
    <row r="4008" spans="4:4">
      <c r="D4008" s="165"/>
    </row>
    <row r="4009" spans="4:4">
      <c r="D4009" s="165"/>
    </row>
    <row r="4010" spans="4:4">
      <c r="D4010" s="165"/>
    </row>
    <row r="4011" spans="4:4">
      <c r="D4011" s="165"/>
    </row>
    <row r="4012" spans="4:4">
      <c r="D4012" s="165"/>
    </row>
    <row r="4013" spans="4:4">
      <c r="D4013" s="165"/>
    </row>
    <row r="4014" spans="4:4">
      <c r="D4014" s="165"/>
    </row>
    <row r="4015" spans="4:4">
      <c r="D4015" s="165"/>
    </row>
    <row r="4016" spans="4:4">
      <c r="D4016" s="165"/>
    </row>
    <row r="4017" spans="4:4">
      <c r="D4017" s="165"/>
    </row>
    <row r="4018" spans="4:4">
      <c r="D4018" s="165"/>
    </row>
    <row r="4019" spans="4:4">
      <c r="D4019" s="165"/>
    </row>
    <row r="4020" spans="4:4">
      <c r="D4020" s="165"/>
    </row>
    <row r="4021" spans="4:4">
      <c r="D4021" s="165"/>
    </row>
    <row r="4022" spans="4:4">
      <c r="D4022" s="165"/>
    </row>
    <row r="4023" spans="4:4">
      <c r="D4023" s="165"/>
    </row>
    <row r="4024" spans="4:4">
      <c r="D4024" s="165"/>
    </row>
    <row r="4025" spans="4:4">
      <c r="D4025" s="165"/>
    </row>
    <row r="4026" spans="4:4">
      <c r="D4026" s="165"/>
    </row>
    <row r="4027" spans="4:4">
      <c r="D4027" s="165"/>
    </row>
    <row r="4028" spans="4:4">
      <c r="D4028" s="165"/>
    </row>
    <row r="4029" spans="4:4">
      <c r="D4029" s="165"/>
    </row>
    <row r="4030" spans="4:4">
      <c r="D4030" s="165"/>
    </row>
    <row r="4031" spans="4:4">
      <c r="D4031" s="165"/>
    </row>
    <row r="4032" spans="4:4">
      <c r="D4032" s="165"/>
    </row>
    <row r="4033" spans="4:4">
      <c r="D4033" s="165"/>
    </row>
    <row r="4034" spans="4:4">
      <c r="D4034" s="165"/>
    </row>
    <row r="4035" spans="4:4">
      <c r="D4035" s="165"/>
    </row>
    <row r="4036" spans="4:4">
      <c r="D4036" s="165"/>
    </row>
    <row r="4037" spans="4:4">
      <c r="D4037" s="165"/>
    </row>
    <row r="4038" spans="4:4">
      <c r="D4038" s="165"/>
    </row>
    <row r="4039" spans="4:4">
      <c r="D4039" s="165"/>
    </row>
    <row r="4040" spans="4:4">
      <c r="D4040" s="165"/>
    </row>
    <row r="4041" spans="4:4">
      <c r="D4041" s="165"/>
    </row>
    <row r="4042" spans="4:4">
      <c r="D4042" s="165"/>
    </row>
    <row r="4043" spans="4:4">
      <c r="D4043" s="165"/>
    </row>
    <row r="4044" spans="4:4">
      <c r="D4044" s="165"/>
    </row>
    <row r="4045" spans="4:4">
      <c r="D4045" s="165"/>
    </row>
    <row r="4046" spans="4:4">
      <c r="D4046" s="165"/>
    </row>
    <row r="4047" spans="4:4">
      <c r="D4047" s="165"/>
    </row>
    <row r="4048" spans="4:4">
      <c r="D4048" s="165"/>
    </row>
    <row r="4049" spans="4:4">
      <c r="D4049" s="165"/>
    </row>
    <row r="4050" spans="4:4">
      <c r="D4050" s="165"/>
    </row>
    <row r="4051" spans="4:4">
      <c r="D4051" s="165"/>
    </row>
    <row r="4052" spans="4:4">
      <c r="D4052" s="165"/>
    </row>
    <row r="4053" spans="4:4">
      <c r="D4053" s="165"/>
    </row>
    <row r="4054" spans="4:4">
      <c r="D4054" s="165"/>
    </row>
    <row r="4055" spans="4:4">
      <c r="D4055" s="165"/>
    </row>
    <row r="4056" spans="4:4">
      <c r="D4056" s="165"/>
    </row>
    <row r="4057" spans="4:4">
      <c r="D4057" s="165"/>
    </row>
    <row r="4058" spans="4:4">
      <c r="D4058" s="165"/>
    </row>
    <row r="4059" spans="4:4">
      <c r="D4059" s="165"/>
    </row>
    <row r="4060" spans="4:4">
      <c r="D4060" s="165"/>
    </row>
    <row r="4061" spans="4:4">
      <c r="D4061" s="165"/>
    </row>
    <row r="4062" spans="4:4">
      <c r="D4062" s="165"/>
    </row>
    <row r="4063" spans="4:4">
      <c r="D4063" s="165"/>
    </row>
    <row r="4064" spans="4:4">
      <c r="D4064" s="165"/>
    </row>
    <row r="4065" spans="4:4">
      <c r="D4065" s="165"/>
    </row>
    <row r="4066" spans="4:4">
      <c r="D4066" s="165"/>
    </row>
    <row r="4067" spans="4:4">
      <c r="D4067" s="165"/>
    </row>
    <row r="4068" spans="4:4">
      <c r="D4068" s="165"/>
    </row>
    <row r="4069" spans="4:4">
      <c r="D4069" s="165"/>
    </row>
    <row r="4070" spans="4:4">
      <c r="D4070" s="165"/>
    </row>
    <row r="4071" spans="4:4">
      <c r="D4071" s="165"/>
    </row>
    <row r="4072" spans="4:4">
      <c r="D4072" s="165"/>
    </row>
    <row r="4073" spans="4:4">
      <c r="D4073" s="165"/>
    </row>
    <row r="4074" spans="4:4">
      <c r="D4074" s="165"/>
    </row>
    <row r="4075" spans="4:4">
      <c r="D4075" s="165"/>
    </row>
    <row r="4076" spans="4:4">
      <c r="D4076" s="165"/>
    </row>
    <row r="4077" spans="4:4">
      <c r="D4077" s="165"/>
    </row>
    <row r="4078" spans="4:4">
      <c r="D4078" s="165"/>
    </row>
    <row r="4079" spans="4:4">
      <c r="D4079" s="165"/>
    </row>
    <row r="4080" spans="4:4">
      <c r="D4080" s="165"/>
    </row>
    <row r="4081" spans="4:4">
      <c r="D4081" s="165"/>
    </row>
    <row r="4082" spans="4:4">
      <c r="D4082" s="165"/>
    </row>
    <row r="4083" spans="4:4">
      <c r="D4083" s="165"/>
    </row>
    <row r="4084" spans="4:4">
      <c r="D4084" s="165"/>
    </row>
    <row r="4085" spans="4:4">
      <c r="D4085" s="165"/>
    </row>
    <row r="4086" spans="4:4">
      <c r="D4086" s="165"/>
    </row>
    <row r="4087" spans="4:4">
      <c r="D4087" s="165"/>
    </row>
    <row r="4088" spans="4:4">
      <c r="D4088" s="165"/>
    </row>
    <row r="4089" spans="4:4">
      <c r="D4089" s="165"/>
    </row>
    <row r="4090" spans="4:4">
      <c r="D4090" s="165"/>
    </row>
    <row r="4091" spans="4:4">
      <c r="D4091" s="165"/>
    </row>
    <row r="4092" spans="4:4">
      <c r="D4092" s="165"/>
    </row>
    <row r="4093" spans="4:4">
      <c r="D4093" s="165"/>
    </row>
    <row r="4094" spans="4:4">
      <c r="D4094" s="165"/>
    </row>
    <row r="4095" spans="4:4">
      <c r="D4095" s="165"/>
    </row>
    <row r="4096" spans="4:4">
      <c r="D4096" s="165"/>
    </row>
    <row r="4097" spans="4:4">
      <c r="D4097" s="165"/>
    </row>
    <row r="4098" spans="4:4">
      <c r="D4098" s="165"/>
    </row>
    <row r="4099" spans="4:4">
      <c r="D4099" s="165"/>
    </row>
    <row r="4100" spans="4:4">
      <c r="D4100" s="165"/>
    </row>
    <row r="4101" spans="4:4">
      <c r="D4101" s="165"/>
    </row>
    <row r="4102" spans="4:4">
      <c r="D4102" s="165"/>
    </row>
    <row r="4103" spans="4:4">
      <c r="D4103" s="165"/>
    </row>
    <row r="4104" spans="4:4">
      <c r="D4104" s="165"/>
    </row>
    <row r="4105" spans="4:4">
      <c r="D4105" s="165"/>
    </row>
    <row r="4106" spans="4:4">
      <c r="D4106" s="165"/>
    </row>
    <row r="4107" spans="4:4">
      <c r="D4107" s="165"/>
    </row>
    <row r="4108" spans="4:4">
      <c r="D4108" s="165"/>
    </row>
    <row r="4109" spans="4:4">
      <c r="D4109" s="165"/>
    </row>
    <row r="4110" spans="4:4">
      <c r="D4110" s="165"/>
    </row>
    <row r="4111" spans="4:4">
      <c r="D4111" s="165"/>
    </row>
    <row r="4112" spans="4:4">
      <c r="D4112" s="165"/>
    </row>
    <row r="4113" spans="4:4">
      <c r="D4113" s="165"/>
    </row>
    <row r="4114" spans="4:4">
      <c r="D4114" s="165"/>
    </row>
    <row r="4115" spans="4:4">
      <c r="D4115" s="165"/>
    </row>
    <row r="4116" spans="4:4">
      <c r="D4116" s="165"/>
    </row>
    <row r="4117" spans="4:4">
      <c r="D4117" s="165"/>
    </row>
    <row r="4118" spans="4:4">
      <c r="D4118" s="165"/>
    </row>
    <row r="4119" spans="4:4">
      <c r="D4119" s="165"/>
    </row>
    <row r="4120" spans="4:4">
      <c r="D4120" s="165"/>
    </row>
    <row r="4121" spans="4:4">
      <c r="D4121" s="165"/>
    </row>
    <row r="4122" spans="4:4">
      <c r="D4122" s="165"/>
    </row>
    <row r="4123" spans="4:4">
      <c r="D4123" s="165"/>
    </row>
    <row r="4124" spans="4:4">
      <c r="D4124" s="165"/>
    </row>
    <row r="4125" spans="4:4">
      <c r="D4125" s="165"/>
    </row>
    <row r="4126" spans="4:4">
      <c r="D4126" s="165"/>
    </row>
    <row r="4127" spans="4:4">
      <c r="D4127" s="165"/>
    </row>
    <row r="4128" spans="4:4">
      <c r="D4128" s="165"/>
    </row>
    <row r="4129" spans="4:4">
      <c r="D4129" s="165"/>
    </row>
    <row r="4130" spans="4:4">
      <c r="D4130" s="165"/>
    </row>
    <row r="4131" spans="4:4">
      <c r="D4131" s="165"/>
    </row>
    <row r="4132" spans="4:4">
      <c r="D4132" s="165"/>
    </row>
    <row r="4133" spans="4:4">
      <c r="D4133" s="165"/>
    </row>
    <row r="4134" spans="4:4">
      <c r="D4134" s="165"/>
    </row>
    <row r="4135" spans="4:4">
      <c r="D4135" s="165"/>
    </row>
    <row r="4136" spans="4:4">
      <c r="D4136" s="165"/>
    </row>
    <row r="4137" spans="4:4">
      <c r="D4137" s="165"/>
    </row>
    <row r="4138" spans="4:4">
      <c r="D4138" s="165"/>
    </row>
    <row r="4139" spans="4:4">
      <c r="D4139" s="165"/>
    </row>
    <row r="4140" spans="4:4">
      <c r="D4140" s="165"/>
    </row>
    <row r="4141" spans="4:4">
      <c r="D4141" s="165"/>
    </row>
    <row r="4142" spans="4:4">
      <c r="D4142" s="165"/>
    </row>
    <row r="4143" spans="4:4">
      <c r="D4143" s="165"/>
    </row>
    <row r="4144" spans="4:4">
      <c r="D4144" s="165"/>
    </row>
    <row r="4145" spans="4:4">
      <c r="D4145" s="165"/>
    </row>
    <row r="4146" spans="4:4">
      <c r="D4146" s="165"/>
    </row>
    <row r="4147" spans="4:4">
      <c r="D4147" s="165"/>
    </row>
    <row r="4148" spans="4:4">
      <c r="D4148" s="165"/>
    </row>
    <row r="4149" spans="4:4">
      <c r="D4149" s="165"/>
    </row>
    <row r="4150" spans="4:4">
      <c r="D4150" s="165"/>
    </row>
    <row r="4151" spans="4:4">
      <c r="D4151" s="165"/>
    </row>
    <row r="4152" spans="4:4">
      <c r="D4152" s="165"/>
    </row>
    <row r="4153" spans="4:4">
      <c r="D4153" s="165"/>
    </row>
    <row r="4154" spans="4:4">
      <c r="D4154" s="165"/>
    </row>
    <row r="4155" spans="4:4">
      <c r="D4155" s="165"/>
    </row>
    <row r="4156" spans="4:4">
      <c r="D4156" s="165"/>
    </row>
    <row r="4157" spans="4:4">
      <c r="D4157" s="165"/>
    </row>
    <row r="4158" spans="4:4">
      <c r="D4158" s="165"/>
    </row>
    <row r="4159" spans="4:4">
      <c r="D4159" s="165"/>
    </row>
    <row r="4160" spans="4:4">
      <c r="D4160" s="165"/>
    </row>
    <row r="4161" spans="4:4">
      <c r="D4161" s="165"/>
    </row>
    <row r="4162" spans="4:4">
      <c r="D4162" s="165"/>
    </row>
    <row r="4163" spans="4:4">
      <c r="D4163" s="165"/>
    </row>
    <row r="4164" spans="4:4">
      <c r="D4164" s="165"/>
    </row>
    <row r="4165" spans="4:4">
      <c r="D4165" s="165"/>
    </row>
    <row r="4166" spans="4:4">
      <c r="D4166" s="165"/>
    </row>
    <row r="4167" spans="4:4">
      <c r="D4167" s="165"/>
    </row>
    <row r="4168" spans="4:4">
      <c r="D4168" s="165"/>
    </row>
    <row r="4169" spans="4:4">
      <c r="D4169" s="165"/>
    </row>
    <row r="4170" spans="4:4">
      <c r="D4170" s="165"/>
    </row>
    <row r="4171" spans="4:4">
      <c r="D4171" s="165"/>
    </row>
    <row r="4172" spans="4:4">
      <c r="D4172" s="165"/>
    </row>
    <row r="4173" spans="4:4">
      <c r="D4173" s="165"/>
    </row>
    <row r="4174" spans="4:4">
      <c r="D4174" s="165"/>
    </row>
    <row r="4175" spans="4:4">
      <c r="D4175" s="165"/>
    </row>
    <row r="4176" spans="4:4">
      <c r="D4176" s="165"/>
    </row>
    <row r="4177" spans="4:4">
      <c r="D4177" s="165"/>
    </row>
    <row r="4178" spans="4:4">
      <c r="D4178" s="165"/>
    </row>
    <row r="4179" spans="4:4">
      <c r="D4179" s="165"/>
    </row>
    <row r="4180" spans="4:4">
      <c r="D4180" s="165"/>
    </row>
    <row r="4181" spans="4:4">
      <c r="D4181" s="165"/>
    </row>
    <row r="4182" spans="4:4">
      <c r="D4182" s="165"/>
    </row>
    <row r="4183" spans="4:4">
      <c r="D4183" s="165"/>
    </row>
    <row r="4184" spans="4:4">
      <c r="D4184" s="165"/>
    </row>
    <row r="4185" spans="4:4">
      <c r="D4185" s="165"/>
    </row>
    <row r="4186" spans="4:4">
      <c r="D4186" s="165"/>
    </row>
    <row r="4187" spans="4:4">
      <c r="D4187" s="165"/>
    </row>
    <row r="4188" spans="4:4">
      <c r="D4188" s="165"/>
    </row>
    <row r="4189" spans="4:4">
      <c r="D4189" s="165"/>
    </row>
    <row r="4190" spans="4:4">
      <c r="D4190" s="165"/>
    </row>
    <row r="4191" spans="4:4">
      <c r="D4191" s="165"/>
    </row>
    <row r="4192" spans="4:4">
      <c r="D4192" s="165"/>
    </row>
    <row r="4193" spans="4:4">
      <c r="D4193" s="165"/>
    </row>
    <row r="4194" spans="4:4">
      <c r="D4194" s="165"/>
    </row>
    <row r="4195" spans="4:4">
      <c r="D4195" s="165"/>
    </row>
    <row r="4196" spans="4:4">
      <c r="D4196" s="165"/>
    </row>
    <row r="4197" spans="4:4">
      <c r="D4197" s="165"/>
    </row>
    <row r="4198" spans="4:4">
      <c r="D4198" s="165"/>
    </row>
    <row r="4199" spans="4:4">
      <c r="D4199" s="165"/>
    </row>
    <row r="4200" spans="4:4">
      <c r="D4200" s="165"/>
    </row>
    <row r="4201" spans="4:4">
      <c r="D4201" s="165"/>
    </row>
    <row r="4202" spans="4:4">
      <c r="D4202" s="165"/>
    </row>
    <row r="4203" spans="4:4">
      <c r="D4203" s="165"/>
    </row>
    <row r="4204" spans="4:4">
      <c r="D4204" s="165"/>
    </row>
    <row r="4205" spans="4:4">
      <c r="D4205" s="165"/>
    </row>
    <row r="4206" spans="4:4">
      <c r="D4206" s="165"/>
    </row>
    <row r="4207" spans="4:4">
      <c r="D4207" s="165"/>
    </row>
    <row r="4208" spans="4:4">
      <c r="D4208" s="165"/>
    </row>
    <row r="4209" spans="4:4">
      <c r="D4209" s="165"/>
    </row>
    <row r="4210" spans="4:4">
      <c r="D4210" s="165"/>
    </row>
    <row r="4211" spans="4:4">
      <c r="D4211" s="165"/>
    </row>
    <row r="4212" spans="4:4">
      <c r="D4212" s="165"/>
    </row>
    <row r="4213" spans="4:4">
      <c r="D4213" s="165"/>
    </row>
    <row r="4214" spans="4:4">
      <c r="D4214" s="165"/>
    </row>
    <row r="4215" spans="4:4">
      <c r="D4215" s="165"/>
    </row>
    <row r="4216" spans="4:4">
      <c r="D4216" s="165"/>
    </row>
    <row r="4217" spans="4:4">
      <c r="D4217" s="165"/>
    </row>
    <row r="4218" spans="4:4">
      <c r="D4218" s="165"/>
    </row>
    <row r="4219" spans="4:4">
      <c r="D4219" s="165"/>
    </row>
    <row r="4220" spans="4:4">
      <c r="D4220" s="165"/>
    </row>
    <row r="4221" spans="4:4">
      <c r="D4221" s="165"/>
    </row>
    <row r="4222" spans="4:4">
      <c r="D4222" s="165"/>
    </row>
    <row r="4223" spans="4:4">
      <c r="D4223" s="165"/>
    </row>
    <row r="4224" spans="4:4">
      <c r="D4224" s="165"/>
    </row>
    <row r="4225" spans="4:4">
      <c r="D4225" s="165"/>
    </row>
    <row r="4226" spans="4:4">
      <c r="D4226" s="165"/>
    </row>
    <row r="4227" spans="4:4">
      <c r="D4227" s="165"/>
    </row>
    <row r="4228" spans="4:4">
      <c r="D4228" s="165"/>
    </row>
    <row r="4229" spans="4:4">
      <c r="D4229" s="165"/>
    </row>
    <row r="4230" spans="4:4">
      <c r="D4230" s="165"/>
    </row>
    <row r="4231" spans="4:4">
      <c r="D4231" s="165"/>
    </row>
    <row r="4232" spans="4:4">
      <c r="D4232" s="165"/>
    </row>
    <row r="4233" spans="4:4">
      <c r="D4233" s="165"/>
    </row>
    <row r="4234" spans="4:4">
      <c r="D4234" s="165"/>
    </row>
    <row r="4235" spans="4:4">
      <c r="D4235" s="165"/>
    </row>
    <row r="4236" spans="4:4">
      <c r="D4236" s="165"/>
    </row>
    <row r="4237" spans="4:4">
      <c r="D4237" s="165"/>
    </row>
    <row r="4238" spans="4:4">
      <c r="D4238" s="165"/>
    </row>
    <row r="4239" spans="4:4">
      <c r="D4239" s="165"/>
    </row>
    <row r="4240" spans="4:4">
      <c r="D4240" s="165"/>
    </row>
    <row r="4241" spans="4:4">
      <c r="D4241" s="165"/>
    </row>
    <row r="4242" spans="4:4">
      <c r="D4242" s="165"/>
    </row>
    <row r="4243" spans="4:4">
      <c r="D4243" s="165"/>
    </row>
    <row r="4244" spans="4:4">
      <c r="D4244" s="165"/>
    </row>
    <row r="4245" spans="4:4">
      <c r="D4245" s="165"/>
    </row>
    <row r="4246" spans="4:4">
      <c r="D4246" s="165"/>
    </row>
    <row r="4247" spans="4:4">
      <c r="D4247" s="165"/>
    </row>
    <row r="4248" spans="4:4">
      <c r="D4248" s="165"/>
    </row>
    <row r="4249" spans="4:4">
      <c r="D4249" s="165"/>
    </row>
    <row r="4250" spans="4:4">
      <c r="D4250" s="165"/>
    </row>
    <row r="4251" spans="4:4">
      <c r="D4251" s="165"/>
    </row>
    <row r="4252" spans="4:4">
      <c r="D4252" s="165"/>
    </row>
    <row r="4253" spans="4:4">
      <c r="D4253" s="165"/>
    </row>
    <row r="4254" spans="4:4">
      <c r="D4254" s="165"/>
    </row>
    <row r="4255" spans="4:4">
      <c r="D4255" s="165"/>
    </row>
    <row r="4256" spans="4:4">
      <c r="D4256" s="165"/>
    </row>
    <row r="4257" spans="4:4">
      <c r="D4257" s="165"/>
    </row>
    <row r="4258" spans="4:4">
      <c r="D4258" s="165"/>
    </row>
    <row r="4259" spans="4:4">
      <c r="D4259" s="165"/>
    </row>
    <row r="4260" spans="4:4">
      <c r="D4260" s="165"/>
    </row>
    <row r="4261" spans="4:4">
      <c r="D4261" s="165"/>
    </row>
    <row r="4262" spans="4:4">
      <c r="D4262" s="165"/>
    </row>
    <row r="4263" spans="4:4">
      <c r="D4263" s="165"/>
    </row>
    <row r="4264" spans="4:4">
      <c r="D4264" s="165"/>
    </row>
    <row r="4265" spans="4:4">
      <c r="D4265" s="165"/>
    </row>
    <row r="4266" spans="4:4">
      <c r="D4266" s="165"/>
    </row>
    <row r="4267" spans="4:4">
      <c r="D4267" s="165"/>
    </row>
    <row r="4268" spans="4:4">
      <c r="D4268" s="165"/>
    </row>
    <row r="4269" spans="4:4">
      <c r="D4269" s="165"/>
    </row>
    <row r="4270" spans="4:4">
      <c r="D4270" s="165"/>
    </row>
    <row r="4271" spans="4:4">
      <c r="D4271" s="165"/>
    </row>
    <row r="4272" spans="4:4">
      <c r="D4272" s="165"/>
    </row>
    <row r="4273" spans="4:4">
      <c r="D4273" s="165"/>
    </row>
    <row r="4274" spans="4:4">
      <c r="D4274" s="165"/>
    </row>
    <row r="4275" spans="4:4">
      <c r="D4275" s="165"/>
    </row>
    <row r="4276" spans="4:4">
      <c r="D4276" s="165"/>
    </row>
    <row r="4277" spans="4:4">
      <c r="D4277" s="165"/>
    </row>
    <row r="4278" spans="4:4">
      <c r="D4278" s="165"/>
    </row>
    <row r="4279" spans="4:4">
      <c r="D4279" s="165"/>
    </row>
    <row r="4280" spans="4:4">
      <c r="D4280" s="165"/>
    </row>
    <row r="4281" spans="4:4">
      <c r="D4281" s="165"/>
    </row>
    <row r="4282" spans="4:4">
      <c r="D4282" s="165"/>
    </row>
    <row r="4283" spans="4:4">
      <c r="D4283" s="165"/>
    </row>
    <row r="4284" spans="4:4">
      <c r="D4284" s="165"/>
    </row>
    <row r="4285" spans="4:4">
      <c r="D4285" s="165"/>
    </row>
    <row r="4286" spans="4:4">
      <c r="D4286" s="165"/>
    </row>
    <row r="4287" spans="4:4">
      <c r="D4287" s="165"/>
    </row>
    <row r="4288" spans="4:4">
      <c r="D4288" s="165"/>
    </row>
    <row r="4289" spans="4:4">
      <c r="D4289" s="165"/>
    </row>
    <row r="4290" spans="4:4">
      <c r="D4290" s="165"/>
    </row>
    <row r="4291" spans="4:4">
      <c r="D4291" s="165"/>
    </row>
    <row r="4292" spans="4:4">
      <c r="D4292" s="165"/>
    </row>
    <row r="4293" spans="4:4">
      <c r="D4293" s="165"/>
    </row>
    <row r="4294" spans="4:4">
      <c r="D4294" s="165"/>
    </row>
    <row r="4295" spans="4:4">
      <c r="D4295" s="165"/>
    </row>
    <row r="4296" spans="4:4">
      <c r="D4296" s="165"/>
    </row>
    <row r="4297" spans="4:4">
      <c r="D4297" s="165"/>
    </row>
    <row r="4298" spans="4:4">
      <c r="D4298" s="165"/>
    </row>
    <row r="4299" spans="4:4">
      <c r="D4299" s="165"/>
    </row>
    <row r="4300" spans="4:4">
      <c r="D4300" s="165"/>
    </row>
    <row r="4301" spans="4:4">
      <c r="D4301" s="165"/>
    </row>
    <row r="4302" spans="4:4">
      <c r="D4302" s="165"/>
    </row>
    <row r="4303" spans="4:4">
      <c r="D4303" s="165"/>
    </row>
    <row r="4304" spans="4:4">
      <c r="D4304" s="165"/>
    </row>
    <row r="4305" spans="4:4">
      <c r="D4305" s="165"/>
    </row>
    <row r="4306" spans="4:4">
      <c r="D4306" s="165"/>
    </row>
    <row r="4307" spans="4:4">
      <c r="D4307" s="165"/>
    </row>
    <row r="4308" spans="4:4">
      <c r="D4308" s="165"/>
    </row>
    <row r="4309" spans="4:4">
      <c r="D4309" s="165"/>
    </row>
    <row r="4310" spans="4:4">
      <c r="D4310" s="165"/>
    </row>
    <row r="4311" spans="4:4">
      <c r="D4311" s="165"/>
    </row>
    <row r="4312" spans="4:4">
      <c r="D4312" s="165"/>
    </row>
    <row r="4313" spans="4:4">
      <c r="D4313" s="165"/>
    </row>
    <row r="4314" spans="4:4">
      <c r="D4314" s="165"/>
    </row>
    <row r="4315" spans="4:4">
      <c r="D4315" s="165"/>
    </row>
    <row r="4316" spans="4:4">
      <c r="D4316" s="165"/>
    </row>
    <row r="4317" spans="4:4">
      <c r="D4317" s="165"/>
    </row>
    <row r="4318" spans="4:4">
      <c r="D4318" s="165"/>
    </row>
    <row r="4319" spans="4:4">
      <c r="D4319" s="165"/>
    </row>
    <row r="4320" spans="4:4">
      <c r="D4320" s="165"/>
    </row>
    <row r="4321" spans="4:4">
      <c r="D4321" s="165"/>
    </row>
    <row r="4322" spans="4:4">
      <c r="D4322" s="165"/>
    </row>
    <row r="4323" spans="4:4">
      <c r="D4323" s="165"/>
    </row>
    <row r="4324" spans="4:4">
      <c r="D4324" s="165"/>
    </row>
    <row r="4325" spans="4:4">
      <c r="D4325" s="165"/>
    </row>
    <row r="4326" spans="4:4">
      <c r="D4326" s="165"/>
    </row>
    <row r="4327" spans="4:4">
      <c r="D4327" s="165"/>
    </row>
    <row r="4328" spans="4:4">
      <c r="D4328" s="165"/>
    </row>
    <row r="4329" spans="4:4">
      <c r="D4329" s="165"/>
    </row>
    <row r="4330" spans="4:4">
      <c r="D4330" s="165"/>
    </row>
    <row r="4331" spans="4:4">
      <c r="D4331" s="165"/>
    </row>
    <row r="4332" spans="4:4">
      <c r="D4332" s="165"/>
    </row>
    <row r="4333" spans="4:4">
      <c r="D4333" s="165"/>
    </row>
    <row r="4334" spans="4:4">
      <c r="D4334" s="165"/>
    </row>
    <row r="4335" spans="4:4">
      <c r="D4335" s="165"/>
    </row>
    <row r="4336" spans="4:4">
      <c r="D4336" s="165"/>
    </row>
    <row r="4337" spans="4:4">
      <c r="D4337" s="165"/>
    </row>
    <row r="4338" spans="4:4">
      <c r="D4338" s="165"/>
    </row>
    <row r="4339" spans="4:4">
      <c r="D4339" s="165"/>
    </row>
    <row r="4340" spans="4:4">
      <c r="D4340" s="165"/>
    </row>
    <row r="4341" spans="4:4">
      <c r="D4341" s="165"/>
    </row>
    <row r="4342" spans="4:4">
      <c r="D4342" s="165"/>
    </row>
    <row r="4343" spans="4:4">
      <c r="D4343" s="165"/>
    </row>
    <row r="4344" spans="4:4">
      <c r="D4344" s="165"/>
    </row>
    <row r="4345" spans="4:4">
      <c r="D4345" s="165"/>
    </row>
    <row r="4346" spans="4:4">
      <c r="D4346" s="165"/>
    </row>
    <row r="4347" spans="4:4">
      <c r="D4347" s="165"/>
    </row>
    <row r="4348" spans="4:4">
      <c r="D4348" s="165"/>
    </row>
    <row r="4349" spans="4:4">
      <c r="D4349" s="165"/>
    </row>
    <row r="4350" spans="4:4">
      <c r="D4350" s="165"/>
    </row>
    <row r="4351" spans="4:4">
      <c r="D4351" s="165"/>
    </row>
    <row r="4352" spans="4:4">
      <c r="D4352" s="165"/>
    </row>
    <row r="4353" spans="4:4">
      <c r="D4353" s="165"/>
    </row>
    <row r="4354" spans="4:4">
      <c r="D4354" s="165"/>
    </row>
    <row r="4355" spans="4:4">
      <c r="D4355" s="165"/>
    </row>
    <row r="4356" spans="4:4">
      <c r="D4356" s="165"/>
    </row>
    <row r="4357" spans="4:4">
      <c r="D4357" s="165"/>
    </row>
    <row r="4358" spans="4:4">
      <c r="D4358" s="165"/>
    </row>
    <row r="4359" spans="4:4">
      <c r="D4359" s="165"/>
    </row>
    <row r="4360" spans="4:4">
      <c r="D4360" s="165"/>
    </row>
    <row r="4361" spans="4:4">
      <c r="D4361" s="165"/>
    </row>
    <row r="4362" spans="4:4">
      <c r="D4362" s="165"/>
    </row>
    <row r="4363" spans="4:4">
      <c r="D4363" s="165"/>
    </row>
    <row r="4364" spans="4:4">
      <c r="D4364" s="165"/>
    </row>
    <row r="4365" spans="4:4">
      <c r="D4365" s="165"/>
    </row>
    <row r="4366" spans="4:4">
      <c r="D4366" s="165"/>
    </row>
    <row r="4367" spans="4:4">
      <c r="D4367" s="165"/>
    </row>
    <row r="4368" spans="4:4">
      <c r="D4368" s="165"/>
    </row>
    <row r="4369" spans="4:4">
      <c r="D4369" s="165"/>
    </row>
    <row r="4370" spans="4:4">
      <c r="D4370" s="165"/>
    </row>
    <row r="4371" spans="4:4">
      <c r="D4371" s="165"/>
    </row>
    <row r="4372" spans="4:4">
      <c r="D4372" s="165"/>
    </row>
    <row r="4373" spans="4:4">
      <c r="D4373" s="165"/>
    </row>
    <row r="4374" spans="4:4">
      <c r="D4374" s="165"/>
    </row>
    <row r="4375" spans="4:4">
      <c r="D4375" s="165"/>
    </row>
    <row r="4376" spans="4:4">
      <c r="D4376" s="165"/>
    </row>
    <row r="4377" spans="4:4">
      <c r="D4377" s="165"/>
    </row>
    <row r="4378" spans="4:4">
      <c r="D4378" s="165"/>
    </row>
    <row r="4379" spans="4:4">
      <c r="D4379" s="165"/>
    </row>
    <row r="4380" spans="4:4">
      <c r="D4380" s="165"/>
    </row>
    <row r="4381" spans="4:4">
      <c r="D4381" s="165"/>
    </row>
    <row r="4382" spans="4:4">
      <c r="D4382" s="165"/>
    </row>
    <row r="4383" spans="4:4">
      <c r="D4383" s="165"/>
    </row>
    <row r="4384" spans="4:4">
      <c r="D4384" s="165"/>
    </row>
    <row r="4385" spans="4:4">
      <c r="D4385" s="165"/>
    </row>
    <row r="4386" spans="4:4">
      <c r="D4386" s="165"/>
    </row>
    <row r="4387" spans="4:4">
      <c r="D4387" s="165"/>
    </row>
    <row r="4388" spans="4:4">
      <c r="D4388" s="165"/>
    </row>
    <row r="4389" spans="4:4">
      <c r="D4389" s="165"/>
    </row>
    <row r="4390" spans="4:4">
      <c r="D4390" s="165"/>
    </row>
    <row r="4391" spans="4:4">
      <c r="D4391" s="165"/>
    </row>
    <row r="4392" spans="4:4">
      <c r="D4392" s="165"/>
    </row>
    <row r="4393" spans="4:4">
      <c r="D4393" s="165"/>
    </row>
    <row r="4394" spans="4:4">
      <c r="D4394" s="165"/>
    </row>
    <row r="4395" spans="4:4">
      <c r="D4395" s="165"/>
    </row>
    <row r="4396" spans="4:4">
      <c r="D4396" s="165"/>
    </row>
    <row r="4397" spans="4:4">
      <c r="D4397" s="165"/>
    </row>
    <row r="4398" spans="4:4">
      <c r="D4398" s="165"/>
    </row>
    <row r="4399" spans="4:4">
      <c r="D4399" s="165"/>
    </row>
    <row r="4400" spans="4:4">
      <c r="D4400" s="165"/>
    </row>
    <row r="4401" spans="4:4">
      <c r="D4401" s="165"/>
    </row>
    <row r="4402" spans="4:4">
      <c r="D4402" s="165"/>
    </row>
    <row r="4403" spans="4:4">
      <c r="D4403" s="165"/>
    </row>
    <row r="4404" spans="4:4">
      <c r="D4404" s="165"/>
    </row>
    <row r="4405" spans="4:4">
      <c r="D4405" s="165"/>
    </row>
    <row r="4406" spans="4:4">
      <c r="D4406" s="165"/>
    </row>
    <row r="4407" spans="4:4">
      <c r="D4407" s="165"/>
    </row>
    <row r="4408" spans="4:4">
      <c r="D4408" s="165"/>
    </row>
    <row r="4409" spans="4:4">
      <c r="D4409" s="165"/>
    </row>
    <row r="4410" spans="4:4">
      <c r="D4410" s="165"/>
    </row>
    <row r="4411" spans="4:4">
      <c r="D4411" s="165"/>
    </row>
    <row r="4412" spans="4:4">
      <c r="D4412" s="165"/>
    </row>
    <row r="4413" spans="4:4">
      <c r="D4413" s="165"/>
    </row>
    <row r="4414" spans="4:4">
      <c r="D4414" s="165"/>
    </row>
    <row r="4415" spans="4:4">
      <c r="D4415" s="165"/>
    </row>
    <row r="4416" spans="4:4">
      <c r="D4416" s="165"/>
    </row>
    <row r="4417" spans="4:4">
      <c r="D4417" s="165"/>
    </row>
    <row r="4418" spans="4:4">
      <c r="D4418" s="165"/>
    </row>
    <row r="4419" spans="4:4">
      <c r="D4419" s="165"/>
    </row>
    <row r="4420" spans="4:4">
      <c r="D4420" s="165"/>
    </row>
    <row r="4421" spans="4:4">
      <c r="D4421" s="165"/>
    </row>
    <row r="4422" spans="4:4">
      <c r="D4422" s="165"/>
    </row>
    <row r="4423" spans="4:4">
      <c r="D4423" s="165"/>
    </row>
    <row r="4424" spans="4:4">
      <c r="D4424" s="165"/>
    </row>
    <row r="4425" spans="4:4">
      <c r="D4425" s="165"/>
    </row>
    <row r="4426" spans="4:4">
      <c r="D4426" s="165"/>
    </row>
    <row r="4427" spans="4:4">
      <c r="D4427" s="165"/>
    </row>
    <row r="4428" spans="4:4">
      <c r="D4428" s="165"/>
    </row>
    <row r="4429" spans="4:4">
      <c r="D4429" s="165"/>
    </row>
    <row r="4430" spans="4:4">
      <c r="D4430" s="165"/>
    </row>
    <row r="4431" spans="4:4">
      <c r="D4431" s="165"/>
    </row>
    <row r="4432" spans="4:4">
      <c r="D4432" s="165"/>
    </row>
    <row r="4433" spans="4:4">
      <c r="D4433" s="165"/>
    </row>
    <row r="4434" spans="4:4">
      <c r="D4434" s="165"/>
    </row>
    <row r="4435" spans="4:4">
      <c r="D4435" s="165"/>
    </row>
    <row r="4436" spans="4:4">
      <c r="D4436" s="165"/>
    </row>
    <row r="4437" spans="4:4">
      <c r="D4437" s="165"/>
    </row>
    <row r="4438" spans="4:4">
      <c r="D4438" s="165"/>
    </row>
    <row r="4439" spans="4:4">
      <c r="D4439" s="165"/>
    </row>
    <row r="4440" spans="4:4">
      <c r="D4440" s="165"/>
    </row>
    <row r="4441" spans="4:4">
      <c r="D4441" s="165"/>
    </row>
    <row r="4442" spans="4:4">
      <c r="D4442" s="165"/>
    </row>
    <row r="4443" spans="4:4">
      <c r="D4443" s="165"/>
    </row>
    <row r="4444" spans="4:4">
      <c r="D4444" s="165"/>
    </row>
    <row r="4445" spans="4:4">
      <c r="D4445" s="165"/>
    </row>
    <row r="4446" spans="4:4">
      <c r="D4446" s="165"/>
    </row>
    <row r="4447" spans="4:4">
      <c r="D4447" s="165"/>
    </row>
    <row r="4448" spans="4:4">
      <c r="D4448" s="165"/>
    </row>
    <row r="4449" spans="4:4">
      <c r="D4449" s="165"/>
    </row>
    <row r="4450" spans="4:4">
      <c r="D4450" s="165"/>
    </row>
    <row r="4451" spans="4:4">
      <c r="D4451" s="165"/>
    </row>
    <row r="4452" spans="4:4">
      <c r="D4452" s="165"/>
    </row>
    <row r="4453" spans="4:4">
      <c r="D4453" s="165"/>
    </row>
    <row r="4454" spans="4:4">
      <c r="D4454" s="165"/>
    </row>
    <row r="4455" spans="4:4">
      <c r="D4455" s="165"/>
    </row>
    <row r="4456" spans="4:4">
      <c r="D4456" s="165"/>
    </row>
    <row r="4457" spans="4:4">
      <c r="D4457" s="165"/>
    </row>
    <row r="4458" spans="4:4">
      <c r="D4458" s="165"/>
    </row>
    <row r="4459" spans="4:4">
      <c r="D4459" s="165"/>
    </row>
    <row r="4460" spans="4:4">
      <c r="D4460" s="165"/>
    </row>
    <row r="4461" spans="4:4">
      <c r="D4461" s="165"/>
    </row>
    <row r="4462" spans="4:4">
      <c r="D4462" s="165"/>
    </row>
    <row r="4463" spans="4:4">
      <c r="D4463" s="165"/>
    </row>
    <row r="4464" spans="4:4">
      <c r="D4464" s="165"/>
    </row>
    <row r="4465" spans="4:4">
      <c r="D4465" s="165"/>
    </row>
    <row r="4466" spans="4:4">
      <c r="D4466" s="165"/>
    </row>
    <row r="4467" spans="4:4">
      <c r="D4467" s="165"/>
    </row>
    <row r="4468" spans="4:4">
      <c r="D4468" s="165"/>
    </row>
    <row r="4469" spans="4:4">
      <c r="D4469" s="165"/>
    </row>
    <row r="4470" spans="4:4">
      <c r="D4470" s="165"/>
    </row>
    <row r="4471" spans="4:4">
      <c r="D4471" s="165"/>
    </row>
    <row r="4472" spans="4:4">
      <c r="D4472" s="165"/>
    </row>
    <row r="4473" spans="4:4">
      <c r="D4473" s="165"/>
    </row>
    <row r="4474" spans="4:4">
      <c r="D4474" s="165"/>
    </row>
    <row r="4475" spans="4:4">
      <c r="D4475" s="165"/>
    </row>
    <row r="4476" spans="4:4">
      <c r="D4476" s="165"/>
    </row>
    <row r="4477" spans="4:4">
      <c r="D4477" s="165"/>
    </row>
    <row r="4478" spans="4:4">
      <c r="D4478" s="165"/>
    </row>
    <row r="4479" spans="4:4">
      <c r="D4479" s="165"/>
    </row>
    <row r="4480" spans="4:4">
      <c r="D4480" s="165"/>
    </row>
    <row r="4481" spans="4:4">
      <c r="D4481" s="165"/>
    </row>
    <row r="4482" spans="4:4">
      <c r="D4482" s="165"/>
    </row>
    <row r="4483" spans="4:4">
      <c r="D4483" s="165"/>
    </row>
    <row r="4484" spans="4:4">
      <c r="D4484" s="165"/>
    </row>
    <row r="4485" spans="4:4">
      <c r="D4485" s="165"/>
    </row>
    <row r="4486" spans="4:4">
      <c r="D4486" s="165"/>
    </row>
    <row r="4487" spans="4:4">
      <c r="D4487" s="165"/>
    </row>
    <row r="4488" spans="4:4">
      <c r="D4488" s="165"/>
    </row>
    <row r="4489" spans="4:4">
      <c r="D4489" s="165"/>
    </row>
    <row r="4490" spans="4:4">
      <c r="D4490" s="165"/>
    </row>
    <row r="4491" spans="4:4">
      <c r="D4491" s="165"/>
    </row>
    <row r="4492" spans="4:4">
      <c r="D4492" s="165"/>
    </row>
    <row r="4493" spans="4:4">
      <c r="D4493" s="165"/>
    </row>
    <row r="4494" spans="4:4">
      <c r="D4494" s="165"/>
    </row>
    <row r="4495" spans="4:4">
      <c r="D4495" s="165"/>
    </row>
    <row r="4496" spans="4:4">
      <c r="D4496" s="165"/>
    </row>
    <row r="4497" spans="4:4">
      <c r="D4497" s="165"/>
    </row>
    <row r="4498" spans="4:4">
      <c r="D4498" s="165"/>
    </row>
    <row r="4499" spans="4:4">
      <c r="D4499" s="165"/>
    </row>
    <row r="4500" spans="4:4">
      <c r="D4500" s="165"/>
    </row>
    <row r="4501" spans="4:4">
      <c r="D4501" s="165"/>
    </row>
    <row r="4502" spans="4:4">
      <c r="D4502" s="165"/>
    </row>
    <row r="4503" spans="4:4">
      <c r="D4503" s="165"/>
    </row>
    <row r="4504" spans="4:4">
      <c r="D4504" s="165"/>
    </row>
    <row r="4505" spans="4:4">
      <c r="D4505" s="165"/>
    </row>
    <row r="4506" spans="4:4">
      <c r="D4506" s="165"/>
    </row>
    <row r="4507" spans="4:4">
      <c r="D4507" s="165"/>
    </row>
    <row r="4508" spans="4:4">
      <c r="D4508" s="165"/>
    </row>
    <row r="4509" spans="4:4">
      <c r="D4509" s="165"/>
    </row>
    <row r="4510" spans="4:4">
      <c r="D4510" s="165"/>
    </row>
    <row r="4511" spans="4:4">
      <c r="D4511" s="165"/>
    </row>
    <row r="4512" spans="4:4">
      <c r="D4512" s="165"/>
    </row>
    <row r="4513" spans="4:4">
      <c r="D4513" s="165"/>
    </row>
    <row r="4514" spans="4:4">
      <c r="D4514" s="165"/>
    </row>
    <row r="4515" spans="4:4">
      <c r="D4515" s="165"/>
    </row>
    <row r="4516" spans="4:4">
      <c r="D4516" s="165"/>
    </row>
    <row r="4517" spans="4:4">
      <c r="D4517" s="165"/>
    </row>
    <row r="4518" spans="4:4">
      <c r="D4518" s="165"/>
    </row>
    <row r="4519" spans="4:4">
      <c r="D4519" s="165"/>
    </row>
    <row r="4520" spans="4:4">
      <c r="D4520" s="165"/>
    </row>
    <row r="4521" spans="4:4">
      <c r="D4521" s="165"/>
    </row>
    <row r="4522" spans="4:4">
      <c r="D4522" s="165"/>
    </row>
    <row r="4523" spans="4:4">
      <c r="D4523" s="165"/>
    </row>
    <row r="4524" spans="4:4">
      <c r="D4524" s="165"/>
    </row>
    <row r="4525" spans="4:4">
      <c r="D4525" s="165"/>
    </row>
    <row r="4526" spans="4:4">
      <c r="D4526" s="165"/>
    </row>
    <row r="4527" spans="4:4">
      <c r="D4527" s="165"/>
    </row>
    <row r="4528" spans="4:4">
      <c r="D4528" s="165"/>
    </row>
    <row r="4529" spans="4:4">
      <c r="D4529" s="165"/>
    </row>
    <row r="4530" spans="4:4">
      <c r="D4530" s="165"/>
    </row>
    <row r="4531" spans="4:4">
      <c r="D4531" s="165"/>
    </row>
    <row r="4532" spans="4:4">
      <c r="D4532" s="165"/>
    </row>
    <row r="4533" spans="4:4">
      <c r="D4533" s="165"/>
    </row>
    <row r="4534" spans="4:4">
      <c r="D4534" s="165"/>
    </row>
    <row r="4535" spans="4:4">
      <c r="D4535" s="165"/>
    </row>
    <row r="4536" spans="4:4">
      <c r="D4536" s="165"/>
    </row>
    <row r="4537" spans="4:4">
      <c r="D4537" s="165"/>
    </row>
    <row r="4538" spans="4:4">
      <c r="D4538" s="165"/>
    </row>
    <row r="4539" spans="4:4">
      <c r="D4539" s="165"/>
    </row>
    <row r="4540" spans="4:4">
      <c r="D4540" s="165"/>
    </row>
    <row r="4541" spans="4:4">
      <c r="D4541" s="165"/>
    </row>
    <row r="4542" spans="4:4">
      <c r="D4542" s="165"/>
    </row>
    <row r="4543" spans="4:4">
      <c r="D4543" s="165"/>
    </row>
    <row r="4544" spans="4:4">
      <c r="D4544" s="165"/>
    </row>
    <row r="4545" spans="4:4">
      <c r="D4545" s="165"/>
    </row>
    <row r="4546" spans="4:4">
      <c r="D4546" s="165"/>
    </row>
    <row r="4547" spans="4:4">
      <c r="D4547" s="165"/>
    </row>
    <row r="4548" spans="4:4">
      <c r="D4548" s="165"/>
    </row>
    <row r="4549" spans="4:4">
      <c r="D4549" s="165"/>
    </row>
    <row r="4550" spans="4:4">
      <c r="D4550" s="165"/>
    </row>
    <row r="4551" spans="4:4">
      <c r="D4551" s="165"/>
    </row>
    <row r="4552" spans="4:4">
      <c r="D4552" s="165"/>
    </row>
    <row r="4553" spans="4:4">
      <c r="D4553" s="165"/>
    </row>
    <row r="4554" spans="4:4">
      <c r="D4554" s="165"/>
    </row>
    <row r="4555" spans="4:4">
      <c r="D4555" s="165"/>
    </row>
    <row r="4556" spans="4:4">
      <c r="D4556" s="165"/>
    </row>
    <row r="4557" spans="4:4">
      <c r="D4557" s="165"/>
    </row>
    <row r="4558" spans="4:4">
      <c r="D4558" s="165"/>
    </row>
    <row r="4559" spans="4:4">
      <c r="D4559" s="165"/>
    </row>
    <row r="4560" spans="4:4">
      <c r="D4560" s="165"/>
    </row>
    <row r="4561" spans="4:4">
      <c r="D4561" s="165"/>
    </row>
    <row r="4562" spans="4:4">
      <c r="D4562" s="165"/>
    </row>
    <row r="4563" spans="4:4">
      <c r="D4563" s="165"/>
    </row>
    <row r="4564" spans="4:4">
      <c r="D4564" s="165"/>
    </row>
    <row r="4565" spans="4:4">
      <c r="D4565" s="165"/>
    </row>
    <row r="4566" spans="4:4">
      <c r="D4566" s="165"/>
    </row>
    <row r="4567" spans="4:4">
      <c r="D4567" s="165"/>
    </row>
    <row r="4568" spans="4:4">
      <c r="D4568" s="165"/>
    </row>
    <row r="4569" spans="4:4">
      <c r="D4569" s="165"/>
    </row>
    <row r="4570" spans="4:4">
      <c r="D4570" s="165"/>
    </row>
    <row r="4571" spans="4:4">
      <c r="D4571" s="165"/>
    </row>
    <row r="4572" spans="4:4">
      <c r="D4572" s="165"/>
    </row>
    <row r="4573" spans="4:4">
      <c r="D4573" s="165"/>
    </row>
    <row r="4574" spans="4:4">
      <c r="D4574" s="165"/>
    </row>
    <row r="4575" spans="4:4">
      <c r="D4575" s="165"/>
    </row>
    <row r="4576" spans="4:4">
      <c r="D4576" s="165"/>
    </row>
    <row r="4577" spans="4:4">
      <c r="D4577" s="165"/>
    </row>
    <row r="4578" spans="4:4">
      <c r="D4578" s="165"/>
    </row>
    <row r="4579" spans="4:4">
      <c r="D4579" s="165"/>
    </row>
    <row r="4580" spans="4:4">
      <c r="D4580" s="165"/>
    </row>
    <row r="4581" spans="4:4">
      <c r="D4581" s="165"/>
    </row>
    <row r="4582" spans="4:4">
      <c r="D4582" s="165"/>
    </row>
    <row r="4583" spans="4:4">
      <c r="D4583" s="165"/>
    </row>
    <row r="4584" spans="4:4">
      <c r="D4584" s="165"/>
    </row>
    <row r="4585" spans="4:4">
      <c r="D4585" s="165"/>
    </row>
    <row r="4586" spans="4:4">
      <c r="D4586" s="165"/>
    </row>
    <row r="4587" spans="4:4">
      <c r="D4587" s="165"/>
    </row>
    <row r="4588" spans="4:4">
      <c r="D4588" s="165"/>
    </row>
    <row r="4589" spans="4:4">
      <c r="D4589" s="165"/>
    </row>
    <row r="4590" spans="4:4">
      <c r="D4590" s="165"/>
    </row>
    <row r="4591" spans="4:4">
      <c r="D4591" s="165"/>
    </row>
    <row r="4592" spans="4:4">
      <c r="D4592" s="165"/>
    </row>
    <row r="4593" spans="4:4">
      <c r="D4593" s="165"/>
    </row>
    <row r="4594" spans="4:4">
      <c r="D4594" s="165"/>
    </row>
    <row r="4595" spans="4:4">
      <c r="D4595" s="165"/>
    </row>
    <row r="4596" spans="4:4">
      <c r="D4596" s="165"/>
    </row>
    <row r="4597" spans="4:4">
      <c r="D4597" s="165"/>
    </row>
    <row r="4598" spans="4:4">
      <c r="D4598" s="165"/>
    </row>
    <row r="4599" spans="4:4">
      <c r="D4599" s="165"/>
    </row>
    <row r="4600" spans="4:4">
      <c r="D4600" s="165"/>
    </row>
    <row r="4601" spans="4:4">
      <c r="D4601" s="165"/>
    </row>
    <row r="4602" spans="4:4">
      <c r="D4602" s="165"/>
    </row>
    <row r="4603" spans="4:4">
      <c r="D4603" s="165"/>
    </row>
    <row r="4604" spans="4:4">
      <c r="D4604" s="165"/>
    </row>
    <row r="4605" spans="4:4">
      <c r="D4605" s="165"/>
    </row>
    <row r="4606" spans="4:4">
      <c r="D4606" s="165"/>
    </row>
    <row r="4607" spans="4:4">
      <c r="D4607" s="165"/>
    </row>
    <row r="4608" spans="4:4">
      <c r="D4608" s="165"/>
    </row>
    <row r="4609" spans="4:4">
      <c r="D4609" s="165"/>
    </row>
    <row r="4610" spans="4:4">
      <c r="D4610" s="165"/>
    </row>
    <row r="4611" spans="4:4">
      <c r="D4611" s="165"/>
    </row>
    <row r="4612" spans="4:4">
      <c r="D4612" s="165"/>
    </row>
    <row r="4613" spans="4:4">
      <c r="D4613" s="165"/>
    </row>
    <row r="4614" spans="4:4">
      <c r="D4614" s="165"/>
    </row>
    <row r="4615" spans="4:4">
      <c r="D4615" s="165"/>
    </row>
    <row r="4616" spans="4:4">
      <c r="D4616" s="165"/>
    </row>
    <row r="4617" spans="4:4">
      <c r="D4617" s="165"/>
    </row>
    <row r="4618" spans="4:4">
      <c r="D4618" s="165"/>
    </row>
    <row r="4619" spans="4:4">
      <c r="D4619" s="165"/>
    </row>
    <row r="4620" spans="4:4">
      <c r="D4620" s="165"/>
    </row>
    <row r="4621" spans="4:4">
      <c r="D4621" s="165"/>
    </row>
    <row r="4622" spans="4:4">
      <c r="D4622" s="165"/>
    </row>
    <row r="4623" spans="4:4">
      <c r="D4623" s="165"/>
    </row>
    <row r="4624" spans="4:4">
      <c r="D4624" s="165"/>
    </row>
    <row r="4625" spans="4:4">
      <c r="D4625" s="165"/>
    </row>
    <row r="4626" spans="4:4">
      <c r="D4626" s="165"/>
    </row>
    <row r="4627" spans="4:4">
      <c r="D4627" s="165"/>
    </row>
    <row r="4628" spans="4:4">
      <c r="D4628" s="165"/>
    </row>
    <row r="4629" spans="4:4">
      <c r="D4629" s="165"/>
    </row>
    <row r="4630" spans="4:4">
      <c r="D4630" s="165"/>
    </row>
    <row r="4631" spans="4:4">
      <c r="D4631" s="165"/>
    </row>
    <row r="4632" spans="4:4">
      <c r="D4632" s="165"/>
    </row>
    <row r="4633" spans="4:4">
      <c r="D4633" s="165"/>
    </row>
    <row r="4634" spans="4:4">
      <c r="D4634" s="165"/>
    </row>
    <row r="4635" spans="4:4">
      <c r="D4635" s="165"/>
    </row>
    <row r="4636" spans="4:4">
      <c r="D4636" s="165"/>
    </row>
    <row r="4637" spans="4:4">
      <c r="D4637" s="165"/>
    </row>
    <row r="4638" spans="4:4">
      <c r="D4638" s="165"/>
    </row>
    <row r="4639" spans="4:4">
      <c r="D4639" s="165"/>
    </row>
    <row r="4640" spans="4:4">
      <c r="D4640" s="165"/>
    </row>
    <row r="4641" spans="4:4">
      <c r="D4641" s="165"/>
    </row>
    <row r="4642" spans="4:4">
      <c r="D4642" s="165"/>
    </row>
    <row r="4643" spans="4:4">
      <c r="D4643" s="165"/>
    </row>
    <row r="4644" spans="4:4">
      <c r="D4644" s="165"/>
    </row>
    <row r="4645" spans="4:4">
      <c r="D4645" s="165"/>
    </row>
    <row r="4646" spans="4:4">
      <c r="D4646" s="165"/>
    </row>
    <row r="4647" spans="4:4">
      <c r="D4647" s="165"/>
    </row>
    <row r="4648" spans="4:4">
      <c r="D4648" s="165"/>
    </row>
    <row r="4649" spans="4:4">
      <c r="D4649" s="165"/>
    </row>
    <row r="4650" spans="4:4">
      <c r="D4650" s="165"/>
    </row>
    <row r="4651" spans="4:4">
      <c r="D4651" s="165"/>
    </row>
    <row r="4652" spans="4:4">
      <c r="D4652" s="165"/>
    </row>
    <row r="4653" spans="4:4">
      <c r="D4653" s="165"/>
    </row>
    <row r="4654" spans="4:4">
      <c r="D4654" s="165"/>
    </row>
    <row r="4655" spans="4:4">
      <c r="D4655" s="165"/>
    </row>
    <row r="4656" spans="4:4">
      <c r="D4656" s="165"/>
    </row>
    <row r="4657" spans="4:4">
      <c r="D4657" s="165"/>
    </row>
    <row r="4658" spans="4:4">
      <c r="D4658" s="165"/>
    </row>
    <row r="4659" spans="4:4">
      <c r="D4659" s="165"/>
    </row>
    <row r="4660" spans="4:4">
      <c r="D4660" s="165"/>
    </row>
    <row r="4661" spans="4:4">
      <c r="D4661" s="165"/>
    </row>
    <row r="4662" spans="4:4">
      <c r="D4662" s="165"/>
    </row>
    <row r="4663" spans="4:4">
      <c r="D4663" s="165"/>
    </row>
    <row r="4664" spans="4:4">
      <c r="D4664" s="165"/>
    </row>
    <row r="4665" spans="4:4">
      <c r="D4665" s="165"/>
    </row>
    <row r="4666" spans="4:4">
      <c r="D4666" s="165"/>
    </row>
    <row r="4667" spans="4:4">
      <c r="D4667" s="165"/>
    </row>
    <row r="4668" spans="4:4">
      <c r="D4668" s="165"/>
    </row>
    <row r="4669" spans="4:4">
      <c r="D4669" s="165"/>
    </row>
    <row r="4670" spans="4:4">
      <c r="D4670" s="165"/>
    </row>
    <row r="4671" spans="4:4">
      <c r="D4671" s="165"/>
    </row>
    <row r="4672" spans="4:4">
      <c r="D4672" s="165"/>
    </row>
    <row r="4673" spans="4:4">
      <c r="D4673" s="165"/>
    </row>
    <row r="4674" spans="4:4">
      <c r="D4674" s="165"/>
    </row>
    <row r="4675" spans="4:4">
      <c r="D4675" s="165"/>
    </row>
    <row r="4676" spans="4:4">
      <c r="D4676" s="165"/>
    </row>
    <row r="4677" spans="4:4">
      <c r="D4677" s="165"/>
    </row>
    <row r="4678" spans="4:4">
      <c r="D4678" s="165"/>
    </row>
    <row r="4679" spans="4:4">
      <c r="D4679" s="165"/>
    </row>
    <row r="4680" spans="4:4">
      <c r="D4680" s="165"/>
    </row>
    <row r="4681" spans="4:4">
      <c r="D4681" s="165"/>
    </row>
    <row r="4682" spans="4:4">
      <c r="D4682" s="165"/>
    </row>
    <row r="4683" spans="4:4">
      <c r="D4683" s="165"/>
    </row>
    <row r="4684" spans="4:4">
      <c r="D4684" s="165"/>
    </row>
    <row r="4685" spans="4:4">
      <c r="D4685" s="165"/>
    </row>
    <row r="4686" spans="4:4">
      <c r="D4686" s="165"/>
    </row>
    <row r="4687" spans="4:4">
      <c r="D4687" s="165"/>
    </row>
    <row r="4688" spans="4:4">
      <c r="D4688" s="165"/>
    </row>
    <row r="4689" spans="4:4">
      <c r="D4689" s="165"/>
    </row>
    <row r="4690" spans="4:4">
      <c r="D4690" s="165"/>
    </row>
    <row r="4691" spans="4:4">
      <c r="D4691" s="165"/>
    </row>
    <row r="4692" spans="4:4">
      <c r="D4692" s="165"/>
    </row>
    <row r="4693" spans="4:4">
      <c r="D4693" s="165"/>
    </row>
    <row r="4694" spans="4:4">
      <c r="D4694" s="165"/>
    </row>
    <row r="4695" spans="4:4">
      <c r="D4695" s="165"/>
    </row>
    <row r="4696" spans="4:4">
      <c r="D4696" s="165"/>
    </row>
    <row r="4697" spans="4:4">
      <c r="D4697" s="165"/>
    </row>
    <row r="4698" spans="4:4">
      <c r="D4698" s="165"/>
    </row>
    <row r="4699" spans="4:4">
      <c r="D4699" s="165"/>
    </row>
    <row r="4700" spans="4:4">
      <c r="D4700" s="165"/>
    </row>
    <row r="4701" spans="4:4">
      <c r="D4701" s="165"/>
    </row>
    <row r="4702" spans="4:4">
      <c r="D4702" s="165"/>
    </row>
    <row r="4703" spans="4:4">
      <c r="D4703" s="165"/>
    </row>
    <row r="4704" spans="4:4">
      <c r="D4704" s="165"/>
    </row>
    <row r="4705" spans="4:4">
      <c r="D4705" s="165"/>
    </row>
    <row r="4706" spans="4:4">
      <c r="D4706" s="165"/>
    </row>
    <row r="4707" spans="4:4">
      <c r="D4707" s="165"/>
    </row>
    <row r="4708" spans="4:4">
      <c r="D4708" s="165"/>
    </row>
    <row r="4709" spans="4:4">
      <c r="D4709" s="165"/>
    </row>
    <row r="4710" spans="4:4">
      <c r="D4710" s="165"/>
    </row>
    <row r="4711" spans="4:4">
      <c r="D4711" s="165"/>
    </row>
    <row r="4712" spans="4:4">
      <c r="D4712" s="165"/>
    </row>
    <row r="4713" spans="4:4">
      <c r="D4713" s="165"/>
    </row>
    <row r="4714" spans="4:4">
      <c r="D4714" s="165"/>
    </row>
    <row r="4715" spans="4:4">
      <c r="D4715" s="165"/>
    </row>
    <row r="4716" spans="4:4">
      <c r="D4716" s="165"/>
    </row>
    <row r="4717" spans="4:4">
      <c r="D4717" s="165"/>
    </row>
    <row r="4718" spans="4:4">
      <c r="D4718" s="165"/>
    </row>
    <row r="4719" spans="4:4">
      <c r="D4719" s="165"/>
    </row>
    <row r="4720" spans="4:4">
      <c r="D4720" s="165"/>
    </row>
    <row r="4721" spans="4:4">
      <c r="D4721" s="165"/>
    </row>
    <row r="4722" spans="4:4">
      <c r="D4722" s="165"/>
    </row>
    <row r="4723" spans="4:4">
      <c r="D4723" s="165"/>
    </row>
    <row r="4724" spans="4:4">
      <c r="D4724" s="165"/>
    </row>
    <row r="4725" spans="4:4">
      <c r="D4725" s="165"/>
    </row>
    <row r="4726" spans="4:4">
      <c r="D4726" s="165"/>
    </row>
    <row r="4727" spans="4:4">
      <c r="D4727" s="165"/>
    </row>
    <row r="4728" spans="4:4">
      <c r="D4728" s="165"/>
    </row>
    <row r="4729" spans="4:4">
      <c r="D4729" s="165"/>
    </row>
    <row r="4730" spans="4:4">
      <c r="D4730" s="165"/>
    </row>
    <row r="4731" spans="4:4">
      <c r="D4731" s="165"/>
    </row>
    <row r="4732" spans="4:4">
      <c r="D4732" s="165"/>
    </row>
    <row r="4733" spans="4:4">
      <c r="D4733" s="165"/>
    </row>
    <row r="4734" spans="4:4">
      <c r="D4734" s="165"/>
    </row>
    <row r="4735" spans="4:4">
      <c r="D4735" s="165"/>
    </row>
    <row r="4736" spans="4:4">
      <c r="D4736" s="165"/>
    </row>
    <row r="4737" spans="4:4">
      <c r="D4737" s="165"/>
    </row>
    <row r="4738" spans="4:4">
      <c r="D4738" s="165"/>
    </row>
    <row r="4739" spans="4:4">
      <c r="D4739" s="165"/>
    </row>
    <row r="4740" spans="4:4">
      <c r="D4740" s="165"/>
    </row>
    <row r="4741" spans="4:4">
      <c r="D4741" s="165"/>
    </row>
    <row r="4742" spans="4:4">
      <c r="D4742" s="165"/>
    </row>
    <row r="4743" spans="4:4">
      <c r="D4743" s="165"/>
    </row>
    <row r="4744" spans="4:4">
      <c r="D4744" s="165"/>
    </row>
    <row r="4745" spans="4:4">
      <c r="D4745" s="165"/>
    </row>
    <row r="4746" spans="4:4">
      <c r="D4746" s="165"/>
    </row>
    <row r="4747" spans="4:4">
      <c r="D4747" s="165"/>
    </row>
    <row r="4748" spans="4:4">
      <c r="D4748" s="165"/>
    </row>
    <row r="4749" spans="4:4">
      <c r="D4749" s="165"/>
    </row>
    <row r="4750" spans="4:4">
      <c r="D4750" s="165"/>
    </row>
    <row r="4751" spans="4:4">
      <c r="D4751" s="165"/>
    </row>
    <row r="4752" spans="4:4">
      <c r="D4752" s="165"/>
    </row>
    <row r="4753" spans="4:4">
      <c r="D4753" s="165"/>
    </row>
    <row r="4754" spans="4:4">
      <c r="D4754" s="165"/>
    </row>
    <row r="4755" spans="4:4">
      <c r="D4755" s="165"/>
    </row>
    <row r="4756" spans="4:4">
      <c r="D4756" s="165"/>
    </row>
    <row r="4757" spans="4:4">
      <c r="D4757" s="165"/>
    </row>
    <row r="4758" spans="4:4">
      <c r="D4758" s="165"/>
    </row>
    <row r="4759" spans="4:4">
      <c r="D4759" s="165"/>
    </row>
    <row r="4760" spans="4:4">
      <c r="D4760" s="165"/>
    </row>
    <row r="4761" spans="4:4">
      <c r="D4761" s="165"/>
    </row>
    <row r="4762" spans="4:4">
      <c r="D4762" s="165"/>
    </row>
    <row r="4763" spans="4:4">
      <c r="D4763" s="165"/>
    </row>
    <row r="4764" spans="4:4">
      <c r="D4764" s="165"/>
    </row>
    <row r="4765" spans="4:4">
      <c r="D4765" s="165"/>
    </row>
    <row r="4766" spans="4:4">
      <c r="D4766" s="165"/>
    </row>
    <row r="4767" spans="4:4">
      <c r="D4767" s="165"/>
    </row>
    <row r="4768" spans="4:4">
      <c r="D4768" s="165"/>
    </row>
    <row r="4769" spans="4:4">
      <c r="D4769" s="165"/>
    </row>
    <row r="4770" spans="4:4">
      <c r="D4770" s="165"/>
    </row>
    <row r="4771" spans="4:4">
      <c r="D4771" s="165"/>
    </row>
    <row r="4772" spans="4:4">
      <c r="D4772" s="165"/>
    </row>
    <row r="4773" spans="4:4">
      <c r="D4773" s="165"/>
    </row>
    <row r="4774" spans="4:4">
      <c r="D4774" s="165"/>
    </row>
    <row r="4775" spans="4:4">
      <c r="D4775" s="165"/>
    </row>
    <row r="4776" spans="4:4">
      <c r="D4776" s="165"/>
    </row>
    <row r="4777" spans="4:4">
      <c r="D4777" s="165"/>
    </row>
    <row r="4778" spans="4:4">
      <c r="D4778" s="165"/>
    </row>
    <row r="4779" spans="4:4">
      <c r="D4779" s="165"/>
    </row>
    <row r="4780" spans="4:4">
      <c r="D4780" s="165"/>
    </row>
    <row r="4781" spans="4:4">
      <c r="D4781" s="165"/>
    </row>
    <row r="4782" spans="4:4">
      <c r="D4782" s="165"/>
    </row>
    <row r="4783" spans="4:4">
      <c r="D4783" s="165"/>
    </row>
    <row r="4784" spans="4:4">
      <c r="D4784" s="165"/>
    </row>
    <row r="4785" spans="4:4">
      <c r="D4785" s="165"/>
    </row>
    <row r="4786" spans="4:4">
      <c r="D4786" s="165"/>
    </row>
    <row r="4787" spans="4:4">
      <c r="D4787" s="165"/>
    </row>
    <row r="4788" spans="4:4">
      <c r="D4788" s="165"/>
    </row>
    <row r="4789" spans="4:4">
      <c r="D4789" s="165"/>
    </row>
    <row r="4790" spans="4:4">
      <c r="D4790" s="165"/>
    </row>
    <row r="4791" spans="4:4">
      <c r="D4791" s="165"/>
    </row>
    <row r="4792" spans="4:4">
      <c r="D4792" s="165"/>
    </row>
    <row r="4793" spans="4:4">
      <c r="D4793" s="165"/>
    </row>
    <row r="4794" spans="4:4">
      <c r="D4794" s="165"/>
    </row>
    <row r="4795" spans="4:4">
      <c r="D4795" s="165"/>
    </row>
    <row r="4796" spans="4:4">
      <c r="D4796" s="165"/>
    </row>
    <row r="4797" spans="4:4">
      <c r="D4797" s="165"/>
    </row>
    <row r="4798" spans="4:4">
      <c r="D4798" s="165"/>
    </row>
    <row r="4799" spans="4:4">
      <c r="D4799" s="165"/>
    </row>
    <row r="4800" spans="4:4">
      <c r="D4800" s="165"/>
    </row>
    <row r="4801" spans="4:4">
      <c r="D4801" s="165"/>
    </row>
    <row r="4802" spans="4:4">
      <c r="D4802" s="165"/>
    </row>
    <row r="4803" spans="4:4">
      <c r="D4803" s="165"/>
    </row>
    <row r="4804" spans="4:4">
      <c r="D4804" s="165"/>
    </row>
    <row r="4805" spans="4:4">
      <c r="D4805" s="165"/>
    </row>
    <row r="4806" spans="4:4">
      <c r="D4806" s="165"/>
    </row>
    <row r="4807" spans="4:4">
      <c r="D4807" s="165"/>
    </row>
    <row r="4808" spans="4:4">
      <c r="D4808" s="165"/>
    </row>
    <row r="4809" spans="4:4">
      <c r="D4809" s="165"/>
    </row>
    <row r="4810" spans="4:4">
      <c r="D4810" s="165"/>
    </row>
    <row r="4811" spans="4:4">
      <c r="D4811" s="165"/>
    </row>
    <row r="4812" spans="4:4">
      <c r="D4812" s="165"/>
    </row>
    <row r="4813" spans="4:4">
      <c r="D4813" s="165"/>
    </row>
    <row r="4814" spans="4:4">
      <c r="D4814" s="165"/>
    </row>
    <row r="4815" spans="4:4">
      <c r="D4815" s="165"/>
    </row>
    <row r="4816" spans="4:4">
      <c r="D4816" s="165"/>
    </row>
    <row r="4817" spans="4:4">
      <c r="D4817" s="165"/>
    </row>
    <row r="4818" spans="4:4">
      <c r="D4818" s="165"/>
    </row>
    <row r="4819" spans="4:4">
      <c r="D4819" s="165"/>
    </row>
    <row r="4820" spans="4:4">
      <c r="D4820" s="165"/>
    </row>
    <row r="4821" spans="4:4">
      <c r="D4821" s="165"/>
    </row>
    <row r="4822" spans="4:4">
      <c r="D4822" s="165"/>
    </row>
    <row r="4823" spans="4:4">
      <c r="D4823" s="165"/>
    </row>
    <row r="4824" spans="4:4">
      <c r="D4824" s="165"/>
    </row>
    <row r="4825" spans="4:4">
      <c r="D4825" s="165"/>
    </row>
    <row r="4826" spans="4:4">
      <c r="D4826" s="165"/>
    </row>
    <row r="4827" spans="4:4">
      <c r="D4827" s="165"/>
    </row>
    <row r="4828" spans="4:4">
      <c r="D4828" s="165"/>
    </row>
    <row r="4829" spans="4:4">
      <c r="D4829" s="165"/>
    </row>
    <row r="4830" spans="4:4">
      <c r="D4830" s="165"/>
    </row>
    <row r="4831" spans="4:4">
      <c r="D4831" s="165"/>
    </row>
    <row r="4832" spans="4:4">
      <c r="D4832" s="165"/>
    </row>
    <row r="4833" spans="4:4">
      <c r="D4833" s="165"/>
    </row>
    <row r="4834" spans="4:4">
      <c r="D4834" s="165"/>
    </row>
    <row r="4835" spans="4:4">
      <c r="D4835" s="165"/>
    </row>
    <row r="4836" spans="4:4">
      <c r="D4836" s="165"/>
    </row>
    <row r="4837" spans="4:4">
      <c r="D4837" s="165"/>
    </row>
    <row r="4838" spans="4:4">
      <c r="D4838" s="165"/>
    </row>
    <row r="4839" spans="4:4">
      <c r="D4839" s="165"/>
    </row>
    <row r="4840" spans="4:4">
      <c r="D4840" s="165"/>
    </row>
    <row r="4841" spans="4:4">
      <c r="D4841" s="165"/>
    </row>
    <row r="4842" spans="4:4">
      <c r="D4842" s="165"/>
    </row>
    <row r="4843" spans="4:4">
      <c r="D4843" s="165"/>
    </row>
    <row r="4844" spans="4:4">
      <c r="D4844" s="165"/>
    </row>
    <row r="4845" spans="4:4">
      <c r="D4845" s="165"/>
    </row>
    <row r="4846" spans="4:4">
      <c r="D4846" s="165"/>
    </row>
    <row r="4847" spans="4:4">
      <c r="D4847" s="165"/>
    </row>
    <row r="4848" spans="4:4">
      <c r="D4848" s="165"/>
    </row>
    <row r="4849" spans="4:4">
      <c r="D4849" s="165"/>
    </row>
    <row r="4850" spans="4:4">
      <c r="D4850" s="165"/>
    </row>
    <row r="4851" spans="4:4">
      <c r="D4851" s="165"/>
    </row>
    <row r="4852" spans="4:4">
      <c r="D4852" s="165"/>
    </row>
    <row r="4853" spans="4:4">
      <c r="D4853" s="165"/>
    </row>
    <row r="4854" spans="4:4">
      <c r="D4854" s="165"/>
    </row>
    <row r="4855" spans="4:4">
      <c r="D4855" s="165"/>
    </row>
    <row r="4856" spans="4:4">
      <c r="D4856" s="165"/>
    </row>
    <row r="4857" spans="4:4">
      <c r="D4857" s="165"/>
    </row>
    <row r="4858" spans="4:4">
      <c r="D4858" s="165"/>
    </row>
    <row r="4859" spans="4:4">
      <c r="D4859" s="165"/>
    </row>
    <row r="4860" spans="4:4">
      <c r="D4860" s="165"/>
    </row>
    <row r="4861" spans="4:4">
      <c r="D4861" s="165"/>
    </row>
    <row r="4862" spans="4:4">
      <c r="D4862" s="165"/>
    </row>
    <row r="4863" spans="4:4">
      <c r="D4863" s="165"/>
    </row>
    <row r="4864" spans="4:4">
      <c r="D4864" s="165"/>
    </row>
    <row r="4865" spans="4:4">
      <c r="D4865" s="165"/>
    </row>
    <row r="4866" spans="4:4">
      <c r="D4866" s="165"/>
    </row>
    <row r="4867" spans="4:4">
      <c r="D4867" s="165"/>
    </row>
    <row r="4868" spans="4:4">
      <c r="D4868" s="165"/>
    </row>
    <row r="4869" spans="4:4">
      <c r="D4869" s="165"/>
    </row>
    <row r="4870" spans="4:4">
      <c r="D4870" s="165"/>
    </row>
    <row r="4871" spans="4:4">
      <c r="D4871" s="165"/>
    </row>
    <row r="4872" spans="4:4">
      <c r="D4872" s="165"/>
    </row>
    <row r="4873" spans="4:4">
      <c r="D4873" s="165"/>
    </row>
    <row r="4874" spans="4:4">
      <c r="D4874" s="165"/>
    </row>
    <row r="4875" spans="4:4">
      <c r="D4875" s="165"/>
    </row>
    <row r="4876" spans="4:4">
      <c r="D4876" s="165"/>
    </row>
    <row r="4877" spans="4:4">
      <c r="D4877" s="165"/>
    </row>
    <row r="4878" spans="4:4">
      <c r="D4878" s="165"/>
    </row>
    <row r="4879" spans="4:4">
      <c r="D4879" s="165"/>
    </row>
    <row r="4880" spans="4:4">
      <c r="D4880" s="165"/>
    </row>
    <row r="4881" spans="4:4">
      <c r="D4881" s="165"/>
    </row>
    <row r="4882" spans="4:4">
      <c r="D4882" s="165"/>
    </row>
    <row r="4883" spans="4:4">
      <c r="D4883" s="165"/>
    </row>
    <row r="4884" spans="4:4">
      <c r="D4884" s="165"/>
    </row>
    <row r="4885" spans="4:4">
      <c r="D4885" s="165"/>
    </row>
    <row r="4886" spans="4:4">
      <c r="D4886" s="165"/>
    </row>
    <row r="4887" spans="4:4">
      <c r="D4887" s="165"/>
    </row>
    <row r="4888" spans="4:4">
      <c r="D4888" s="165"/>
    </row>
    <row r="4889" spans="4:4">
      <c r="D4889" s="165"/>
    </row>
    <row r="4890" spans="4:4">
      <c r="D4890" s="165"/>
    </row>
    <row r="4891" spans="4:4">
      <c r="D4891" s="165"/>
    </row>
    <row r="4892" spans="4:4">
      <c r="D4892" s="165"/>
    </row>
    <row r="4893" spans="4:4">
      <c r="D4893" s="165"/>
    </row>
    <row r="4894" spans="4:4">
      <c r="D4894" s="165"/>
    </row>
    <row r="4895" spans="4:4">
      <c r="D4895" s="165"/>
    </row>
    <row r="4896" spans="4:4">
      <c r="D4896" s="165"/>
    </row>
    <row r="4897" spans="4:4">
      <c r="D4897" s="165"/>
    </row>
    <row r="4898" spans="4:4">
      <c r="D4898" s="165"/>
    </row>
    <row r="4899" spans="4:4">
      <c r="D4899" s="165"/>
    </row>
    <row r="4900" spans="4:4">
      <c r="D4900" s="165"/>
    </row>
    <row r="4901" spans="4:4">
      <c r="D4901" s="165"/>
    </row>
    <row r="4902" spans="4:4">
      <c r="D4902" s="165"/>
    </row>
    <row r="4903" spans="4:4">
      <c r="D4903" s="165"/>
    </row>
    <row r="4904" spans="4:4">
      <c r="D4904" s="165"/>
    </row>
    <row r="4905" spans="4:4">
      <c r="D4905" s="165"/>
    </row>
    <row r="4906" spans="4:4">
      <c r="D4906" s="165"/>
    </row>
    <row r="4907" spans="4:4">
      <c r="D4907" s="165"/>
    </row>
    <row r="4908" spans="4:4">
      <c r="D4908" s="165"/>
    </row>
    <row r="4909" spans="4:4">
      <c r="D4909" s="165"/>
    </row>
    <row r="4910" spans="4:4">
      <c r="D4910" s="165"/>
    </row>
    <row r="4911" spans="4:4">
      <c r="D4911" s="165"/>
    </row>
    <row r="4912" spans="4:4">
      <c r="D4912" s="165"/>
    </row>
    <row r="4913" spans="4:4">
      <c r="D4913" s="165"/>
    </row>
    <row r="4914" spans="4:4">
      <c r="D4914" s="165"/>
    </row>
    <row r="4915" spans="4:4">
      <c r="D4915" s="165"/>
    </row>
    <row r="4916" spans="4:4">
      <c r="D4916" s="165"/>
    </row>
    <row r="4917" spans="4:4">
      <c r="D4917" s="165"/>
    </row>
    <row r="4918" spans="4:4">
      <c r="D4918" s="165"/>
    </row>
    <row r="4919" spans="4:4">
      <c r="D4919" s="165"/>
    </row>
    <row r="4920" spans="4:4">
      <c r="D4920" s="165"/>
    </row>
    <row r="4921" spans="4:4">
      <c r="D4921" s="165"/>
    </row>
    <row r="4922" spans="4:4">
      <c r="D4922" s="165"/>
    </row>
    <row r="4923" spans="4:4">
      <c r="D4923" s="165"/>
    </row>
    <row r="4924" spans="4:4">
      <c r="D4924" s="165"/>
    </row>
    <row r="4925" spans="4:4">
      <c r="D4925" s="165"/>
    </row>
    <row r="4926" spans="4:4">
      <c r="D4926" s="165"/>
    </row>
    <row r="4927" spans="4:4">
      <c r="D4927" s="165"/>
    </row>
    <row r="4928" spans="4:4">
      <c r="D4928" s="165"/>
    </row>
    <row r="4929" spans="4:4">
      <c r="D4929" s="165"/>
    </row>
    <row r="4930" spans="4:4">
      <c r="D4930" s="165"/>
    </row>
    <row r="4931" spans="4:4">
      <c r="D4931" s="165"/>
    </row>
    <row r="4932" spans="4:4">
      <c r="D4932" s="165"/>
    </row>
    <row r="4933" spans="4:4">
      <c r="D4933" s="165"/>
    </row>
    <row r="4934" spans="4:4">
      <c r="D4934" s="165"/>
    </row>
    <row r="4935" spans="4:4">
      <c r="D4935" s="165"/>
    </row>
    <row r="4936" spans="4:4">
      <c r="D4936" s="165"/>
    </row>
    <row r="4937" spans="4:4">
      <c r="D4937" s="165"/>
    </row>
    <row r="4938" spans="4:4">
      <c r="D4938" s="165"/>
    </row>
    <row r="4939" spans="4:4">
      <c r="D4939" s="165"/>
    </row>
    <row r="4940" spans="4:4">
      <c r="D4940" s="165"/>
    </row>
    <row r="4941" spans="4:4">
      <c r="D4941" s="165"/>
    </row>
    <row r="4942" spans="4:4">
      <c r="D4942" s="165"/>
    </row>
    <row r="4943" spans="4:4">
      <c r="D4943" s="165"/>
    </row>
    <row r="4944" spans="4:4">
      <c r="D4944" s="165"/>
    </row>
    <row r="4945" spans="4:4">
      <c r="D4945" s="165"/>
    </row>
    <row r="4946" spans="4:4">
      <c r="D4946" s="165"/>
    </row>
    <row r="4947" spans="4:4">
      <c r="D4947" s="165"/>
    </row>
    <row r="4948" spans="4:4">
      <c r="D4948" s="165"/>
    </row>
    <row r="4949" spans="4:4">
      <c r="D4949" s="165"/>
    </row>
    <row r="4950" spans="4:4">
      <c r="D4950" s="165"/>
    </row>
    <row r="4951" spans="4:4">
      <c r="D4951" s="165"/>
    </row>
    <row r="4952" spans="4:4">
      <c r="D4952" s="165"/>
    </row>
    <row r="4953" spans="4:4">
      <c r="D4953" s="165"/>
    </row>
    <row r="4954" spans="4:4">
      <c r="D4954" s="165"/>
    </row>
    <row r="4955" spans="4:4">
      <c r="D4955" s="165"/>
    </row>
    <row r="4956" spans="4:4">
      <c r="D4956" s="165"/>
    </row>
    <row r="4957" spans="4:4">
      <c r="D4957" s="165"/>
    </row>
    <row r="4958" spans="4:4">
      <c r="D4958" s="165"/>
    </row>
    <row r="4959" spans="4:4">
      <c r="D4959" s="165"/>
    </row>
    <row r="4960" spans="4:4">
      <c r="D4960" s="165"/>
    </row>
    <row r="4961" spans="4:4">
      <c r="D4961" s="165"/>
    </row>
    <row r="4962" spans="4:4">
      <c r="D4962" s="165"/>
    </row>
    <row r="4963" spans="4:4">
      <c r="D4963" s="165"/>
    </row>
    <row r="4964" spans="4:4">
      <c r="D4964" s="165"/>
    </row>
    <row r="4965" spans="4:4">
      <c r="D4965" s="165"/>
    </row>
    <row r="4966" spans="4:4">
      <c r="D4966" s="165"/>
    </row>
    <row r="4967" spans="4:4">
      <c r="D4967" s="165"/>
    </row>
    <row r="4968" spans="4:4">
      <c r="D4968" s="165"/>
    </row>
    <row r="4969" spans="4:4">
      <c r="D4969" s="165"/>
    </row>
    <row r="4970" spans="4:4">
      <c r="D4970" s="165"/>
    </row>
    <row r="4971" spans="4:4">
      <c r="D4971" s="165"/>
    </row>
    <row r="4972" spans="4:4">
      <c r="D4972" s="165"/>
    </row>
    <row r="4973" spans="4:4">
      <c r="D4973" s="165"/>
    </row>
    <row r="4974" spans="4:4">
      <c r="D4974" s="165"/>
    </row>
    <row r="4975" spans="4:4">
      <c r="D4975" s="165"/>
    </row>
    <row r="4976" spans="4:4">
      <c r="D4976" s="165"/>
    </row>
    <row r="4977" spans="4:4">
      <c r="D4977" s="165"/>
    </row>
    <row r="4978" spans="4:4">
      <c r="D4978" s="165"/>
    </row>
    <row r="4979" spans="4:4">
      <c r="D4979" s="165"/>
    </row>
    <row r="4980" spans="4:4">
      <c r="D4980" s="165"/>
    </row>
    <row r="4981" spans="4:4">
      <c r="D4981" s="165"/>
    </row>
    <row r="4982" spans="4:4">
      <c r="D4982" s="165"/>
    </row>
    <row r="4983" spans="4:4">
      <c r="D4983" s="165"/>
    </row>
    <row r="4984" spans="4:4">
      <c r="D4984" s="165"/>
    </row>
    <row r="4985" spans="4:4">
      <c r="D4985" s="165"/>
    </row>
    <row r="4986" spans="4:4">
      <c r="D4986" s="165"/>
    </row>
    <row r="4987" spans="4:4">
      <c r="D4987" s="165"/>
    </row>
    <row r="4988" spans="4:4">
      <c r="D4988" s="165"/>
    </row>
    <row r="4989" spans="4:4">
      <c r="D4989" s="165"/>
    </row>
    <row r="4990" spans="4:4">
      <c r="D4990" s="165"/>
    </row>
    <row r="4991" spans="4:4">
      <c r="D4991" s="165"/>
    </row>
    <row r="4992" spans="4:4">
      <c r="D4992" s="165"/>
    </row>
    <row r="4993" spans="4:4">
      <c r="D4993" s="165"/>
    </row>
    <row r="4994" spans="4:4">
      <c r="D4994" s="165"/>
    </row>
    <row r="4995" spans="4:4">
      <c r="D4995" s="165"/>
    </row>
    <row r="4996" spans="4:4">
      <c r="D4996" s="165"/>
    </row>
    <row r="4997" spans="4:4">
      <c r="D4997" s="165"/>
    </row>
    <row r="4998" spans="4:4">
      <c r="D4998" s="165"/>
    </row>
    <row r="4999" spans="4:4">
      <c r="D4999" s="165"/>
    </row>
    <row r="5000" spans="4:4">
      <c r="D5000" s="165"/>
    </row>
  </sheetData>
  <mergeCells count="6">
    <mergeCell ref="A359:G363"/>
    <mergeCell ref="A1:G1"/>
    <mergeCell ref="C2:G2"/>
    <mergeCell ref="C3:G3"/>
    <mergeCell ref="C4:G4"/>
    <mergeCell ref="A358:C358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F8" sqref="F8:F180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>
      <c r="A1" s="698" t="s">
        <v>7</v>
      </c>
      <c r="B1" s="698"/>
      <c r="C1" s="698"/>
      <c r="D1" s="698"/>
      <c r="E1" s="698"/>
      <c r="F1" s="698"/>
      <c r="G1" s="698"/>
      <c r="AE1" t="s">
        <v>80</v>
      </c>
    </row>
    <row r="2" spans="1:60" ht="24.95" customHeight="1">
      <c r="A2" s="166" t="s">
        <v>8</v>
      </c>
      <c r="B2" s="79"/>
      <c r="C2" s="699" t="s">
        <v>43</v>
      </c>
      <c r="D2" s="700"/>
      <c r="E2" s="700"/>
      <c r="F2" s="700"/>
      <c r="G2" s="701"/>
      <c r="AE2" t="s">
        <v>81</v>
      </c>
    </row>
    <row r="3" spans="1:60" ht="24.95" customHeight="1">
      <c r="A3" s="166" t="s">
        <v>9</v>
      </c>
      <c r="B3" s="79" t="s">
        <v>48</v>
      </c>
      <c r="C3" s="699" t="s">
        <v>49</v>
      </c>
      <c r="D3" s="700"/>
      <c r="E3" s="700"/>
      <c r="F3" s="700"/>
      <c r="G3" s="701"/>
      <c r="AC3" s="100" t="s">
        <v>81</v>
      </c>
      <c r="AE3" t="s">
        <v>82</v>
      </c>
    </row>
    <row r="4" spans="1:60" ht="24.95" customHeight="1">
      <c r="A4" s="167" t="s">
        <v>10</v>
      </c>
      <c r="B4" s="168" t="s">
        <v>52</v>
      </c>
      <c r="C4" s="702" t="s">
        <v>53</v>
      </c>
      <c r="D4" s="703"/>
      <c r="E4" s="703"/>
      <c r="F4" s="703"/>
      <c r="G4" s="704"/>
      <c r="AE4" t="s">
        <v>83</v>
      </c>
    </row>
    <row r="5" spans="1:60">
      <c r="D5" s="165"/>
    </row>
    <row r="6" spans="1:60" ht="38.25">
      <c r="A6" s="174" t="s">
        <v>84</v>
      </c>
      <c r="B6" s="172" t="s">
        <v>85</v>
      </c>
      <c r="C6" s="172" t="s">
        <v>86</v>
      </c>
      <c r="D6" s="173" t="s">
        <v>87</v>
      </c>
      <c r="E6" s="174" t="s">
        <v>88</v>
      </c>
      <c r="F6" s="169" t="s">
        <v>89</v>
      </c>
      <c r="G6" s="174" t="s">
        <v>31</v>
      </c>
      <c r="H6" s="175" t="s">
        <v>32</v>
      </c>
      <c r="I6" s="175" t="s">
        <v>90</v>
      </c>
      <c r="J6" s="175" t="s">
        <v>33</v>
      </c>
      <c r="K6" s="175" t="s">
        <v>91</v>
      </c>
      <c r="L6" s="175" t="s">
        <v>92</v>
      </c>
      <c r="M6" s="175" t="s">
        <v>93</v>
      </c>
      <c r="N6" s="175" t="s">
        <v>94</v>
      </c>
      <c r="O6" s="175" t="s">
        <v>95</v>
      </c>
      <c r="P6" s="175" t="s">
        <v>96</v>
      </c>
      <c r="Q6" s="175" t="s">
        <v>97</v>
      </c>
      <c r="R6" s="175" t="s">
        <v>98</v>
      </c>
      <c r="S6" s="175" t="s">
        <v>99</v>
      </c>
      <c r="T6" s="175" t="s">
        <v>100</v>
      </c>
      <c r="U6" s="175" t="s">
        <v>101</v>
      </c>
    </row>
    <row r="7" spans="1:60">
      <c r="A7" s="176" t="s">
        <v>102</v>
      </c>
      <c r="B7" s="177" t="s">
        <v>64</v>
      </c>
      <c r="C7" s="178" t="s">
        <v>65</v>
      </c>
      <c r="D7" s="179"/>
      <c r="E7" s="182"/>
      <c r="F7" s="184"/>
      <c r="G7" s="184">
        <f>SUMIF(AE8:AE117,"&lt;&gt;NOR",G8:G117)</f>
        <v>0</v>
      </c>
      <c r="H7" s="184"/>
      <c r="I7" s="184">
        <f>SUM(I8:I117)</f>
        <v>24770.89</v>
      </c>
      <c r="J7" s="184"/>
      <c r="K7" s="184">
        <f>SUM(K8:K117)</f>
        <v>204094.49000000002</v>
      </c>
      <c r="L7" s="184"/>
      <c r="M7" s="184">
        <f>SUM(M8:M117)</f>
        <v>0</v>
      </c>
      <c r="N7" s="184"/>
      <c r="O7" s="184">
        <f>SUM(O8:O117)</f>
        <v>58.860000000000007</v>
      </c>
      <c r="P7" s="184"/>
      <c r="Q7" s="184">
        <f>SUM(Q8:Q117)</f>
        <v>2.6799999999999997</v>
      </c>
      <c r="R7" s="184"/>
      <c r="S7" s="184"/>
      <c r="T7" s="185"/>
      <c r="U7" s="184">
        <f>SUM(U8:U117)</f>
        <v>379.21000000000004</v>
      </c>
      <c r="AE7" t="s">
        <v>103</v>
      </c>
    </row>
    <row r="8" spans="1:60" outlineLevel="1">
      <c r="A8" s="171">
        <v>1</v>
      </c>
      <c r="B8" s="180" t="s">
        <v>133</v>
      </c>
      <c r="C8" s="201" t="s">
        <v>134</v>
      </c>
      <c r="D8" s="181" t="s">
        <v>135</v>
      </c>
      <c r="E8" s="183">
        <v>3.48</v>
      </c>
      <c r="F8" s="186"/>
      <c r="G8" s="187">
        <f>ROUND(E8*F8,2)</f>
        <v>0</v>
      </c>
      <c r="H8" s="186">
        <v>0</v>
      </c>
      <c r="I8" s="187">
        <f>ROUND(E8*H8,2)</f>
        <v>0</v>
      </c>
      <c r="J8" s="186">
        <v>425</v>
      </c>
      <c r="K8" s="187">
        <f>ROUND(E8*J8,2)</f>
        <v>1479</v>
      </c>
      <c r="L8" s="187">
        <v>21</v>
      </c>
      <c r="M8" s="187">
        <f>G8*(1+L8/100)</f>
        <v>0</v>
      </c>
      <c r="N8" s="187">
        <v>0</v>
      </c>
      <c r="O8" s="187">
        <f>ROUND(E8*N8,2)</f>
        <v>0</v>
      </c>
      <c r="P8" s="187">
        <v>0.66</v>
      </c>
      <c r="Q8" s="187">
        <f>ROUND(E8*P8,2)</f>
        <v>2.2999999999999998</v>
      </c>
      <c r="R8" s="187"/>
      <c r="S8" s="187"/>
      <c r="T8" s="188">
        <v>1.0529999999999999</v>
      </c>
      <c r="U8" s="187">
        <f>ROUND(E8*T8,2)</f>
        <v>3.66</v>
      </c>
      <c r="V8" s="170"/>
      <c r="W8" s="170"/>
      <c r="X8" s="170"/>
      <c r="Y8" s="170"/>
      <c r="Z8" s="170"/>
      <c r="AA8" s="170"/>
      <c r="AB8" s="170"/>
      <c r="AC8" s="170"/>
      <c r="AD8" s="170"/>
      <c r="AE8" s="170" t="s">
        <v>107</v>
      </c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</row>
    <row r="9" spans="1:60" outlineLevel="1">
      <c r="A9" s="171"/>
      <c r="B9" s="180"/>
      <c r="C9" s="220" t="s">
        <v>136</v>
      </c>
      <c r="D9" s="208"/>
      <c r="E9" s="213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7"/>
      <c r="V9" s="170"/>
      <c r="W9" s="170"/>
      <c r="X9" s="170"/>
      <c r="Y9" s="170"/>
      <c r="Z9" s="170"/>
      <c r="AA9" s="170"/>
      <c r="AB9" s="170"/>
      <c r="AC9" s="170"/>
      <c r="AD9" s="170"/>
      <c r="AE9" s="170" t="s">
        <v>137</v>
      </c>
      <c r="AF9" s="170">
        <v>0</v>
      </c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</row>
    <row r="10" spans="1:60" outlineLevel="1">
      <c r="A10" s="171"/>
      <c r="B10" s="180"/>
      <c r="C10" s="220" t="s">
        <v>138</v>
      </c>
      <c r="D10" s="208"/>
      <c r="E10" s="213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8"/>
      <c r="U10" s="187"/>
      <c r="V10" s="170"/>
      <c r="W10" s="170"/>
      <c r="X10" s="170"/>
      <c r="Y10" s="170"/>
      <c r="Z10" s="170"/>
      <c r="AA10" s="170"/>
      <c r="AB10" s="170"/>
      <c r="AC10" s="170"/>
      <c r="AD10" s="170"/>
      <c r="AE10" s="170" t="s">
        <v>137</v>
      </c>
      <c r="AF10" s="170">
        <v>0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</row>
    <row r="11" spans="1:60" outlineLevel="1">
      <c r="A11" s="171"/>
      <c r="B11" s="180"/>
      <c r="C11" s="220" t="s">
        <v>485</v>
      </c>
      <c r="D11" s="208"/>
      <c r="E11" s="213">
        <v>3.48</v>
      </c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8"/>
      <c r="U11" s="187"/>
      <c r="V11" s="170"/>
      <c r="W11" s="170"/>
      <c r="X11" s="170"/>
      <c r="Y11" s="170"/>
      <c r="Z11" s="170"/>
      <c r="AA11" s="170"/>
      <c r="AB11" s="170"/>
      <c r="AC11" s="170"/>
      <c r="AD11" s="170"/>
      <c r="AE11" s="170" t="s">
        <v>137</v>
      </c>
      <c r="AF11" s="170">
        <v>0</v>
      </c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</row>
    <row r="12" spans="1:60" outlineLevel="1">
      <c r="A12" s="171">
        <v>2</v>
      </c>
      <c r="B12" s="180" t="s">
        <v>140</v>
      </c>
      <c r="C12" s="201" t="s">
        <v>141</v>
      </c>
      <c r="D12" s="181" t="s">
        <v>135</v>
      </c>
      <c r="E12" s="183">
        <v>3.48</v>
      </c>
      <c r="F12" s="186"/>
      <c r="G12" s="187">
        <f>ROUND(E12*F12,2)</f>
        <v>0</v>
      </c>
      <c r="H12" s="186">
        <v>0</v>
      </c>
      <c r="I12" s="187">
        <f>ROUND(E12*H12,2)</f>
        <v>0</v>
      </c>
      <c r="J12" s="186">
        <v>181</v>
      </c>
      <c r="K12" s="187">
        <f>ROUND(E12*J12,2)</f>
        <v>629.88</v>
      </c>
      <c r="L12" s="187">
        <v>21</v>
      </c>
      <c r="M12" s="187">
        <f>G12*(1+L12/100)</f>
        <v>0</v>
      </c>
      <c r="N12" s="187">
        <v>0</v>
      </c>
      <c r="O12" s="187">
        <f>ROUND(E12*N12,2)</f>
        <v>0</v>
      </c>
      <c r="P12" s="187">
        <v>0.11</v>
      </c>
      <c r="Q12" s="187">
        <f>ROUND(E12*P12,2)</f>
        <v>0.38</v>
      </c>
      <c r="R12" s="187"/>
      <c r="S12" s="187"/>
      <c r="T12" s="188">
        <v>0.08</v>
      </c>
      <c r="U12" s="187">
        <f>ROUND(E12*T12,2)</f>
        <v>0.28000000000000003</v>
      </c>
      <c r="V12" s="170"/>
      <c r="W12" s="170"/>
      <c r="X12" s="170"/>
      <c r="Y12" s="170"/>
      <c r="Z12" s="170"/>
      <c r="AA12" s="170"/>
      <c r="AB12" s="170"/>
      <c r="AC12" s="170"/>
      <c r="AD12" s="170"/>
      <c r="AE12" s="170" t="s">
        <v>107</v>
      </c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</row>
    <row r="13" spans="1:60" outlineLevel="1">
      <c r="A13" s="171"/>
      <c r="B13" s="180"/>
      <c r="C13" s="220" t="s">
        <v>136</v>
      </c>
      <c r="D13" s="208"/>
      <c r="E13" s="213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8"/>
      <c r="U13" s="187"/>
      <c r="V13" s="170"/>
      <c r="W13" s="170"/>
      <c r="X13" s="170"/>
      <c r="Y13" s="170"/>
      <c r="Z13" s="170"/>
      <c r="AA13" s="170"/>
      <c r="AB13" s="170"/>
      <c r="AC13" s="170"/>
      <c r="AD13" s="170"/>
      <c r="AE13" s="170" t="s">
        <v>137</v>
      </c>
      <c r="AF13" s="170">
        <v>0</v>
      </c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</row>
    <row r="14" spans="1:60" outlineLevel="1">
      <c r="A14" s="171"/>
      <c r="B14" s="180"/>
      <c r="C14" s="220" t="s">
        <v>138</v>
      </c>
      <c r="D14" s="208"/>
      <c r="E14" s="213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8"/>
      <c r="U14" s="187"/>
      <c r="V14" s="170"/>
      <c r="W14" s="170"/>
      <c r="X14" s="170"/>
      <c r="Y14" s="170"/>
      <c r="Z14" s="170"/>
      <c r="AA14" s="170"/>
      <c r="AB14" s="170"/>
      <c r="AC14" s="170"/>
      <c r="AD14" s="170"/>
      <c r="AE14" s="170" t="s">
        <v>137</v>
      </c>
      <c r="AF14" s="170">
        <v>0</v>
      </c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</row>
    <row r="15" spans="1:60" outlineLevel="1">
      <c r="A15" s="171"/>
      <c r="B15" s="180"/>
      <c r="C15" s="220" t="s">
        <v>486</v>
      </c>
      <c r="D15" s="208"/>
      <c r="E15" s="213">
        <v>3.48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  <c r="U15" s="187"/>
      <c r="V15" s="170"/>
      <c r="W15" s="170"/>
      <c r="X15" s="170"/>
      <c r="Y15" s="170"/>
      <c r="Z15" s="170"/>
      <c r="AA15" s="170"/>
      <c r="AB15" s="170"/>
      <c r="AC15" s="170"/>
      <c r="AD15" s="170"/>
      <c r="AE15" s="170" t="s">
        <v>137</v>
      </c>
      <c r="AF15" s="170">
        <v>0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</row>
    <row r="16" spans="1:60" outlineLevel="1">
      <c r="A16" s="171">
        <v>3</v>
      </c>
      <c r="B16" s="180" t="s">
        <v>487</v>
      </c>
      <c r="C16" s="201" t="s">
        <v>488</v>
      </c>
      <c r="D16" s="181" t="s">
        <v>170</v>
      </c>
      <c r="E16" s="183">
        <v>165.46848</v>
      </c>
      <c r="F16" s="186"/>
      <c r="G16" s="187">
        <f>ROUND(E16*F16,2)</f>
        <v>0</v>
      </c>
      <c r="H16" s="186">
        <v>0</v>
      </c>
      <c r="I16" s="187">
        <f>ROUND(E16*H16,2)</f>
        <v>0</v>
      </c>
      <c r="J16" s="186">
        <v>429.5</v>
      </c>
      <c r="K16" s="187">
        <f>ROUND(E16*J16,2)</f>
        <v>71068.710000000006</v>
      </c>
      <c r="L16" s="187">
        <v>21</v>
      </c>
      <c r="M16" s="187">
        <f>G16*(1+L16/100)</f>
        <v>0</v>
      </c>
      <c r="N16" s="187">
        <v>0</v>
      </c>
      <c r="O16" s="187">
        <f>ROUND(E16*N16,2)</f>
        <v>0</v>
      </c>
      <c r="P16" s="187">
        <v>0</v>
      </c>
      <c r="Q16" s="187">
        <f>ROUND(E16*P16,2)</f>
        <v>0</v>
      </c>
      <c r="R16" s="187"/>
      <c r="S16" s="187"/>
      <c r="T16" s="188">
        <v>0.36499999999999999</v>
      </c>
      <c r="U16" s="187">
        <f>ROUND(E16*T16,2)</f>
        <v>60.4</v>
      </c>
      <c r="V16" s="170"/>
      <c r="W16" s="170"/>
      <c r="X16" s="170"/>
      <c r="Y16" s="170"/>
      <c r="Z16" s="170"/>
      <c r="AA16" s="170"/>
      <c r="AB16" s="170"/>
      <c r="AC16" s="170"/>
      <c r="AD16" s="170"/>
      <c r="AE16" s="170" t="s">
        <v>107</v>
      </c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</row>
    <row r="17" spans="1:60" outlineLevel="1">
      <c r="A17" s="171"/>
      <c r="B17" s="180"/>
      <c r="C17" s="220" t="s">
        <v>136</v>
      </c>
      <c r="D17" s="208"/>
      <c r="E17" s="213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8"/>
      <c r="U17" s="187"/>
      <c r="V17" s="170"/>
      <c r="W17" s="170"/>
      <c r="X17" s="170"/>
      <c r="Y17" s="170"/>
      <c r="Z17" s="170"/>
      <c r="AA17" s="170"/>
      <c r="AB17" s="170"/>
      <c r="AC17" s="170"/>
      <c r="AD17" s="170"/>
      <c r="AE17" s="170" t="s">
        <v>137</v>
      </c>
      <c r="AF17" s="170">
        <v>0</v>
      </c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</row>
    <row r="18" spans="1:60" outlineLevel="1">
      <c r="A18" s="171"/>
      <c r="B18" s="180"/>
      <c r="C18" s="221" t="s">
        <v>171</v>
      </c>
      <c r="D18" s="209"/>
      <c r="E18" s="214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8"/>
      <c r="U18" s="187"/>
      <c r="V18" s="170"/>
      <c r="W18" s="170"/>
      <c r="X18" s="170"/>
      <c r="Y18" s="170"/>
      <c r="Z18" s="170"/>
      <c r="AA18" s="170"/>
      <c r="AB18" s="170"/>
      <c r="AC18" s="170"/>
      <c r="AD18" s="170"/>
      <c r="AE18" s="170" t="s">
        <v>137</v>
      </c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</row>
    <row r="19" spans="1:60" outlineLevel="1">
      <c r="A19" s="171"/>
      <c r="B19" s="180"/>
      <c r="C19" s="222" t="s">
        <v>173</v>
      </c>
      <c r="D19" s="209"/>
      <c r="E19" s="214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8"/>
      <c r="U19" s="187"/>
      <c r="V19" s="170"/>
      <c r="W19" s="170"/>
      <c r="X19" s="170"/>
      <c r="Y19" s="170"/>
      <c r="Z19" s="170"/>
      <c r="AA19" s="170"/>
      <c r="AB19" s="170"/>
      <c r="AC19" s="170"/>
      <c r="AD19" s="170"/>
      <c r="AE19" s="170" t="s">
        <v>137</v>
      </c>
      <c r="AF19" s="170">
        <v>2</v>
      </c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</row>
    <row r="20" spans="1:60" outlineLevel="1">
      <c r="A20" s="171"/>
      <c r="B20" s="180"/>
      <c r="C20" s="222" t="s">
        <v>489</v>
      </c>
      <c r="D20" s="209"/>
      <c r="E20" s="214">
        <v>3.8279999999999998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8"/>
      <c r="U20" s="187"/>
      <c r="V20" s="170"/>
      <c r="W20" s="170"/>
      <c r="X20" s="170"/>
      <c r="Y20" s="170"/>
      <c r="Z20" s="170"/>
      <c r="AA20" s="170"/>
      <c r="AB20" s="170"/>
      <c r="AC20" s="170"/>
      <c r="AD20" s="170"/>
      <c r="AE20" s="170" t="s">
        <v>137</v>
      </c>
      <c r="AF20" s="170">
        <v>2</v>
      </c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</row>
    <row r="21" spans="1:60" outlineLevel="1">
      <c r="A21" s="171"/>
      <c r="B21" s="180"/>
      <c r="C21" s="222" t="s">
        <v>490</v>
      </c>
      <c r="D21" s="209"/>
      <c r="E21" s="214">
        <v>4.8719999999999999</v>
      </c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8"/>
      <c r="U21" s="187"/>
      <c r="V21" s="170"/>
      <c r="W21" s="170"/>
      <c r="X21" s="170"/>
      <c r="Y21" s="170"/>
      <c r="Z21" s="170"/>
      <c r="AA21" s="170"/>
      <c r="AB21" s="170"/>
      <c r="AC21" s="170"/>
      <c r="AD21" s="170"/>
      <c r="AE21" s="170" t="s">
        <v>137</v>
      </c>
      <c r="AF21" s="170">
        <v>2</v>
      </c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</row>
    <row r="22" spans="1:60" outlineLevel="1">
      <c r="A22" s="171"/>
      <c r="B22" s="180"/>
      <c r="C22" s="222" t="s">
        <v>491</v>
      </c>
      <c r="D22" s="209"/>
      <c r="E22" s="214">
        <v>42.93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  <c r="U22" s="187"/>
      <c r="V22" s="170"/>
      <c r="W22" s="170"/>
      <c r="X22" s="170"/>
      <c r="Y22" s="170"/>
      <c r="Z22" s="170"/>
      <c r="AA22" s="170"/>
      <c r="AB22" s="170"/>
      <c r="AC22" s="170"/>
      <c r="AD22" s="170"/>
      <c r="AE22" s="170" t="s">
        <v>137</v>
      </c>
      <c r="AF22" s="170">
        <v>2</v>
      </c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</row>
    <row r="23" spans="1:60" outlineLevel="1">
      <c r="A23" s="171"/>
      <c r="B23" s="180"/>
      <c r="C23" s="222" t="s">
        <v>176</v>
      </c>
      <c r="D23" s="209"/>
      <c r="E23" s="214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  <c r="U23" s="187"/>
      <c r="V23" s="170"/>
      <c r="W23" s="170"/>
      <c r="X23" s="170"/>
      <c r="Y23" s="170"/>
      <c r="Z23" s="170"/>
      <c r="AA23" s="170"/>
      <c r="AB23" s="170"/>
      <c r="AC23" s="170"/>
      <c r="AD23" s="170"/>
      <c r="AE23" s="170" t="s">
        <v>137</v>
      </c>
      <c r="AF23" s="170">
        <v>2</v>
      </c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</row>
    <row r="24" spans="1:60" outlineLevel="1">
      <c r="A24" s="171"/>
      <c r="B24" s="180"/>
      <c r="C24" s="222" t="s">
        <v>492</v>
      </c>
      <c r="D24" s="209"/>
      <c r="E24" s="214">
        <v>31.329599999999999</v>
      </c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8"/>
      <c r="U24" s="187"/>
      <c r="V24" s="170"/>
      <c r="W24" s="170"/>
      <c r="X24" s="170"/>
      <c r="Y24" s="170"/>
      <c r="Z24" s="170"/>
      <c r="AA24" s="170"/>
      <c r="AB24" s="170"/>
      <c r="AC24" s="170"/>
      <c r="AD24" s="170"/>
      <c r="AE24" s="170" t="s">
        <v>137</v>
      </c>
      <c r="AF24" s="170">
        <v>2</v>
      </c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</row>
    <row r="25" spans="1:60" outlineLevel="1">
      <c r="A25" s="171"/>
      <c r="B25" s="180"/>
      <c r="C25" s="222" t="s">
        <v>493</v>
      </c>
      <c r="D25" s="209"/>
      <c r="E25" s="214">
        <v>17.399999999999999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8"/>
      <c r="U25" s="187"/>
      <c r="V25" s="170"/>
      <c r="W25" s="170"/>
      <c r="X25" s="170"/>
      <c r="Y25" s="170"/>
      <c r="Z25" s="170"/>
      <c r="AA25" s="170"/>
      <c r="AB25" s="170"/>
      <c r="AC25" s="170"/>
      <c r="AD25" s="170"/>
      <c r="AE25" s="170" t="s">
        <v>137</v>
      </c>
      <c r="AF25" s="170">
        <v>2</v>
      </c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</row>
    <row r="26" spans="1:60" outlineLevel="1">
      <c r="A26" s="171"/>
      <c r="B26" s="180"/>
      <c r="C26" s="222" t="s">
        <v>494</v>
      </c>
      <c r="D26" s="209"/>
      <c r="E26" s="214">
        <v>48.78</v>
      </c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8"/>
      <c r="U26" s="187"/>
      <c r="V26" s="170"/>
      <c r="W26" s="170"/>
      <c r="X26" s="170"/>
      <c r="Y26" s="170"/>
      <c r="Z26" s="170"/>
      <c r="AA26" s="170"/>
      <c r="AB26" s="170"/>
      <c r="AC26" s="170"/>
      <c r="AD26" s="170"/>
      <c r="AE26" s="170" t="s">
        <v>137</v>
      </c>
      <c r="AF26" s="170">
        <v>2</v>
      </c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</row>
    <row r="27" spans="1:60" outlineLevel="1">
      <c r="A27" s="171"/>
      <c r="B27" s="180"/>
      <c r="C27" s="222" t="s">
        <v>495</v>
      </c>
      <c r="D27" s="209"/>
      <c r="E27" s="214">
        <v>4.62</v>
      </c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8"/>
      <c r="U27" s="187"/>
      <c r="V27" s="170"/>
      <c r="W27" s="170"/>
      <c r="X27" s="170"/>
      <c r="Y27" s="170"/>
      <c r="Z27" s="170"/>
      <c r="AA27" s="170"/>
      <c r="AB27" s="170"/>
      <c r="AC27" s="170"/>
      <c r="AD27" s="170"/>
      <c r="AE27" s="170" t="s">
        <v>137</v>
      </c>
      <c r="AF27" s="170">
        <v>2</v>
      </c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</row>
    <row r="28" spans="1:60" outlineLevel="1">
      <c r="A28" s="171"/>
      <c r="B28" s="180"/>
      <c r="C28" s="222" t="s">
        <v>496</v>
      </c>
      <c r="D28" s="209"/>
      <c r="E28" s="214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8"/>
      <c r="U28" s="187"/>
      <c r="V28" s="170"/>
      <c r="W28" s="170"/>
      <c r="X28" s="170"/>
      <c r="Y28" s="170"/>
      <c r="Z28" s="170"/>
      <c r="AA28" s="170"/>
      <c r="AB28" s="170"/>
      <c r="AC28" s="170"/>
      <c r="AD28" s="170"/>
      <c r="AE28" s="170" t="s">
        <v>137</v>
      </c>
      <c r="AF28" s="170">
        <v>2</v>
      </c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</row>
    <row r="29" spans="1:60" outlineLevel="1">
      <c r="A29" s="171"/>
      <c r="B29" s="180"/>
      <c r="C29" s="222" t="s">
        <v>497</v>
      </c>
      <c r="D29" s="209"/>
      <c r="E29" s="214">
        <v>29.532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8"/>
      <c r="U29" s="187"/>
      <c r="V29" s="170"/>
      <c r="W29" s="170"/>
      <c r="X29" s="170"/>
      <c r="Y29" s="170"/>
      <c r="Z29" s="170"/>
      <c r="AA29" s="170"/>
      <c r="AB29" s="170"/>
      <c r="AC29" s="170"/>
      <c r="AD29" s="170"/>
      <c r="AE29" s="170" t="s">
        <v>137</v>
      </c>
      <c r="AF29" s="170">
        <v>2</v>
      </c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</row>
    <row r="30" spans="1:60" outlineLevel="1">
      <c r="A30" s="171"/>
      <c r="B30" s="180"/>
      <c r="C30" s="222" t="s">
        <v>498</v>
      </c>
      <c r="D30" s="209"/>
      <c r="E30" s="214">
        <v>1.044</v>
      </c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8"/>
      <c r="U30" s="187"/>
      <c r="V30" s="170"/>
      <c r="W30" s="170"/>
      <c r="X30" s="170"/>
      <c r="Y30" s="170"/>
      <c r="Z30" s="170"/>
      <c r="AA30" s="170"/>
      <c r="AB30" s="170"/>
      <c r="AC30" s="170"/>
      <c r="AD30" s="170"/>
      <c r="AE30" s="170" t="s">
        <v>137</v>
      </c>
      <c r="AF30" s="170">
        <v>2</v>
      </c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</row>
    <row r="31" spans="1:60" outlineLevel="1">
      <c r="A31" s="171"/>
      <c r="B31" s="180"/>
      <c r="C31" s="222" t="s">
        <v>499</v>
      </c>
      <c r="D31" s="209"/>
      <c r="E31" s="214">
        <v>22.5</v>
      </c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8"/>
      <c r="U31" s="187"/>
      <c r="V31" s="170"/>
      <c r="W31" s="170"/>
      <c r="X31" s="170"/>
      <c r="Y31" s="170"/>
      <c r="Z31" s="170"/>
      <c r="AA31" s="170"/>
      <c r="AB31" s="170"/>
      <c r="AC31" s="170"/>
      <c r="AD31" s="170"/>
      <c r="AE31" s="170" t="s">
        <v>137</v>
      </c>
      <c r="AF31" s="170">
        <v>2</v>
      </c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</row>
    <row r="32" spans="1:60" outlineLevel="1">
      <c r="A32" s="171"/>
      <c r="B32" s="180"/>
      <c r="C32" s="223" t="s">
        <v>183</v>
      </c>
      <c r="D32" s="210"/>
      <c r="E32" s="215">
        <v>206.8356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8"/>
      <c r="U32" s="187"/>
      <c r="V32" s="170"/>
      <c r="W32" s="170"/>
      <c r="X32" s="170"/>
      <c r="Y32" s="170"/>
      <c r="Z32" s="170"/>
      <c r="AA32" s="170"/>
      <c r="AB32" s="170"/>
      <c r="AC32" s="170"/>
      <c r="AD32" s="170"/>
      <c r="AE32" s="170" t="s">
        <v>137</v>
      </c>
      <c r="AF32" s="170">
        <v>3</v>
      </c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</row>
    <row r="33" spans="1:60" outlineLevel="1">
      <c r="A33" s="171"/>
      <c r="B33" s="180"/>
      <c r="C33" s="221" t="s">
        <v>184</v>
      </c>
      <c r="D33" s="209"/>
      <c r="E33" s="214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8"/>
      <c r="U33" s="187"/>
      <c r="V33" s="170"/>
      <c r="W33" s="170"/>
      <c r="X33" s="170"/>
      <c r="Y33" s="170"/>
      <c r="Z33" s="170"/>
      <c r="AA33" s="170"/>
      <c r="AB33" s="170"/>
      <c r="AC33" s="170"/>
      <c r="AD33" s="170"/>
      <c r="AE33" s="170" t="s">
        <v>137</v>
      </c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</row>
    <row r="34" spans="1:60" outlineLevel="1">
      <c r="A34" s="171"/>
      <c r="B34" s="180"/>
      <c r="C34" s="220" t="s">
        <v>500</v>
      </c>
      <c r="D34" s="208"/>
      <c r="E34" s="213">
        <v>165.46848</v>
      </c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8"/>
      <c r="U34" s="187"/>
      <c r="V34" s="170"/>
      <c r="W34" s="170"/>
      <c r="X34" s="170"/>
      <c r="Y34" s="170"/>
      <c r="Z34" s="170"/>
      <c r="AA34" s="170"/>
      <c r="AB34" s="170"/>
      <c r="AC34" s="170"/>
      <c r="AD34" s="170"/>
      <c r="AE34" s="170" t="s">
        <v>137</v>
      </c>
      <c r="AF34" s="170">
        <v>0</v>
      </c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</row>
    <row r="35" spans="1:60" outlineLevel="1">
      <c r="A35" s="171">
        <v>4</v>
      </c>
      <c r="B35" s="180" t="s">
        <v>186</v>
      </c>
      <c r="C35" s="201" t="s">
        <v>187</v>
      </c>
      <c r="D35" s="181" t="s">
        <v>170</v>
      </c>
      <c r="E35" s="183">
        <v>41.36712</v>
      </c>
      <c r="F35" s="186"/>
      <c r="G35" s="187">
        <f>ROUND(E35*F35,2)</f>
        <v>0</v>
      </c>
      <c r="H35" s="186">
        <v>0</v>
      </c>
      <c r="I35" s="187">
        <f>ROUND(E35*H35,2)</f>
        <v>0</v>
      </c>
      <c r="J35" s="186">
        <v>23.8</v>
      </c>
      <c r="K35" s="187">
        <f>ROUND(E35*J35,2)</f>
        <v>984.54</v>
      </c>
      <c r="L35" s="187">
        <v>21</v>
      </c>
      <c r="M35" s="187">
        <f>G35*(1+L35/100)</f>
        <v>0</v>
      </c>
      <c r="N35" s="187">
        <v>0</v>
      </c>
      <c r="O35" s="187">
        <f>ROUND(E35*N35,2)</f>
        <v>0</v>
      </c>
      <c r="P35" s="187">
        <v>0</v>
      </c>
      <c r="Q35" s="187">
        <f>ROUND(E35*P35,2)</f>
        <v>0</v>
      </c>
      <c r="R35" s="187"/>
      <c r="S35" s="187"/>
      <c r="T35" s="188">
        <v>8.4000000000000005E-2</v>
      </c>
      <c r="U35" s="187">
        <f>ROUND(E35*T35,2)</f>
        <v>3.47</v>
      </c>
      <c r="V35" s="170"/>
      <c r="W35" s="170"/>
      <c r="X35" s="170"/>
      <c r="Y35" s="170"/>
      <c r="Z35" s="170"/>
      <c r="AA35" s="170"/>
      <c r="AB35" s="170"/>
      <c r="AC35" s="170"/>
      <c r="AD35" s="170"/>
      <c r="AE35" s="170" t="s">
        <v>107</v>
      </c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</row>
    <row r="36" spans="1:60" outlineLevel="1">
      <c r="A36" s="171"/>
      <c r="B36" s="180"/>
      <c r="C36" s="220" t="s">
        <v>501</v>
      </c>
      <c r="D36" s="208"/>
      <c r="E36" s="213">
        <v>41.36712</v>
      </c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8"/>
      <c r="U36" s="187"/>
      <c r="V36" s="170"/>
      <c r="W36" s="170"/>
      <c r="X36" s="170"/>
      <c r="Y36" s="170"/>
      <c r="Z36" s="170"/>
      <c r="AA36" s="170"/>
      <c r="AB36" s="170"/>
      <c r="AC36" s="170"/>
      <c r="AD36" s="170"/>
      <c r="AE36" s="170" t="s">
        <v>137</v>
      </c>
      <c r="AF36" s="170">
        <v>0</v>
      </c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</row>
    <row r="37" spans="1:60" outlineLevel="1">
      <c r="A37" s="171">
        <v>5</v>
      </c>
      <c r="B37" s="180" t="s">
        <v>502</v>
      </c>
      <c r="C37" s="201" t="s">
        <v>503</v>
      </c>
      <c r="D37" s="181" t="s">
        <v>170</v>
      </c>
      <c r="E37" s="183">
        <v>41.36712</v>
      </c>
      <c r="F37" s="186"/>
      <c r="G37" s="187">
        <f>ROUND(E37*F37,2)</f>
        <v>0</v>
      </c>
      <c r="H37" s="186">
        <v>0</v>
      </c>
      <c r="I37" s="187">
        <f>ROUND(E37*H37,2)</f>
        <v>0</v>
      </c>
      <c r="J37" s="186">
        <v>548</v>
      </c>
      <c r="K37" s="187">
        <f>ROUND(E37*J37,2)</f>
        <v>22669.18</v>
      </c>
      <c r="L37" s="187">
        <v>21</v>
      </c>
      <c r="M37" s="187">
        <f>G37*(1+L37/100)</f>
        <v>0</v>
      </c>
      <c r="N37" s="187">
        <v>0</v>
      </c>
      <c r="O37" s="187">
        <f>ROUND(E37*N37,2)</f>
        <v>0</v>
      </c>
      <c r="P37" s="187">
        <v>0</v>
      </c>
      <c r="Q37" s="187">
        <f>ROUND(E37*P37,2)</f>
        <v>0</v>
      </c>
      <c r="R37" s="187"/>
      <c r="S37" s="187"/>
      <c r="T37" s="188">
        <v>0.48499999999999999</v>
      </c>
      <c r="U37" s="187">
        <f>ROUND(E37*T37,2)</f>
        <v>20.059999999999999</v>
      </c>
      <c r="V37" s="170"/>
      <c r="W37" s="170"/>
      <c r="X37" s="170"/>
      <c r="Y37" s="170"/>
      <c r="Z37" s="170"/>
      <c r="AA37" s="170"/>
      <c r="AB37" s="170"/>
      <c r="AC37" s="170"/>
      <c r="AD37" s="170"/>
      <c r="AE37" s="170" t="s">
        <v>107</v>
      </c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</row>
    <row r="38" spans="1:60" outlineLevel="1">
      <c r="A38" s="171"/>
      <c r="B38" s="180"/>
      <c r="C38" s="220" t="s">
        <v>136</v>
      </c>
      <c r="D38" s="208"/>
      <c r="E38" s="213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8"/>
      <c r="U38" s="187"/>
      <c r="V38" s="170"/>
      <c r="W38" s="170"/>
      <c r="X38" s="170"/>
      <c r="Y38" s="170"/>
      <c r="Z38" s="170"/>
      <c r="AA38" s="170"/>
      <c r="AB38" s="170"/>
      <c r="AC38" s="170"/>
      <c r="AD38" s="170"/>
      <c r="AE38" s="170" t="s">
        <v>137</v>
      </c>
      <c r="AF38" s="170">
        <v>0</v>
      </c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</row>
    <row r="39" spans="1:60" outlineLevel="1">
      <c r="A39" s="171"/>
      <c r="B39" s="180"/>
      <c r="C39" s="221" t="s">
        <v>171</v>
      </c>
      <c r="D39" s="209"/>
      <c r="E39" s="214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8"/>
      <c r="U39" s="187"/>
      <c r="V39" s="170"/>
      <c r="W39" s="170"/>
      <c r="X39" s="170"/>
      <c r="Y39" s="170"/>
      <c r="Z39" s="170"/>
      <c r="AA39" s="170"/>
      <c r="AB39" s="170"/>
      <c r="AC39" s="170"/>
      <c r="AD39" s="170"/>
      <c r="AE39" s="170" t="s">
        <v>137</v>
      </c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</row>
    <row r="40" spans="1:60" outlineLevel="1">
      <c r="A40" s="171"/>
      <c r="B40" s="180"/>
      <c r="C40" s="222" t="s">
        <v>173</v>
      </c>
      <c r="D40" s="209"/>
      <c r="E40" s="214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8"/>
      <c r="U40" s="187"/>
      <c r="V40" s="170"/>
      <c r="W40" s="170"/>
      <c r="X40" s="170"/>
      <c r="Y40" s="170"/>
      <c r="Z40" s="170"/>
      <c r="AA40" s="170"/>
      <c r="AB40" s="170"/>
      <c r="AC40" s="170"/>
      <c r="AD40" s="170"/>
      <c r="AE40" s="170" t="s">
        <v>137</v>
      </c>
      <c r="AF40" s="170">
        <v>2</v>
      </c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</row>
    <row r="41" spans="1:60" outlineLevel="1">
      <c r="A41" s="171"/>
      <c r="B41" s="180"/>
      <c r="C41" s="222" t="s">
        <v>489</v>
      </c>
      <c r="D41" s="209"/>
      <c r="E41" s="214">
        <v>3.8279999999999998</v>
      </c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8"/>
      <c r="U41" s="187"/>
      <c r="V41" s="170"/>
      <c r="W41" s="170"/>
      <c r="X41" s="170"/>
      <c r="Y41" s="170"/>
      <c r="Z41" s="170"/>
      <c r="AA41" s="170"/>
      <c r="AB41" s="170"/>
      <c r="AC41" s="170"/>
      <c r="AD41" s="170"/>
      <c r="AE41" s="170" t="s">
        <v>137</v>
      </c>
      <c r="AF41" s="170">
        <v>2</v>
      </c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</row>
    <row r="42" spans="1:60" outlineLevel="1">
      <c r="A42" s="171"/>
      <c r="B42" s="180"/>
      <c r="C42" s="222" t="s">
        <v>490</v>
      </c>
      <c r="D42" s="209"/>
      <c r="E42" s="214">
        <v>4.8719999999999999</v>
      </c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8"/>
      <c r="U42" s="187"/>
      <c r="V42" s="170"/>
      <c r="W42" s="170"/>
      <c r="X42" s="170"/>
      <c r="Y42" s="170"/>
      <c r="Z42" s="170"/>
      <c r="AA42" s="170"/>
      <c r="AB42" s="170"/>
      <c r="AC42" s="170"/>
      <c r="AD42" s="170"/>
      <c r="AE42" s="170" t="s">
        <v>137</v>
      </c>
      <c r="AF42" s="170">
        <v>2</v>
      </c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</row>
    <row r="43" spans="1:60" outlineLevel="1">
      <c r="A43" s="171"/>
      <c r="B43" s="180"/>
      <c r="C43" s="222" t="s">
        <v>491</v>
      </c>
      <c r="D43" s="209"/>
      <c r="E43" s="214">
        <v>42.93</v>
      </c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8"/>
      <c r="U43" s="187"/>
      <c r="V43" s="170"/>
      <c r="W43" s="170"/>
      <c r="X43" s="170"/>
      <c r="Y43" s="170"/>
      <c r="Z43" s="170"/>
      <c r="AA43" s="170"/>
      <c r="AB43" s="170"/>
      <c r="AC43" s="170"/>
      <c r="AD43" s="170"/>
      <c r="AE43" s="170" t="s">
        <v>137</v>
      </c>
      <c r="AF43" s="170">
        <v>2</v>
      </c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</row>
    <row r="44" spans="1:60" outlineLevel="1">
      <c r="A44" s="171"/>
      <c r="B44" s="180"/>
      <c r="C44" s="222" t="s">
        <v>176</v>
      </c>
      <c r="D44" s="209"/>
      <c r="E44" s="214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8"/>
      <c r="U44" s="187"/>
      <c r="V44" s="170"/>
      <c r="W44" s="170"/>
      <c r="X44" s="170"/>
      <c r="Y44" s="170"/>
      <c r="Z44" s="170"/>
      <c r="AA44" s="170"/>
      <c r="AB44" s="170"/>
      <c r="AC44" s="170"/>
      <c r="AD44" s="170"/>
      <c r="AE44" s="170" t="s">
        <v>137</v>
      </c>
      <c r="AF44" s="170">
        <v>2</v>
      </c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</row>
    <row r="45" spans="1:60" outlineLevel="1">
      <c r="A45" s="171"/>
      <c r="B45" s="180"/>
      <c r="C45" s="222" t="s">
        <v>492</v>
      </c>
      <c r="D45" s="209"/>
      <c r="E45" s="214">
        <v>31.329599999999999</v>
      </c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8"/>
      <c r="U45" s="187"/>
      <c r="V45" s="170"/>
      <c r="W45" s="170"/>
      <c r="X45" s="170"/>
      <c r="Y45" s="170"/>
      <c r="Z45" s="170"/>
      <c r="AA45" s="170"/>
      <c r="AB45" s="170"/>
      <c r="AC45" s="170"/>
      <c r="AD45" s="170"/>
      <c r="AE45" s="170" t="s">
        <v>137</v>
      </c>
      <c r="AF45" s="170">
        <v>2</v>
      </c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</row>
    <row r="46" spans="1:60" outlineLevel="1">
      <c r="A46" s="171"/>
      <c r="B46" s="180"/>
      <c r="C46" s="222" t="s">
        <v>493</v>
      </c>
      <c r="D46" s="209"/>
      <c r="E46" s="214">
        <v>17.399999999999999</v>
      </c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8"/>
      <c r="U46" s="187"/>
      <c r="V46" s="170"/>
      <c r="W46" s="170"/>
      <c r="X46" s="170"/>
      <c r="Y46" s="170"/>
      <c r="Z46" s="170"/>
      <c r="AA46" s="170"/>
      <c r="AB46" s="170"/>
      <c r="AC46" s="170"/>
      <c r="AD46" s="170"/>
      <c r="AE46" s="170" t="s">
        <v>137</v>
      </c>
      <c r="AF46" s="170">
        <v>2</v>
      </c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</row>
    <row r="47" spans="1:60" outlineLevel="1">
      <c r="A47" s="171"/>
      <c r="B47" s="180"/>
      <c r="C47" s="222" t="s">
        <v>494</v>
      </c>
      <c r="D47" s="209"/>
      <c r="E47" s="214">
        <v>48.78</v>
      </c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8"/>
      <c r="U47" s="187"/>
      <c r="V47" s="170"/>
      <c r="W47" s="170"/>
      <c r="X47" s="170"/>
      <c r="Y47" s="170"/>
      <c r="Z47" s="170"/>
      <c r="AA47" s="170"/>
      <c r="AB47" s="170"/>
      <c r="AC47" s="170"/>
      <c r="AD47" s="170"/>
      <c r="AE47" s="170" t="s">
        <v>137</v>
      </c>
      <c r="AF47" s="170">
        <v>2</v>
      </c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</row>
    <row r="48" spans="1:60" outlineLevel="1">
      <c r="A48" s="171"/>
      <c r="B48" s="180"/>
      <c r="C48" s="222" t="s">
        <v>495</v>
      </c>
      <c r="D48" s="209"/>
      <c r="E48" s="214">
        <v>4.62</v>
      </c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8"/>
      <c r="U48" s="187"/>
      <c r="V48" s="170"/>
      <c r="W48" s="170"/>
      <c r="X48" s="170"/>
      <c r="Y48" s="170"/>
      <c r="Z48" s="170"/>
      <c r="AA48" s="170"/>
      <c r="AB48" s="170"/>
      <c r="AC48" s="170"/>
      <c r="AD48" s="170"/>
      <c r="AE48" s="170" t="s">
        <v>137</v>
      </c>
      <c r="AF48" s="170">
        <v>2</v>
      </c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</row>
    <row r="49" spans="1:60" outlineLevel="1">
      <c r="A49" s="171"/>
      <c r="B49" s="180"/>
      <c r="C49" s="222" t="s">
        <v>496</v>
      </c>
      <c r="D49" s="209"/>
      <c r="E49" s="214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8"/>
      <c r="U49" s="187"/>
      <c r="V49" s="170"/>
      <c r="W49" s="170"/>
      <c r="X49" s="170"/>
      <c r="Y49" s="170"/>
      <c r="Z49" s="170"/>
      <c r="AA49" s="170"/>
      <c r="AB49" s="170"/>
      <c r="AC49" s="170"/>
      <c r="AD49" s="170"/>
      <c r="AE49" s="170" t="s">
        <v>137</v>
      </c>
      <c r="AF49" s="170">
        <v>2</v>
      </c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</row>
    <row r="50" spans="1:60" outlineLevel="1">
      <c r="A50" s="171"/>
      <c r="B50" s="180"/>
      <c r="C50" s="222" t="s">
        <v>497</v>
      </c>
      <c r="D50" s="209"/>
      <c r="E50" s="214">
        <v>29.532</v>
      </c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87"/>
      <c r="V50" s="170"/>
      <c r="W50" s="170"/>
      <c r="X50" s="170"/>
      <c r="Y50" s="170"/>
      <c r="Z50" s="170"/>
      <c r="AA50" s="170"/>
      <c r="AB50" s="170"/>
      <c r="AC50" s="170"/>
      <c r="AD50" s="170"/>
      <c r="AE50" s="170" t="s">
        <v>137</v>
      </c>
      <c r="AF50" s="170">
        <v>2</v>
      </c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</row>
    <row r="51" spans="1:60" outlineLevel="1">
      <c r="A51" s="171"/>
      <c r="B51" s="180"/>
      <c r="C51" s="222" t="s">
        <v>498</v>
      </c>
      <c r="D51" s="209"/>
      <c r="E51" s="214">
        <v>1.044</v>
      </c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8"/>
      <c r="U51" s="187"/>
      <c r="V51" s="170"/>
      <c r="W51" s="170"/>
      <c r="X51" s="170"/>
      <c r="Y51" s="170"/>
      <c r="Z51" s="170"/>
      <c r="AA51" s="170"/>
      <c r="AB51" s="170"/>
      <c r="AC51" s="170"/>
      <c r="AD51" s="170"/>
      <c r="AE51" s="170" t="s">
        <v>137</v>
      </c>
      <c r="AF51" s="170">
        <v>2</v>
      </c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</row>
    <row r="52" spans="1:60" outlineLevel="1">
      <c r="A52" s="171"/>
      <c r="B52" s="180"/>
      <c r="C52" s="222" t="s">
        <v>499</v>
      </c>
      <c r="D52" s="209"/>
      <c r="E52" s="214">
        <v>22.5</v>
      </c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7"/>
      <c r="V52" s="170"/>
      <c r="W52" s="170"/>
      <c r="X52" s="170"/>
      <c r="Y52" s="170"/>
      <c r="Z52" s="170"/>
      <c r="AA52" s="170"/>
      <c r="AB52" s="170"/>
      <c r="AC52" s="170"/>
      <c r="AD52" s="170"/>
      <c r="AE52" s="170" t="s">
        <v>137</v>
      </c>
      <c r="AF52" s="170">
        <v>2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</row>
    <row r="53" spans="1:60" outlineLevel="1">
      <c r="A53" s="171"/>
      <c r="B53" s="180"/>
      <c r="C53" s="223" t="s">
        <v>183</v>
      </c>
      <c r="D53" s="210"/>
      <c r="E53" s="215">
        <v>206.8356</v>
      </c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8"/>
      <c r="U53" s="187"/>
      <c r="V53" s="170"/>
      <c r="W53" s="170"/>
      <c r="X53" s="170"/>
      <c r="Y53" s="170"/>
      <c r="Z53" s="170"/>
      <c r="AA53" s="170"/>
      <c r="AB53" s="170"/>
      <c r="AC53" s="170"/>
      <c r="AD53" s="170"/>
      <c r="AE53" s="170" t="s">
        <v>137</v>
      </c>
      <c r="AF53" s="170">
        <v>3</v>
      </c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</row>
    <row r="54" spans="1:60" outlineLevel="1">
      <c r="A54" s="171"/>
      <c r="B54" s="180"/>
      <c r="C54" s="221" t="s">
        <v>184</v>
      </c>
      <c r="D54" s="209"/>
      <c r="E54" s="214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187"/>
      <c r="V54" s="170"/>
      <c r="W54" s="170"/>
      <c r="X54" s="170"/>
      <c r="Y54" s="170"/>
      <c r="Z54" s="170"/>
      <c r="AA54" s="170"/>
      <c r="AB54" s="170"/>
      <c r="AC54" s="170"/>
      <c r="AD54" s="170"/>
      <c r="AE54" s="170" t="s">
        <v>137</v>
      </c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</row>
    <row r="55" spans="1:60" outlineLevel="1">
      <c r="A55" s="171"/>
      <c r="B55" s="180"/>
      <c r="C55" s="220" t="s">
        <v>504</v>
      </c>
      <c r="D55" s="208"/>
      <c r="E55" s="213">
        <v>41.36712</v>
      </c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187"/>
      <c r="V55" s="170"/>
      <c r="W55" s="170"/>
      <c r="X55" s="170"/>
      <c r="Y55" s="170"/>
      <c r="Z55" s="170"/>
      <c r="AA55" s="170"/>
      <c r="AB55" s="170"/>
      <c r="AC55" s="170"/>
      <c r="AD55" s="170"/>
      <c r="AE55" s="170" t="s">
        <v>137</v>
      </c>
      <c r="AF55" s="170">
        <v>0</v>
      </c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</row>
    <row r="56" spans="1:60" outlineLevel="1">
      <c r="A56" s="171">
        <v>6</v>
      </c>
      <c r="B56" s="180" t="s">
        <v>192</v>
      </c>
      <c r="C56" s="201" t="s">
        <v>193</v>
      </c>
      <c r="D56" s="181" t="s">
        <v>170</v>
      </c>
      <c r="E56" s="183">
        <v>10.34178</v>
      </c>
      <c r="F56" s="186"/>
      <c r="G56" s="187">
        <f>ROUND(E56*F56,2)</f>
        <v>0</v>
      </c>
      <c r="H56" s="186">
        <v>0</v>
      </c>
      <c r="I56" s="187">
        <f>ROUND(E56*H56,2)</f>
        <v>0</v>
      </c>
      <c r="J56" s="186">
        <v>50.8</v>
      </c>
      <c r="K56" s="187">
        <f>ROUND(E56*J56,2)</f>
        <v>525.36</v>
      </c>
      <c r="L56" s="187">
        <v>21</v>
      </c>
      <c r="M56" s="187">
        <f>G56*(1+L56/100)</f>
        <v>0</v>
      </c>
      <c r="N56" s="187">
        <v>0</v>
      </c>
      <c r="O56" s="187">
        <f>ROUND(E56*N56,2)</f>
        <v>0</v>
      </c>
      <c r="P56" s="187">
        <v>0</v>
      </c>
      <c r="Q56" s="187">
        <f>ROUND(E56*P56,2)</f>
        <v>0</v>
      </c>
      <c r="R56" s="187"/>
      <c r="S56" s="187"/>
      <c r="T56" s="188">
        <v>0.14829999999999999</v>
      </c>
      <c r="U56" s="187">
        <f>ROUND(E56*T56,2)</f>
        <v>1.53</v>
      </c>
      <c r="V56" s="170"/>
      <c r="W56" s="170"/>
      <c r="X56" s="170"/>
      <c r="Y56" s="170"/>
      <c r="Z56" s="170"/>
      <c r="AA56" s="170"/>
      <c r="AB56" s="170"/>
      <c r="AC56" s="170"/>
      <c r="AD56" s="170"/>
      <c r="AE56" s="170" t="s">
        <v>107</v>
      </c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</row>
    <row r="57" spans="1:60" outlineLevel="1">
      <c r="A57" s="171"/>
      <c r="B57" s="180"/>
      <c r="C57" s="220" t="s">
        <v>505</v>
      </c>
      <c r="D57" s="208"/>
      <c r="E57" s="213">
        <v>10.34178</v>
      </c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8"/>
      <c r="U57" s="187"/>
      <c r="V57" s="170"/>
      <c r="W57" s="170"/>
      <c r="X57" s="170"/>
      <c r="Y57" s="170"/>
      <c r="Z57" s="170"/>
      <c r="AA57" s="170"/>
      <c r="AB57" s="170"/>
      <c r="AC57" s="170"/>
      <c r="AD57" s="170"/>
      <c r="AE57" s="170" t="s">
        <v>137</v>
      </c>
      <c r="AF57" s="170">
        <v>0</v>
      </c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</row>
    <row r="58" spans="1:60" outlineLevel="1">
      <c r="A58" s="171">
        <v>7</v>
      </c>
      <c r="B58" s="180" t="s">
        <v>204</v>
      </c>
      <c r="C58" s="201" t="s">
        <v>205</v>
      </c>
      <c r="D58" s="181" t="s">
        <v>135</v>
      </c>
      <c r="E58" s="183">
        <v>344.726</v>
      </c>
      <c r="F58" s="186"/>
      <c r="G58" s="187">
        <f>ROUND(E58*F58,2)</f>
        <v>0</v>
      </c>
      <c r="H58" s="186">
        <v>10.23</v>
      </c>
      <c r="I58" s="187">
        <f>ROUND(E58*H58,2)</f>
        <v>3526.55</v>
      </c>
      <c r="J58" s="186">
        <v>79.77</v>
      </c>
      <c r="K58" s="187">
        <f>ROUND(E58*J58,2)</f>
        <v>27498.79</v>
      </c>
      <c r="L58" s="187">
        <v>21</v>
      </c>
      <c r="M58" s="187">
        <f>G58*(1+L58/100)</f>
        <v>0</v>
      </c>
      <c r="N58" s="187">
        <v>9.8999999999999999E-4</v>
      </c>
      <c r="O58" s="187">
        <f>ROUND(E58*N58,2)</f>
        <v>0.34</v>
      </c>
      <c r="P58" s="187">
        <v>0</v>
      </c>
      <c r="Q58" s="187">
        <f>ROUND(E58*P58,2)</f>
        <v>0</v>
      </c>
      <c r="R58" s="187"/>
      <c r="S58" s="187"/>
      <c r="T58" s="188">
        <v>0.23599999999999999</v>
      </c>
      <c r="U58" s="187">
        <f>ROUND(E58*T58,2)</f>
        <v>81.36</v>
      </c>
      <c r="V58" s="170"/>
      <c r="W58" s="170"/>
      <c r="X58" s="170"/>
      <c r="Y58" s="170"/>
      <c r="Z58" s="170"/>
      <c r="AA58" s="170"/>
      <c r="AB58" s="170"/>
      <c r="AC58" s="170"/>
      <c r="AD58" s="170"/>
      <c r="AE58" s="170" t="s">
        <v>107</v>
      </c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</row>
    <row r="59" spans="1:60" outlineLevel="1">
      <c r="A59" s="171"/>
      <c r="B59" s="180"/>
      <c r="C59" s="220" t="s">
        <v>136</v>
      </c>
      <c r="D59" s="208"/>
      <c r="E59" s="213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8"/>
      <c r="U59" s="187"/>
      <c r="V59" s="170"/>
      <c r="W59" s="170"/>
      <c r="X59" s="170"/>
      <c r="Y59" s="170"/>
      <c r="Z59" s="170"/>
      <c r="AA59" s="170"/>
      <c r="AB59" s="170"/>
      <c r="AC59" s="170"/>
      <c r="AD59" s="170"/>
      <c r="AE59" s="170" t="s">
        <v>137</v>
      </c>
      <c r="AF59" s="170">
        <v>0</v>
      </c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</row>
    <row r="60" spans="1:60" outlineLevel="1">
      <c r="A60" s="171"/>
      <c r="B60" s="180"/>
      <c r="C60" s="220" t="s">
        <v>138</v>
      </c>
      <c r="D60" s="208"/>
      <c r="E60" s="213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87"/>
      <c r="V60" s="170"/>
      <c r="W60" s="170"/>
      <c r="X60" s="170"/>
      <c r="Y60" s="170"/>
      <c r="Z60" s="170"/>
      <c r="AA60" s="170"/>
      <c r="AB60" s="170"/>
      <c r="AC60" s="170"/>
      <c r="AD60" s="170"/>
      <c r="AE60" s="170" t="s">
        <v>137</v>
      </c>
      <c r="AF60" s="170">
        <v>0</v>
      </c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</row>
    <row r="61" spans="1:60" outlineLevel="1">
      <c r="A61" s="171"/>
      <c r="B61" s="180"/>
      <c r="C61" s="220" t="s">
        <v>506</v>
      </c>
      <c r="D61" s="208"/>
      <c r="E61" s="213">
        <v>6.38</v>
      </c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8"/>
      <c r="U61" s="187"/>
      <c r="V61" s="170"/>
      <c r="W61" s="170"/>
      <c r="X61" s="170"/>
      <c r="Y61" s="170"/>
      <c r="Z61" s="170"/>
      <c r="AA61" s="170"/>
      <c r="AB61" s="170"/>
      <c r="AC61" s="170"/>
      <c r="AD61" s="170"/>
      <c r="AE61" s="170" t="s">
        <v>137</v>
      </c>
      <c r="AF61" s="170">
        <v>0</v>
      </c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</row>
    <row r="62" spans="1:60" outlineLevel="1">
      <c r="A62" s="171"/>
      <c r="B62" s="180"/>
      <c r="C62" s="220" t="s">
        <v>507</v>
      </c>
      <c r="D62" s="208"/>
      <c r="E62" s="213">
        <v>8.1199999999999992</v>
      </c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8"/>
      <c r="U62" s="187"/>
      <c r="V62" s="170"/>
      <c r="W62" s="170"/>
      <c r="X62" s="170"/>
      <c r="Y62" s="170"/>
      <c r="Z62" s="170"/>
      <c r="AA62" s="170"/>
      <c r="AB62" s="170"/>
      <c r="AC62" s="170"/>
      <c r="AD62" s="170"/>
      <c r="AE62" s="170" t="s">
        <v>137</v>
      </c>
      <c r="AF62" s="170">
        <v>0</v>
      </c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</row>
    <row r="63" spans="1:60" outlineLevel="1">
      <c r="A63" s="171"/>
      <c r="B63" s="180"/>
      <c r="C63" s="220" t="s">
        <v>508</v>
      </c>
      <c r="D63" s="208"/>
      <c r="E63" s="213">
        <v>71.55</v>
      </c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8"/>
      <c r="U63" s="187"/>
      <c r="V63" s="170"/>
      <c r="W63" s="170"/>
      <c r="X63" s="170"/>
      <c r="Y63" s="170"/>
      <c r="Z63" s="170"/>
      <c r="AA63" s="170"/>
      <c r="AB63" s="170"/>
      <c r="AC63" s="170"/>
      <c r="AD63" s="170"/>
      <c r="AE63" s="170" t="s">
        <v>137</v>
      </c>
      <c r="AF63" s="170">
        <v>0</v>
      </c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</row>
    <row r="64" spans="1:60" outlineLevel="1">
      <c r="A64" s="171"/>
      <c r="B64" s="180"/>
      <c r="C64" s="220" t="s">
        <v>242</v>
      </c>
      <c r="D64" s="208"/>
      <c r="E64" s="213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8"/>
      <c r="U64" s="187"/>
      <c r="V64" s="170"/>
      <c r="W64" s="170"/>
      <c r="X64" s="170"/>
      <c r="Y64" s="170"/>
      <c r="Z64" s="170"/>
      <c r="AA64" s="170"/>
      <c r="AB64" s="170"/>
      <c r="AC64" s="170"/>
      <c r="AD64" s="170"/>
      <c r="AE64" s="170" t="s">
        <v>137</v>
      </c>
      <c r="AF64" s="170">
        <v>0</v>
      </c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</row>
    <row r="65" spans="1:60" outlineLevel="1">
      <c r="A65" s="171"/>
      <c r="B65" s="180"/>
      <c r="C65" s="220" t="s">
        <v>509</v>
      </c>
      <c r="D65" s="208"/>
      <c r="E65" s="213">
        <v>52.216000000000001</v>
      </c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8"/>
      <c r="U65" s="187"/>
      <c r="V65" s="170"/>
      <c r="W65" s="170"/>
      <c r="X65" s="170"/>
      <c r="Y65" s="170"/>
      <c r="Z65" s="170"/>
      <c r="AA65" s="170"/>
      <c r="AB65" s="170"/>
      <c r="AC65" s="170"/>
      <c r="AD65" s="170"/>
      <c r="AE65" s="170" t="s">
        <v>137</v>
      </c>
      <c r="AF65" s="170">
        <v>0</v>
      </c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</row>
    <row r="66" spans="1:60" outlineLevel="1">
      <c r="A66" s="171"/>
      <c r="B66" s="180"/>
      <c r="C66" s="220" t="s">
        <v>510</v>
      </c>
      <c r="D66" s="208"/>
      <c r="E66" s="213">
        <v>29</v>
      </c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8"/>
      <c r="U66" s="187"/>
      <c r="V66" s="170"/>
      <c r="W66" s="170"/>
      <c r="X66" s="170"/>
      <c r="Y66" s="170"/>
      <c r="Z66" s="170"/>
      <c r="AA66" s="170"/>
      <c r="AB66" s="170"/>
      <c r="AC66" s="170"/>
      <c r="AD66" s="170"/>
      <c r="AE66" s="170" t="s">
        <v>137</v>
      </c>
      <c r="AF66" s="170">
        <v>0</v>
      </c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</row>
    <row r="67" spans="1:60" outlineLevel="1">
      <c r="A67" s="171"/>
      <c r="B67" s="180"/>
      <c r="C67" s="220" t="s">
        <v>511</v>
      </c>
      <c r="D67" s="208"/>
      <c r="E67" s="213">
        <v>81.3</v>
      </c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8"/>
      <c r="U67" s="187"/>
      <c r="V67" s="170"/>
      <c r="W67" s="170"/>
      <c r="X67" s="170"/>
      <c r="Y67" s="170"/>
      <c r="Z67" s="170"/>
      <c r="AA67" s="170"/>
      <c r="AB67" s="170"/>
      <c r="AC67" s="170"/>
      <c r="AD67" s="170"/>
      <c r="AE67" s="170" t="s">
        <v>137</v>
      </c>
      <c r="AF67" s="170">
        <v>0</v>
      </c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</row>
    <row r="68" spans="1:60" outlineLevel="1">
      <c r="A68" s="171"/>
      <c r="B68" s="180"/>
      <c r="C68" s="220" t="s">
        <v>512</v>
      </c>
      <c r="D68" s="208"/>
      <c r="E68" s="213">
        <v>7.7</v>
      </c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8"/>
      <c r="U68" s="187"/>
      <c r="V68" s="170"/>
      <c r="W68" s="170"/>
      <c r="X68" s="170"/>
      <c r="Y68" s="170"/>
      <c r="Z68" s="170"/>
      <c r="AA68" s="170"/>
      <c r="AB68" s="170"/>
      <c r="AC68" s="170"/>
      <c r="AD68" s="170"/>
      <c r="AE68" s="170" t="s">
        <v>137</v>
      </c>
      <c r="AF68" s="170">
        <v>0</v>
      </c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</row>
    <row r="69" spans="1:60" outlineLevel="1">
      <c r="A69" s="171"/>
      <c r="B69" s="180"/>
      <c r="C69" s="220" t="s">
        <v>513</v>
      </c>
      <c r="D69" s="208"/>
      <c r="E69" s="213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8"/>
      <c r="U69" s="187"/>
      <c r="V69" s="170"/>
      <c r="W69" s="170"/>
      <c r="X69" s="170"/>
      <c r="Y69" s="170"/>
      <c r="Z69" s="170"/>
      <c r="AA69" s="170"/>
      <c r="AB69" s="170"/>
      <c r="AC69" s="170"/>
      <c r="AD69" s="170"/>
      <c r="AE69" s="170" t="s">
        <v>137</v>
      </c>
      <c r="AF69" s="170">
        <v>0</v>
      </c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</row>
    <row r="70" spans="1:60" outlineLevel="1">
      <c r="A70" s="171"/>
      <c r="B70" s="180"/>
      <c r="C70" s="220" t="s">
        <v>514</v>
      </c>
      <c r="D70" s="208"/>
      <c r="E70" s="213">
        <v>49.22</v>
      </c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8"/>
      <c r="U70" s="187"/>
      <c r="V70" s="170"/>
      <c r="W70" s="170"/>
      <c r="X70" s="170"/>
      <c r="Y70" s="170"/>
      <c r="Z70" s="170"/>
      <c r="AA70" s="170"/>
      <c r="AB70" s="170"/>
      <c r="AC70" s="170"/>
      <c r="AD70" s="170"/>
      <c r="AE70" s="170" t="s">
        <v>137</v>
      </c>
      <c r="AF70" s="170">
        <v>0</v>
      </c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</row>
    <row r="71" spans="1:60" outlineLevel="1">
      <c r="A71" s="171"/>
      <c r="B71" s="180"/>
      <c r="C71" s="220" t="s">
        <v>515</v>
      </c>
      <c r="D71" s="208"/>
      <c r="E71" s="213">
        <v>1.74</v>
      </c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8"/>
      <c r="U71" s="187"/>
      <c r="V71" s="170"/>
      <c r="W71" s="170"/>
      <c r="X71" s="170"/>
      <c r="Y71" s="170"/>
      <c r="Z71" s="170"/>
      <c r="AA71" s="170"/>
      <c r="AB71" s="170"/>
      <c r="AC71" s="170"/>
      <c r="AD71" s="170"/>
      <c r="AE71" s="170" t="s">
        <v>137</v>
      </c>
      <c r="AF71" s="170">
        <v>0</v>
      </c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</row>
    <row r="72" spans="1:60" outlineLevel="1">
      <c r="A72" s="171"/>
      <c r="B72" s="180"/>
      <c r="C72" s="220" t="s">
        <v>516</v>
      </c>
      <c r="D72" s="208"/>
      <c r="E72" s="213">
        <v>37.5</v>
      </c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8"/>
      <c r="U72" s="187"/>
      <c r="V72" s="170"/>
      <c r="W72" s="170"/>
      <c r="X72" s="170"/>
      <c r="Y72" s="170"/>
      <c r="Z72" s="170"/>
      <c r="AA72" s="170"/>
      <c r="AB72" s="170"/>
      <c r="AC72" s="170"/>
      <c r="AD72" s="170"/>
      <c r="AE72" s="170" t="s">
        <v>137</v>
      </c>
      <c r="AF72" s="170">
        <v>0</v>
      </c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</row>
    <row r="73" spans="1:60" outlineLevel="1">
      <c r="A73" s="171">
        <v>8</v>
      </c>
      <c r="B73" s="180" t="s">
        <v>214</v>
      </c>
      <c r="C73" s="201" t="s">
        <v>215</v>
      </c>
      <c r="D73" s="181" t="s">
        <v>135</v>
      </c>
      <c r="E73" s="183">
        <v>344.726</v>
      </c>
      <c r="F73" s="186"/>
      <c r="G73" s="187">
        <f>ROUND(E73*F73,2)</f>
        <v>0</v>
      </c>
      <c r="H73" s="186">
        <v>0</v>
      </c>
      <c r="I73" s="187">
        <f>ROUND(E73*H73,2)</f>
        <v>0</v>
      </c>
      <c r="J73" s="186">
        <v>19.5</v>
      </c>
      <c r="K73" s="187">
        <f>ROUND(E73*J73,2)</f>
        <v>6722.16</v>
      </c>
      <c r="L73" s="187">
        <v>21</v>
      </c>
      <c r="M73" s="187">
        <f>G73*(1+L73/100)</f>
        <v>0</v>
      </c>
      <c r="N73" s="187">
        <v>0</v>
      </c>
      <c r="O73" s="187">
        <f>ROUND(E73*N73,2)</f>
        <v>0</v>
      </c>
      <c r="P73" s="187">
        <v>0</v>
      </c>
      <c r="Q73" s="187">
        <f>ROUND(E73*P73,2)</f>
        <v>0</v>
      </c>
      <c r="R73" s="187"/>
      <c r="S73" s="187"/>
      <c r="T73" s="188">
        <v>7.0000000000000007E-2</v>
      </c>
      <c r="U73" s="187">
        <f>ROUND(E73*T73,2)</f>
        <v>24.13</v>
      </c>
      <c r="V73" s="170"/>
      <c r="W73" s="170"/>
      <c r="X73" s="170"/>
      <c r="Y73" s="170"/>
      <c r="Z73" s="170"/>
      <c r="AA73" s="170"/>
      <c r="AB73" s="170"/>
      <c r="AC73" s="170"/>
      <c r="AD73" s="170"/>
      <c r="AE73" s="170" t="s">
        <v>107</v>
      </c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</row>
    <row r="74" spans="1:60" outlineLevel="1">
      <c r="A74" s="171">
        <v>9</v>
      </c>
      <c r="B74" s="180" t="s">
        <v>216</v>
      </c>
      <c r="C74" s="201" t="s">
        <v>217</v>
      </c>
      <c r="D74" s="181" t="s">
        <v>170</v>
      </c>
      <c r="E74" s="183">
        <v>206.8356</v>
      </c>
      <c r="F74" s="186"/>
      <c r="G74" s="187">
        <f>ROUND(E74*F74,2)</f>
        <v>0</v>
      </c>
      <c r="H74" s="186">
        <v>0</v>
      </c>
      <c r="I74" s="187">
        <f>ROUND(E74*H74,2)</f>
        <v>0</v>
      </c>
      <c r="J74" s="186">
        <v>77.900000000000006</v>
      </c>
      <c r="K74" s="187">
        <f>ROUND(E74*J74,2)</f>
        <v>16112.49</v>
      </c>
      <c r="L74" s="187">
        <v>21</v>
      </c>
      <c r="M74" s="187">
        <f>G74*(1+L74/100)</f>
        <v>0</v>
      </c>
      <c r="N74" s="187">
        <v>0</v>
      </c>
      <c r="O74" s="187">
        <f>ROUND(E74*N74,2)</f>
        <v>0</v>
      </c>
      <c r="P74" s="187">
        <v>0</v>
      </c>
      <c r="Q74" s="187">
        <f>ROUND(E74*P74,2)</f>
        <v>0</v>
      </c>
      <c r="R74" s="187"/>
      <c r="S74" s="187"/>
      <c r="T74" s="188">
        <v>0.34499999999999997</v>
      </c>
      <c r="U74" s="187">
        <f>ROUND(E74*T74,2)</f>
        <v>71.36</v>
      </c>
      <c r="V74" s="170"/>
      <c r="W74" s="170"/>
      <c r="X74" s="170"/>
      <c r="Y74" s="170"/>
      <c r="Z74" s="170"/>
      <c r="AA74" s="170"/>
      <c r="AB74" s="170"/>
      <c r="AC74" s="170"/>
      <c r="AD74" s="170"/>
      <c r="AE74" s="170" t="s">
        <v>107</v>
      </c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</row>
    <row r="75" spans="1:60" outlineLevel="1">
      <c r="A75" s="171"/>
      <c r="B75" s="180"/>
      <c r="C75" s="220" t="s">
        <v>136</v>
      </c>
      <c r="D75" s="208"/>
      <c r="E75" s="213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8"/>
      <c r="U75" s="187"/>
      <c r="V75" s="170"/>
      <c r="W75" s="170"/>
      <c r="X75" s="170"/>
      <c r="Y75" s="170"/>
      <c r="Z75" s="170"/>
      <c r="AA75" s="170"/>
      <c r="AB75" s="170"/>
      <c r="AC75" s="170"/>
      <c r="AD75" s="170"/>
      <c r="AE75" s="170" t="s">
        <v>137</v>
      </c>
      <c r="AF75" s="170">
        <v>0</v>
      </c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</row>
    <row r="76" spans="1:60" outlineLevel="1">
      <c r="A76" s="171"/>
      <c r="B76" s="180"/>
      <c r="C76" s="220" t="s">
        <v>517</v>
      </c>
      <c r="D76" s="208"/>
      <c r="E76" s="213">
        <v>206.8356</v>
      </c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8"/>
      <c r="U76" s="187"/>
      <c r="V76" s="170"/>
      <c r="W76" s="170"/>
      <c r="X76" s="170"/>
      <c r="Y76" s="170"/>
      <c r="Z76" s="170"/>
      <c r="AA76" s="170"/>
      <c r="AB76" s="170"/>
      <c r="AC76" s="170"/>
      <c r="AD76" s="170"/>
      <c r="AE76" s="170" t="s">
        <v>137</v>
      </c>
      <c r="AF76" s="170">
        <v>0</v>
      </c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</row>
    <row r="77" spans="1:60" outlineLevel="1">
      <c r="A77" s="171">
        <v>10</v>
      </c>
      <c r="B77" s="180" t="s">
        <v>518</v>
      </c>
      <c r="C77" s="201" t="s">
        <v>519</v>
      </c>
      <c r="D77" s="181" t="s">
        <v>170</v>
      </c>
      <c r="E77" s="183">
        <v>46.344900000000003</v>
      </c>
      <c r="F77" s="186"/>
      <c r="G77" s="187">
        <f>ROUND(E77*F77,2)</f>
        <v>0</v>
      </c>
      <c r="H77" s="186">
        <v>0</v>
      </c>
      <c r="I77" s="187">
        <f>ROUND(E77*H77,2)</f>
        <v>0</v>
      </c>
      <c r="J77" s="186">
        <v>168</v>
      </c>
      <c r="K77" s="187">
        <f>ROUND(E77*J77,2)</f>
        <v>7785.94</v>
      </c>
      <c r="L77" s="187">
        <v>21</v>
      </c>
      <c r="M77" s="187">
        <f>G77*(1+L77/100)</f>
        <v>0</v>
      </c>
      <c r="N77" s="187">
        <v>0</v>
      </c>
      <c r="O77" s="187">
        <f>ROUND(E77*N77,2)</f>
        <v>0</v>
      </c>
      <c r="P77" s="187">
        <v>0</v>
      </c>
      <c r="Q77" s="187">
        <f>ROUND(E77*P77,2)</f>
        <v>0</v>
      </c>
      <c r="R77" s="187"/>
      <c r="S77" s="187"/>
      <c r="T77" s="188">
        <v>1.0999999999999999E-2</v>
      </c>
      <c r="U77" s="187">
        <f>ROUND(E77*T77,2)</f>
        <v>0.51</v>
      </c>
      <c r="V77" s="170"/>
      <c r="W77" s="170"/>
      <c r="X77" s="170"/>
      <c r="Y77" s="170"/>
      <c r="Z77" s="170"/>
      <c r="AA77" s="170"/>
      <c r="AB77" s="170"/>
      <c r="AC77" s="170"/>
      <c r="AD77" s="170"/>
      <c r="AE77" s="170" t="s">
        <v>107</v>
      </c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</row>
    <row r="78" spans="1:60" outlineLevel="1">
      <c r="A78" s="171">
        <v>11</v>
      </c>
      <c r="B78" s="180" t="s">
        <v>231</v>
      </c>
      <c r="C78" s="201" t="s">
        <v>232</v>
      </c>
      <c r="D78" s="181" t="s">
        <v>170</v>
      </c>
      <c r="E78" s="183">
        <v>46.344900000000003</v>
      </c>
      <c r="F78" s="186"/>
      <c r="G78" s="187">
        <f>ROUND(E78*F78,2)</f>
        <v>0</v>
      </c>
      <c r="H78" s="186">
        <v>0</v>
      </c>
      <c r="I78" s="187">
        <f>ROUND(E78*H78,2)</f>
        <v>0</v>
      </c>
      <c r="J78" s="186">
        <v>170</v>
      </c>
      <c r="K78" s="187">
        <f>ROUND(E78*J78,2)</f>
        <v>7878.63</v>
      </c>
      <c r="L78" s="187">
        <v>21</v>
      </c>
      <c r="M78" s="187">
        <f>G78*(1+L78/100)</f>
        <v>0</v>
      </c>
      <c r="N78" s="187">
        <v>0</v>
      </c>
      <c r="O78" s="187">
        <f>ROUND(E78*N78,2)</f>
        <v>0</v>
      </c>
      <c r="P78" s="187">
        <v>0</v>
      </c>
      <c r="Q78" s="187">
        <f>ROUND(E78*P78,2)</f>
        <v>0</v>
      </c>
      <c r="R78" s="187"/>
      <c r="S78" s="187"/>
      <c r="T78" s="188">
        <v>0.65200000000000002</v>
      </c>
      <c r="U78" s="187">
        <f>ROUND(E78*T78,2)</f>
        <v>30.22</v>
      </c>
      <c r="V78" s="170"/>
      <c r="W78" s="170"/>
      <c r="X78" s="170"/>
      <c r="Y78" s="170"/>
      <c r="Z78" s="170"/>
      <c r="AA78" s="170"/>
      <c r="AB78" s="170"/>
      <c r="AC78" s="170"/>
      <c r="AD78" s="170"/>
      <c r="AE78" s="170" t="s">
        <v>107</v>
      </c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</row>
    <row r="79" spans="1:60" outlineLevel="1">
      <c r="A79" s="171"/>
      <c r="B79" s="180"/>
      <c r="C79" s="220" t="s">
        <v>136</v>
      </c>
      <c r="D79" s="208"/>
      <c r="E79" s="213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8"/>
      <c r="U79" s="187"/>
      <c r="V79" s="170"/>
      <c r="W79" s="170"/>
      <c r="X79" s="170"/>
      <c r="Y79" s="170"/>
      <c r="Z79" s="170"/>
      <c r="AA79" s="170"/>
      <c r="AB79" s="170"/>
      <c r="AC79" s="170"/>
      <c r="AD79" s="170"/>
      <c r="AE79" s="170" t="s">
        <v>137</v>
      </c>
      <c r="AF79" s="170">
        <v>0</v>
      </c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</row>
    <row r="80" spans="1:60" outlineLevel="1">
      <c r="A80" s="171"/>
      <c r="B80" s="180"/>
      <c r="C80" s="220" t="s">
        <v>520</v>
      </c>
      <c r="D80" s="208"/>
      <c r="E80" s="213">
        <v>47.841299999999997</v>
      </c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8"/>
      <c r="U80" s="187"/>
      <c r="V80" s="170"/>
      <c r="W80" s="170"/>
      <c r="X80" s="170"/>
      <c r="Y80" s="170"/>
      <c r="Z80" s="170"/>
      <c r="AA80" s="170"/>
      <c r="AB80" s="170"/>
      <c r="AC80" s="170"/>
      <c r="AD80" s="170"/>
      <c r="AE80" s="170" t="s">
        <v>137</v>
      </c>
      <c r="AF80" s="170">
        <v>0</v>
      </c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</row>
    <row r="81" spans="1:60" ht="67.5" outlineLevel="1">
      <c r="A81" s="171"/>
      <c r="B81" s="180"/>
      <c r="C81" s="220" t="s">
        <v>233</v>
      </c>
      <c r="D81" s="208"/>
      <c r="E81" s="213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8"/>
      <c r="U81" s="187"/>
      <c r="V81" s="170"/>
      <c r="W81" s="170"/>
      <c r="X81" s="170"/>
      <c r="Y81" s="170"/>
      <c r="Z81" s="170"/>
      <c r="AA81" s="170"/>
      <c r="AB81" s="170"/>
      <c r="AC81" s="170"/>
      <c r="AD81" s="170"/>
      <c r="AE81" s="170" t="s">
        <v>137</v>
      </c>
      <c r="AF81" s="170">
        <v>0</v>
      </c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</row>
    <row r="82" spans="1:60" outlineLevel="1">
      <c r="A82" s="171"/>
      <c r="B82" s="180"/>
      <c r="C82" s="220" t="s">
        <v>521</v>
      </c>
      <c r="D82" s="208"/>
      <c r="E82" s="213">
        <v>-1.4964</v>
      </c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8"/>
      <c r="U82" s="187"/>
      <c r="V82" s="170"/>
      <c r="W82" s="170"/>
      <c r="X82" s="170"/>
      <c r="Y82" s="170"/>
      <c r="Z82" s="170"/>
      <c r="AA82" s="170"/>
      <c r="AB82" s="170"/>
      <c r="AC82" s="170"/>
      <c r="AD82" s="170"/>
      <c r="AE82" s="170" t="s">
        <v>137</v>
      </c>
      <c r="AF82" s="170">
        <v>0</v>
      </c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</row>
    <row r="83" spans="1:60" outlineLevel="1">
      <c r="A83" s="171"/>
      <c r="B83" s="180"/>
      <c r="C83" s="224" t="s">
        <v>213</v>
      </c>
      <c r="D83" s="211"/>
      <c r="E83" s="216">
        <v>46.344900000000003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8"/>
      <c r="U83" s="187"/>
      <c r="V83" s="170"/>
      <c r="W83" s="170"/>
      <c r="X83" s="170"/>
      <c r="Y83" s="170"/>
      <c r="Z83" s="170"/>
      <c r="AA83" s="170"/>
      <c r="AB83" s="170"/>
      <c r="AC83" s="170"/>
      <c r="AD83" s="170"/>
      <c r="AE83" s="170" t="s">
        <v>137</v>
      </c>
      <c r="AF83" s="170">
        <v>1</v>
      </c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</row>
    <row r="84" spans="1:60" outlineLevel="1">
      <c r="A84" s="171">
        <v>12</v>
      </c>
      <c r="B84" s="180" t="s">
        <v>231</v>
      </c>
      <c r="C84" s="201" t="s">
        <v>232</v>
      </c>
      <c r="D84" s="181" t="s">
        <v>170</v>
      </c>
      <c r="E84" s="183">
        <v>1.4964</v>
      </c>
      <c r="F84" s="186"/>
      <c r="G84" s="187">
        <f>ROUND(E84*F84,2)</f>
        <v>0</v>
      </c>
      <c r="H84" s="186">
        <v>0</v>
      </c>
      <c r="I84" s="187">
        <f>ROUND(E84*H84,2)</f>
        <v>0</v>
      </c>
      <c r="J84" s="186">
        <v>170</v>
      </c>
      <c r="K84" s="187">
        <f>ROUND(E84*J84,2)</f>
        <v>254.39</v>
      </c>
      <c r="L84" s="187">
        <v>21</v>
      </c>
      <c r="M84" s="187">
        <f>G84*(1+L84/100)</f>
        <v>0</v>
      </c>
      <c r="N84" s="187">
        <v>0</v>
      </c>
      <c r="O84" s="187">
        <f>ROUND(E84*N84,2)</f>
        <v>0</v>
      </c>
      <c r="P84" s="187">
        <v>0</v>
      </c>
      <c r="Q84" s="187">
        <f>ROUND(E84*P84,2)</f>
        <v>0</v>
      </c>
      <c r="R84" s="187"/>
      <c r="S84" s="187"/>
      <c r="T84" s="188">
        <v>0.65200000000000002</v>
      </c>
      <c r="U84" s="187">
        <f>ROUND(E84*T84,2)</f>
        <v>0.98</v>
      </c>
      <c r="V84" s="170"/>
      <c r="W84" s="170"/>
      <c r="X84" s="170"/>
      <c r="Y84" s="170"/>
      <c r="Z84" s="170"/>
      <c r="AA84" s="170"/>
      <c r="AB84" s="170"/>
      <c r="AC84" s="170"/>
      <c r="AD84" s="170"/>
      <c r="AE84" s="170" t="s">
        <v>107</v>
      </c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</row>
    <row r="85" spans="1:60" outlineLevel="1">
      <c r="A85" s="171"/>
      <c r="B85" s="180"/>
      <c r="C85" s="220" t="s">
        <v>136</v>
      </c>
      <c r="D85" s="208"/>
      <c r="E85" s="213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8"/>
      <c r="U85" s="187"/>
      <c r="V85" s="170"/>
      <c r="W85" s="170"/>
      <c r="X85" s="170"/>
      <c r="Y85" s="170"/>
      <c r="Z85" s="170"/>
      <c r="AA85" s="170"/>
      <c r="AB85" s="170"/>
      <c r="AC85" s="170"/>
      <c r="AD85" s="170"/>
      <c r="AE85" s="170" t="s">
        <v>137</v>
      </c>
      <c r="AF85" s="170">
        <v>0</v>
      </c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</row>
    <row r="86" spans="1:60" ht="67.5" outlineLevel="1">
      <c r="A86" s="171"/>
      <c r="B86" s="180"/>
      <c r="C86" s="220" t="s">
        <v>233</v>
      </c>
      <c r="D86" s="208"/>
      <c r="E86" s="213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8"/>
      <c r="U86" s="187"/>
      <c r="V86" s="170"/>
      <c r="W86" s="170"/>
      <c r="X86" s="170"/>
      <c r="Y86" s="170"/>
      <c r="Z86" s="170"/>
      <c r="AA86" s="170"/>
      <c r="AB86" s="170"/>
      <c r="AC86" s="170"/>
      <c r="AD86" s="170"/>
      <c r="AE86" s="170" t="s">
        <v>137</v>
      </c>
      <c r="AF86" s="170">
        <v>0</v>
      </c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</row>
    <row r="87" spans="1:60" outlineLevel="1">
      <c r="A87" s="171"/>
      <c r="B87" s="180"/>
      <c r="C87" s="220" t="s">
        <v>522</v>
      </c>
      <c r="D87" s="208"/>
      <c r="E87" s="213">
        <v>1.4964</v>
      </c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8"/>
      <c r="U87" s="187"/>
      <c r="V87" s="170"/>
      <c r="W87" s="170"/>
      <c r="X87" s="170"/>
      <c r="Y87" s="170"/>
      <c r="Z87" s="170"/>
      <c r="AA87" s="170"/>
      <c r="AB87" s="170"/>
      <c r="AC87" s="170"/>
      <c r="AD87" s="170"/>
      <c r="AE87" s="170" t="s">
        <v>137</v>
      </c>
      <c r="AF87" s="170">
        <v>0</v>
      </c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</row>
    <row r="88" spans="1:60" outlineLevel="1">
      <c r="A88" s="171">
        <v>13</v>
      </c>
      <c r="B88" s="180" t="s">
        <v>235</v>
      </c>
      <c r="C88" s="201" t="s">
        <v>236</v>
      </c>
      <c r="D88" s="181" t="s">
        <v>170</v>
      </c>
      <c r="E88" s="183">
        <v>47.841299999999997</v>
      </c>
      <c r="F88" s="186"/>
      <c r="G88" s="187">
        <f>ROUND(E88*F88,2)</f>
        <v>0</v>
      </c>
      <c r="H88" s="186">
        <v>0</v>
      </c>
      <c r="I88" s="187">
        <f>ROUND(E88*H88,2)</f>
        <v>0</v>
      </c>
      <c r="J88" s="186">
        <v>15</v>
      </c>
      <c r="K88" s="187">
        <f>ROUND(E88*J88,2)</f>
        <v>717.62</v>
      </c>
      <c r="L88" s="187">
        <v>21</v>
      </c>
      <c r="M88" s="187">
        <f>G88*(1+L88/100)</f>
        <v>0</v>
      </c>
      <c r="N88" s="187">
        <v>0</v>
      </c>
      <c r="O88" s="187">
        <f>ROUND(E88*N88,2)</f>
        <v>0</v>
      </c>
      <c r="P88" s="187">
        <v>0</v>
      </c>
      <c r="Q88" s="187">
        <f>ROUND(E88*P88,2)</f>
        <v>0</v>
      </c>
      <c r="R88" s="187"/>
      <c r="S88" s="187"/>
      <c r="T88" s="188">
        <v>8.9999999999999993E-3</v>
      </c>
      <c r="U88" s="187">
        <f>ROUND(E88*T88,2)</f>
        <v>0.43</v>
      </c>
      <c r="V88" s="170"/>
      <c r="W88" s="170"/>
      <c r="X88" s="170"/>
      <c r="Y88" s="170"/>
      <c r="Z88" s="170"/>
      <c r="AA88" s="170"/>
      <c r="AB88" s="170"/>
      <c r="AC88" s="170"/>
      <c r="AD88" s="170"/>
      <c r="AE88" s="170" t="s">
        <v>107</v>
      </c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</row>
    <row r="89" spans="1:60" outlineLevel="1">
      <c r="A89" s="171"/>
      <c r="B89" s="180"/>
      <c r="C89" s="220" t="s">
        <v>136</v>
      </c>
      <c r="D89" s="208"/>
      <c r="E89" s="213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8"/>
      <c r="U89" s="187"/>
      <c r="V89" s="170"/>
      <c r="W89" s="170"/>
      <c r="X89" s="170"/>
      <c r="Y89" s="170"/>
      <c r="Z89" s="170"/>
      <c r="AA89" s="170"/>
      <c r="AB89" s="170"/>
      <c r="AC89" s="170"/>
      <c r="AD89" s="170"/>
      <c r="AE89" s="170" t="s">
        <v>137</v>
      </c>
      <c r="AF89" s="170">
        <v>0</v>
      </c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</row>
    <row r="90" spans="1:60" outlineLevel="1">
      <c r="A90" s="171"/>
      <c r="B90" s="180"/>
      <c r="C90" s="220" t="s">
        <v>523</v>
      </c>
      <c r="D90" s="208"/>
      <c r="E90" s="213">
        <v>16.079999999999998</v>
      </c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8"/>
      <c r="U90" s="187"/>
      <c r="V90" s="170"/>
      <c r="W90" s="170"/>
      <c r="X90" s="170"/>
      <c r="Y90" s="170"/>
      <c r="Z90" s="170"/>
      <c r="AA90" s="170"/>
      <c r="AB90" s="170"/>
      <c r="AC90" s="170"/>
      <c r="AD90" s="170"/>
      <c r="AE90" s="170" t="s">
        <v>137</v>
      </c>
      <c r="AF90" s="170">
        <v>0</v>
      </c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</row>
    <row r="91" spans="1:60" outlineLevel="1">
      <c r="A91" s="171"/>
      <c r="B91" s="180"/>
      <c r="C91" s="220" t="s">
        <v>524</v>
      </c>
      <c r="D91" s="208"/>
      <c r="E91" s="213">
        <v>30.497309999999999</v>
      </c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8"/>
      <c r="U91" s="187"/>
      <c r="V91" s="170"/>
      <c r="W91" s="170"/>
      <c r="X91" s="170"/>
      <c r="Y91" s="170"/>
      <c r="Z91" s="170"/>
      <c r="AA91" s="170"/>
      <c r="AB91" s="170"/>
      <c r="AC91" s="170"/>
      <c r="AD91" s="170"/>
      <c r="AE91" s="170" t="s">
        <v>137</v>
      </c>
      <c r="AF91" s="170">
        <v>0</v>
      </c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</row>
    <row r="92" spans="1:60" outlineLevel="1">
      <c r="A92" s="171"/>
      <c r="B92" s="180"/>
      <c r="C92" s="220" t="s">
        <v>525</v>
      </c>
      <c r="D92" s="208"/>
      <c r="E92" s="213">
        <v>0.39399000000000001</v>
      </c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8"/>
      <c r="U92" s="187"/>
      <c r="V92" s="170"/>
      <c r="W92" s="170"/>
      <c r="X92" s="170"/>
      <c r="Y92" s="170"/>
      <c r="Z92" s="170"/>
      <c r="AA92" s="170"/>
      <c r="AB92" s="170"/>
      <c r="AC92" s="170"/>
      <c r="AD92" s="170"/>
      <c r="AE92" s="170" t="s">
        <v>137</v>
      </c>
      <c r="AF92" s="170">
        <v>0</v>
      </c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</row>
    <row r="93" spans="1:60" ht="22.5" outlineLevel="1">
      <c r="A93" s="171"/>
      <c r="B93" s="180"/>
      <c r="C93" s="220" t="s">
        <v>526</v>
      </c>
      <c r="D93" s="208"/>
      <c r="E93" s="213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8"/>
      <c r="U93" s="187"/>
      <c r="V93" s="170"/>
      <c r="W93" s="170"/>
      <c r="X93" s="170"/>
      <c r="Y93" s="170"/>
      <c r="Z93" s="170"/>
      <c r="AA93" s="170"/>
      <c r="AB93" s="170"/>
      <c r="AC93" s="170"/>
      <c r="AD93" s="170"/>
      <c r="AE93" s="170" t="s">
        <v>137</v>
      </c>
      <c r="AF93" s="170">
        <v>0</v>
      </c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</row>
    <row r="94" spans="1:60" ht="22.5" outlineLevel="1">
      <c r="A94" s="171"/>
      <c r="B94" s="180"/>
      <c r="C94" s="220" t="s">
        <v>527</v>
      </c>
      <c r="D94" s="208"/>
      <c r="E94" s="213">
        <v>0.87</v>
      </c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8"/>
      <c r="U94" s="187"/>
      <c r="V94" s="170"/>
      <c r="W94" s="170"/>
      <c r="X94" s="170"/>
      <c r="Y94" s="170"/>
      <c r="Z94" s="170"/>
      <c r="AA94" s="170"/>
      <c r="AB94" s="170"/>
      <c r="AC94" s="170"/>
      <c r="AD94" s="170"/>
      <c r="AE94" s="170" t="s">
        <v>137</v>
      </c>
      <c r="AF94" s="170">
        <v>0</v>
      </c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</row>
    <row r="95" spans="1:60" outlineLevel="1">
      <c r="A95" s="171">
        <v>14</v>
      </c>
      <c r="B95" s="180" t="s">
        <v>247</v>
      </c>
      <c r="C95" s="201" t="s">
        <v>248</v>
      </c>
      <c r="D95" s="181" t="s">
        <v>170</v>
      </c>
      <c r="E95" s="183">
        <v>158.99430000000001</v>
      </c>
      <c r="F95" s="186"/>
      <c r="G95" s="187">
        <f>ROUND(E95*F95,2)</f>
        <v>0</v>
      </c>
      <c r="H95" s="186">
        <v>0</v>
      </c>
      <c r="I95" s="187">
        <f>ROUND(E95*H95,2)</f>
        <v>0</v>
      </c>
      <c r="J95" s="186">
        <v>93.9</v>
      </c>
      <c r="K95" s="187">
        <f>ROUND(E95*J95,2)</f>
        <v>14929.56</v>
      </c>
      <c r="L95" s="187">
        <v>21</v>
      </c>
      <c r="M95" s="187">
        <f>G95*(1+L95/100)</f>
        <v>0</v>
      </c>
      <c r="N95" s="187">
        <v>0</v>
      </c>
      <c r="O95" s="187">
        <f>ROUND(E95*N95,2)</f>
        <v>0</v>
      </c>
      <c r="P95" s="187">
        <v>0</v>
      </c>
      <c r="Q95" s="187">
        <f>ROUND(E95*P95,2)</f>
        <v>0</v>
      </c>
      <c r="R95" s="187"/>
      <c r="S95" s="187"/>
      <c r="T95" s="188">
        <v>0.20200000000000001</v>
      </c>
      <c r="U95" s="187">
        <f>ROUND(E95*T95,2)</f>
        <v>32.119999999999997</v>
      </c>
      <c r="V95" s="170"/>
      <c r="W95" s="170"/>
      <c r="X95" s="170"/>
      <c r="Y95" s="170"/>
      <c r="Z95" s="170"/>
      <c r="AA95" s="170"/>
      <c r="AB95" s="170"/>
      <c r="AC95" s="170"/>
      <c r="AD95" s="170"/>
      <c r="AE95" s="170" t="s">
        <v>107</v>
      </c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</row>
    <row r="96" spans="1:60" outlineLevel="1">
      <c r="A96" s="171"/>
      <c r="B96" s="180"/>
      <c r="C96" s="220" t="s">
        <v>136</v>
      </c>
      <c r="D96" s="208"/>
      <c r="E96" s="213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8"/>
      <c r="U96" s="187"/>
      <c r="V96" s="170"/>
      <c r="W96" s="170"/>
      <c r="X96" s="170"/>
      <c r="Y96" s="170"/>
      <c r="Z96" s="170"/>
      <c r="AA96" s="170"/>
      <c r="AB96" s="170"/>
      <c r="AC96" s="170"/>
      <c r="AD96" s="170"/>
      <c r="AE96" s="170" t="s">
        <v>137</v>
      </c>
      <c r="AF96" s="170">
        <v>0</v>
      </c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</row>
    <row r="97" spans="1:60" outlineLevel="1">
      <c r="A97" s="171"/>
      <c r="B97" s="180"/>
      <c r="C97" s="220" t="s">
        <v>528</v>
      </c>
      <c r="D97" s="208"/>
      <c r="E97" s="213">
        <v>206.8356</v>
      </c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8"/>
      <c r="U97" s="187"/>
      <c r="V97" s="170"/>
      <c r="W97" s="170"/>
      <c r="X97" s="170"/>
      <c r="Y97" s="170"/>
      <c r="Z97" s="170"/>
      <c r="AA97" s="170"/>
      <c r="AB97" s="170"/>
      <c r="AC97" s="170"/>
      <c r="AD97" s="170"/>
      <c r="AE97" s="170" t="s">
        <v>137</v>
      </c>
      <c r="AF97" s="170">
        <v>0</v>
      </c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</row>
    <row r="98" spans="1:60" outlineLevel="1">
      <c r="A98" s="171"/>
      <c r="B98" s="180"/>
      <c r="C98" s="220" t="s">
        <v>529</v>
      </c>
      <c r="D98" s="208"/>
      <c r="E98" s="213">
        <v>-47.841299999999997</v>
      </c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87"/>
      <c r="V98" s="170"/>
      <c r="W98" s="170"/>
      <c r="X98" s="170"/>
      <c r="Y98" s="170"/>
      <c r="Z98" s="170"/>
      <c r="AA98" s="170"/>
      <c r="AB98" s="170"/>
      <c r="AC98" s="170"/>
      <c r="AD98" s="170"/>
      <c r="AE98" s="170" t="s">
        <v>137</v>
      </c>
      <c r="AF98" s="170">
        <v>0</v>
      </c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</row>
    <row r="99" spans="1:60" outlineLevel="1">
      <c r="A99" s="171">
        <v>15</v>
      </c>
      <c r="B99" s="180" t="s">
        <v>247</v>
      </c>
      <c r="C99" s="201" t="s">
        <v>248</v>
      </c>
      <c r="D99" s="181" t="s">
        <v>170</v>
      </c>
      <c r="E99" s="183">
        <v>1.4964</v>
      </c>
      <c r="F99" s="186"/>
      <c r="G99" s="187">
        <f>ROUND(E99*F99,2)</f>
        <v>0</v>
      </c>
      <c r="H99" s="186">
        <v>0</v>
      </c>
      <c r="I99" s="187">
        <f>ROUND(E99*H99,2)</f>
        <v>0</v>
      </c>
      <c r="J99" s="186">
        <v>93.9</v>
      </c>
      <c r="K99" s="187">
        <f>ROUND(E99*J99,2)</f>
        <v>140.51</v>
      </c>
      <c r="L99" s="187">
        <v>21</v>
      </c>
      <c r="M99" s="187">
        <f>G99*(1+L99/100)</f>
        <v>0</v>
      </c>
      <c r="N99" s="187">
        <v>0</v>
      </c>
      <c r="O99" s="187">
        <f>ROUND(E99*N99,2)</f>
        <v>0</v>
      </c>
      <c r="P99" s="187">
        <v>0</v>
      </c>
      <c r="Q99" s="187">
        <f>ROUND(E99*P99,2)</f>
        <v>0</v>
      </c>
      <c r="R99" s="187"/>
      <c r="S99" s="187"/>
      <c r="T99" s="188">
        <v>0.20200000000000001</v>
      </c>
      <c r="U99" s="187">
        <f>ROUND(E99*T99,2)</f>
        <v>0.3</v>
      </c>
      <c r="V99" s="170"/>
      <c r="W99" s="170"/>
      <c r="X99" s="170"/>
      <c r="Y99" s="170"/>
      <c r="Z99" s="170"/>
      <c r="AA99" s="170"/>
      <c r="AB99" s="170"/>
      <c r="AC99" s="170"/>
      <c r="AD99" s="170"/>
      <c r="AE99" s="170" t="s">
        <v>107</v>
      </c>
      <c r="AF99" s="170"/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</row>
    <row r="100" spans="1:60" outlineLevel="1">
      <c r="A100" s="171"/>
      <c r="B100" s="180"/>
      <c r="C100" s="220" t="s">
        <v>136</v>
      </c>
      <c r="D100" s="208"/>
      <c r="E100" s="213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8"/>
      <c r="U100" s="187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 t="s">
        <v>137</v>
      </c>
      <c r="AF100" s="170">
        <v>0</v>
      </c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</row>
    <row r="101" spans="1:60" ht="67.5" outlineLevel="1">
      <c r="A101" s="171"/>
      <c r="B101" s="180"/>
      <c r="C101" s="220" t="s">
        <v>233</v>
      </c>
      <c r="D101" s="208"/>
      <c r="E101" s="213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8"/>
      <c r="U101" s="187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 t="s">
        <v>137</v>
      </c>
      <c r="AF101" s="170">
        <v>0</v>
      </c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</row>
    <row r="102" spans="1:60" outlineLevel="1">
      <c r="A102" s="171"/>
      <c r="B102" s="180"/>
      <c r="C102" s="220" t="s">
        <v>530</v>
      </c>
      <c r="D102" s="208"/>
      <c r="E102" s="213">
        <v>1.4964</v>
      </c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8"/>
      <c r="U102" s="187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 t="s">
        <v>137</v>
      </c>
      <c r="AF102" s="170">
        <v>0</v>
      </c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</row>
    <row r="103" spans="1:60" outlineLevel="1">
      <c r="A103" s="171">
        <v>16</v>
      </c>
      <c r="B103" s="180" t="s">
        <v>255</v>
      </c>
      <c r="C103" s="201" t="s">
        <v>256</v>
      </c>
      <c r="D103" s="181" t="s">
        <v>170</v>
      </c>
      <c r="E103" s="183">
        <v>30.497309999999999</v>
      </c>
      <c r="F103" s="186"/>
      <c r="G103" s="187">
        <f>ROUND(E103*F103,2)</f>
        <v>0</v>
      </c>
      <c r="H103" s="186">
        <v>0</v>
      </c>
      <c r="I103" s="187">
        <f>ROUND(E103*H103,2)</f>
        <v>0</v>
      </c>
      <c r="J103" s="186">
        <v>358.5</v>
      </c>
      <c r="K103" s="187">
        <f>ROUND(E103*J103,2)</f>
        <v>10933.29</v>
      </c>
      <c r="L103" s="187">
        <v>21</v>
      </c>
      <c r="M103" s="187">
        <f>G103*(1+L103/100)</f>
        <v>0</v>
      </c>
      <c r="N103" s="187">
        <v>0</v>
      </c>
      <c r="O103" s="187">
        <f>ROUND(E103*N103,2)</f>
        <v>0</v>
      </c>
      <c r="P103" s="187">
        <v>0</v>
      </c>
      <c r="Q103" s="187">
        <f>ROUND(E103*P103,2)</f>
        <v>0</v>
      </c>
      <c r="R103" s="187"/>
      <c r="S103" s="187"/>
      <c r="T103" s="188">
        <v>1.587</v>
      </c>
      <c r="U103" s="187">
        <f>ROUND(E103*T103,2)</f>
        <v>48.4</v>
      </c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 t="s">
        <v>107</v>
      </c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</row>
    <row r="104" spans="1:60" outlineLevel="1">
      <c r="A104" s="171"/>
      <c r="B104" s="180"/>
      <c r="C104" s="220" t="s">
        <v>136</v>
      </c>
      <c r="D104" s="208"/>
      <c r="E104" s="213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8"/>
      <c r="U104" s="187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 t="s">
        <v>137</v>
      </c>
      <c r="AF104" s="170">
        <v>0</v>
      </c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</row>
    <row r="105" spans="1:60" outlineLevel="1">
      <c r="A105" s="171"/>
      <c r="B105" s="180"/>
      <c r="C105" s="220" t="s">
        <v>531</v>
      </c>
      <c r="D105" s="208"/>
      <c r="E105" s="213">
        <v>13.813800000000001</v>
      </c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8"/>
      <c r="U105" s="187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 t="s">
        <v>137</v>
      </c>
      <c r="AF105" s="170">
        <v>0</v>
      </c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</row>
    <row r="106" spans="1:60" outlineLevel="1">
      <c r="A106" s="171"/>
      <c r="B106" s="180"/>
      <c r="C106" s="220" t="s">
        <v>532</v>
      </c>
      <c r="D106" s="208"/>
      <c r="E106" s="213">
        <v>15.48</v>
      </c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8"/>
      <c r="U106" s="187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 t="s">
        <v>137</v>
      </c>
      <c r="AF106" s="170">
        <v>0</v>
      </c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  <c r="BC106" s="170"/>
      <c r="BD106" s="170"/>
      <c r="BE106" s="170"/>
      <c r="BF106" s="170"/>
      <c r="BG106" s="170"/>
      <c r="BH106" s="170"/>
    </row>
    <row r="107" spans="1:60" outlineLevel="1">
      <c r="A107" s="171"/>
      <c r="B107" s="180"/>
      <c r="C107" s="220" t="s">
        <v>533</v>
      </c>
      <c r="D107" s="208"/>
      <c r="E107" s="213">
        <v>1.5974999999999999</v>
      </c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8"/>
      <c r="U107" s="187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 t="s">
        <v>137</v>
      </c>
      <c r="AF107" s="170">
        <v>0</v>
      </c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</row>
    <row r="108" spans="1:60" outlineLevel="1">
      <c r="A108" s="171"/>
      <c r="B108" s="180"/>
      <c r="C108" s="224" t="s">
        <v>213</v>
      </c>
      <c r="D108" s="211"/>
      <c r="E108" s="216">
        <v>30.891300000000001</v>
      </c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8"/>
      <c r="U108" s="187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 t="s">
        <v>137</v>
      </c>
      <c r="AF108" s="170">
        <v>1</v>
      </c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</row>
    <row r="109" spans="1:60" outlineLevel="1">
      <c r="A109" s="171"/>
      <c r="B109" s="180"/>
      <c r="C109" s="220" t="s">
        <v>534</v>
      </c>
      <c r="D109" s="208"/>
      <c r="E109" s="213">
        <v>-0.10174</v>
      </c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8"/>
      <c r="U109" s="187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 t="s">
        <v>137</v>
      </c>
      <c r="AF109" s="170">
        <v>0</v>
      </c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  <c r="BC109" s="170"/>
      <c r="BD109" s="170"/>
      <c r="BE109" s="170"/>
      <c r="BF109" s="170"/>
      <c r="BG109" s="170"/>
      <c r="BH109" s="170"/>
    </row>
    <row r="110" spans="1:60" outlineLevel="1">
      <c r="A110" s="171"/>
      <c r="B110" s="180"/>
      <c r="C110" s="220" t="s">
        <v>535</v>
      </c>
      <c r="D110" s="208"/>
      <c r="E110" s="213">
        <v>-0.25329000000000002</v>
      </c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8"/>
      <c r="U110" s="187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 t="s">
        <v>137</v>
      </c>
      <c r="AF110" s="170">
        <v>0</v>
      </c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  <c r="BC110" s="170"/>
      <c r="BD110" s="170"/>
      <c r="BE110" s="170"/>
      <c r="BF110" s="170"/>
      <c r="BG110" s="170"/>
      <c r="BH110" s="170"/>
    </row>
    <row r="111" spans="1:60" outlineLevel="1">
      <c r="A111" s="171"/>
      <c r="B111" s="180"/>
      <c r="C111" s="220" t="s">
        <v>536</v>
      </c>
      <c r="D111" s="208"/>
      <c r="E111" s="213">
        <v>-3.8969999999999998E-2</v>
      </c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8"/>
      <c r="U111" s="187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 t="s">
        <v>137</v>
      </c>
      <c r="AF111" s="170">
        <v>0</v>
      </c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  <c r="BC111" s="170"/>
      <c r="BD111" s="170"/>
      <c r="BE111" s="170"/>
      <c r="BF111" s="170"/>
      <c r="BG111" s="170"/>
      <c r="BH111" s="170"/>
    </row>
    <row r="112" spans="1:60" outlineLevel="1">
      <c r="A112" s="171"/>
      <c r="B112" s="180"/>
      <c r="C112" s="224" t="s">
        <v>213</v>
      </c>
      <c r="D112" s="211"/>
      <c r="E112" s="216">
        <v>-0.39399000000000001</v>
      </c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8"/>
      <c r="U112" s="187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 t="s">
        <v>137</v>
      </c>
      <c r="AF112" s="170">
        <v>1</v>
      </c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  <c r="BC112" s="170"/>
      <c r="BD112" s="170"/>
      <c r="BE112" s="170"/>
      <c r="BF112" s="170"/>
      <c r="BG112" s="170"/>
      <c r="BH112" s="170"/>
    </row>
    <row r="113" spans="1:60" outlineLevel="1">
      <c r="A113" s="171">
        <v>17</v>
      </c>
      <c r="B113" s="180" t="s">
        <v>261</v>
      </c>
      <c r="C113" s="201" t="s">
        <v>262</v>
      </c>
      <c r="D113" s="181" t="s">
        <v>263</v>
      </c>
      <c r="E113" s="183">
        <v>83.420820000000006</v>
      </c>
      <c r="F113" s="186"/>
      <c r="G113" s="187">
        <f>ROUND(E113*F113,2)</f>
        <v>0</v>
      </c>
      <c r="H113" s="186">
        <v>0</v>
      </c>
      <c r="I113" s="187">
        <f>ROUND(E113*H113,2)</f>
        <v>0</v>
      </c>
      <c r="J113" s="186">
        <v>165</v>
      </c>
      <c r="K113" s="187">
        <f>ROUND(E113*J113,2)</f>
        <v>13764.44</v>
      </c>
      <c r="L113" s="187">
        <v>21</v>
      </c>
      <c r="M113" s="187">
        <f>G113*(1+L113/100)</f>
        <v>0</v>
      </c>
      <c r="N113" s="187">
        <v>0</v>
      </c>
      <c r="O113" s="187">
        <f>ROUND(E113*N113,2)</f>
        <v>0</v>
      </c>
      <c r="P113" s="187">
        <v>0</v>
      </c>
      <c r="Q113" s="187">
        <f>ROUND(E113*P113,2)</f>
        <v>0</v>
      </c>
      <c r="R113" s="187"/>
      <c r="S113" s="187"/>
      <c r="T113" s="188">
        <v>0</v>
      </c>
      <c r="U113" s="187">
        <f>ROUND(E113*T113,2)</f>
        <v>0</v>
      </c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 t="s">
        <v>107</v>
      </c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</row>
    <row r="114" spans="1:60" outlineLevel="1">
      <c r="A114" s="171"/>
      <c r="B114" s="180"/>
      <c r="C114" s="220" t="s">
        <v>537</v>
      </c>
      <c r="D114" s="208"/>
      <c r="E114" s="213">
        <v>83.420820000000006</v>
      </c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8"/>
      <c r="U114" s="187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 t="s">
        <v>137</v>
      </c>
      <c r="AF114" s="170">
        <v>0</v>
      </c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</row>
    <row r="115" spans="1:60" outlineLevel="1">
      <c r="A115" s="171">
        <v>18</v>
      </c>
      <c r="B115" s="180" t="s">
        <v>265</v>
      </c>
      <c r="C115" s="201" t="s">
        <v>266</v>
      </c>
      <c r="D115" s="181" t="s">
        <v>263</v>
      </c>
      <c r="E115" s="183">
        <v>58.524340000000002</v>
      </c>
      <c r="F115" s="186"/>
      <c r="G115" s="187">
        <f>ROUND(E115*F115,2)</f>
        <v>0</v>
      </c>
      <c r="H115" s="186">
        <v>363</v>
      </c>
      <c r="I115" s="187">
        <f>ROUND(E115*H115,2)</f>
        <v>21244.34</v>
      </c>
      <c r="J115" s="186">
        <v>0</v>
      </c>
      <c r="K115" s="187">
        <f>ROUND(E115*J115,2)</f>
        <v>0</v>
      </c>
      <c r="L115" s="187">
        <v>21</v>
      </c>
      <c r="M115" s="187">
        <f>G115*(1+L115/100)</f>
        <v>0</v>
      </c>
      <c r="N115" s="187">
        <v>1</v>
      </c>
      <c r="O115" s="187">
        <f>ROUND(E115*N115,2)</f>
        <v>58.52</v>
      </c>
      <c r="P115" s="187">
        <v>0</v>
      </c>
      <c r="Q115" s="187">
        <f>ROUND(E115*P115,2)</f>
        <v>0</v>
      </c>
      <c r="R115" s="187"/>
      <c r="S115" s="187"/>
      <c r="T115" s="188">
        <v>0</v>
      </c>
      <c r="U115" s="187">
        <f>ROUND(E115*T115,2)</f>
        <v>0</v>
      </c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 t="s">
        <v>267</v>
      </c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</row>
    <row r="116" spans="1:60" outlineLevel="1">
      <c r="A116" s="171"/>
      <c r="B116" s="180"/>
      <c r="C116" s="220" t="s">
        <v>136</v>
      </c>
      <c r="D116" s="208"/>
      <c r="E116" s="213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8"/>
      <c r="U116" s="187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 t="s">
        <v>137</v>
      </c>
      <c r="AF116" s="170">
        <v>0</v>
      </c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</row>
    <row r="117" spans="1:60" outlineLevel="1">
      <c r="A117" s="171"/>
      <c r="B117" s="180"/>
      <c r="C117" s="220" t="s">
        <v>538</v>
      </c>
      <c r="D117" s="208"/>
      <c r="E117" s="213">
        <v>58.524340000000002</v>
      </c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8"/>
      <c r="U117" s="187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 t="s">
        <v>137</v>
      </c>
      <c r="AF117" s="170">
        <v>0</v>
      </c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</row>
    <row r="118" spans="1:60">
      <c r="A118" s="206" t="s">
        <v>102</v>
      </c>
      <c r="B118" s="207" t="s">
        <v>66</v>
      </c>
      <c r="C118" s="225" t="s">
        <v>67</v>
      </c>
      <c r="D118" s="212"/>
      <c r="E118" s="217"/>
      <c r="F118" s="218"/>
      <c r="G118" s="218">
        <f>SUMIF(AE119:AE121,"&lt;&gt;NOR",G119:G121)</f>
        <v>0</v>
      </c>
      <c r="H118" s="218"/>
      <c r="I118" s="218">
        <f>SUM(I119:I121)</f>
        <v>8905.26</v>
      </c>
      <c r="J118" s="218"/>
      <c r="K118" s="218">
        <f>SUM(K119:K121)</f>
        <v>4891.38</v>
      </c>
      <c r="L118" s="218"/>
      <c r="M118" s="218">
        <f>SUM(M119:M121)</f>
        <v>0</v>
      </c>
      <c r="N118" s="218"/>
      <c r="O118" s="218">
        <f>SUM(O119:O121)</f>
        <v>30.4</v>
      </c>
      <c r="P118" s="218"/>
      <c r="Q118" s="218">
        <f>SUM(Q119:Q121)</f>
        <v>0</v>
      </c>
      <c r="R118" s="218"/>
      <c r="S118" s="218"/>
      <c r="T118" s="219"/>
      <c r="U118" s="218">
        <f>SUM(U119:U121)</f>
        <v>21.18</v>
      </c>
      <c r="AE118" t="s">
        <v>103</v>
      </c>
    </row>
    <row r="119" spans="1:60" outlineLevel="1">
      <c r="A119" s="171">
        <v>19</v>
      </c>
      <c r="B119" s="180" t="s">
        <v>269</v>
      </c>
      <c r="C119" s="201" t="s">
        <v>270</v>
      </c>
      <c r="D119" s="181" t="s">
        <v>170</v>
      </c>
      <c r="E119" s="183">
        <v>16.079999999999998</v>
      </c>
      <c r="F119" s="186"/>
      <c r="G119" s="187">
        <f>ROUND(E119*F119,2)</f>
        <v>0</v>
      </c>
      <c r="H119" s="186">
        <v>553.80999999999995</v>
      </c>
      <c r="I119" s="187">
        <f>ROUND(E119*H119,2)</f>
        <v>8905.26</v>
      </c>
      <c r="J119" s="186">
        <v>304.19</v>
      </c>
      <c r="K119" s="187">
        <f>ROUND(E119*J119,2)</f>
        <v>4891.38</v>
      </c>
      <c r="L119" s="187">
        <v>21</v>
      </c>
      <c r="M119" s="187">
        <f>G119*(1+L119/100)</f>
        <v>0</v>
      </c>
      <c r="N119" s="187">
        <v>1.8907700000000001</v>
      </c>
      <c r="O119" s="187">
        <f>ROUND(E119*N119,2)</f>
        <v>30.4</v>
      </c>
      <c r="P119" s="187">
        <v>0</v>
      </c>
      <c r="Q119" s="187">
        <f>ROUND(E119*P119,2)</f>
        <v>0</v>
      </c>
      <c r="R119" s="187"/>
      <c r="S119" s="187"/>
      <c r="T119" s="188">
        <v>1.3169999999999999</v>
      </c>
      <c r="U119" s="187">
        <f>ROUND(E119*T119,2)</f>
        <v>21.18</v>
      </c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 t="s">
        <v>107</v>
      </c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</row>
    <row r="120" spans="1:60" outlineLevel="1">
      <c r="A120" s="171"/>
      <c r="B120" s="180"/>
      <c r="C120" s="220" t="s">
        <v>136</v>
      </c>
      <c r="D120" s="208"/>
      <c r="E120" s="213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8"/>
      <c r="U120" s="187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 t="s">
        <v>137</v>
      </c>
      <c r="AF120" s="170">
        <v>0</v>
      </c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</row>
    <row r="121" spans="1:60" outlineLevel="1">
      <c r="A121" s="171"/>
      <c r="B121" s="180"/>
      <c r="C121" s="220" t="s">
        <v>539</v>
      </c>
      <c r="D121" s="208"/>
      <c r="E121" s="213">
        <v>16.079999999999998</v>
      </c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8"/>
      <c r="U121" s="187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 t="s">
        <v>137</v>
      </c>
      <c r="AF121" s="170">
        <v>0</v>
      </c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</row>
    <row r="122" spans="1:60">
      <c r="A122" s="206" t="s">
        <v>102</v>
      </c>
      <c r="B122" s="207" t="s">
        <v>68</v>
      </c>
      <c r="C122" s="225" t="s">
        <v>69</v>
      </c>
      <c r="D122" s="212"/>
      <c r="E122" s="217"/>
      <c r="F122" s="218"/>
      <c r="G122" s="218">
        <f>SUMIF(AE123:AE132,"&lt;&gt;NOR",G123:G132)</f>
        <v>0</v>
      </c>
      <c r="H122" s="218"/>
      <c r="I122" s="218">
        <f>SUM(I123:I132)</f>
        <v>3167.9</v>
      </c>
      <c r="J122" s="218"/>
      <c r="K122" s="218">
        <f>SUM(K123:K132)</f>
        <v>547</v>
      </c>
      <c r="L122" s="218"/>
      <c r="M122" s="218">
        <f>SUM(M123:M132)</f>
        <v>0</v>
      </c>
      <c r="N122" s="218"/>
      <c r="O122" s="218">
        <f>SUM(O123:O132)</f>
        <v>5.0299999999999994</v>
      </c>
      <c r="P122" s="218"/>
      <c r="Q122" s="218">
        <f>SUM(Q123:Q132)</f>
        <v>0</v>
      </c>
      <c r="R122" s="218"/>
      <c r="S122" s="218"/>
      <c r="T122" s="219"/>
      <c r="U122" s="218">
        <f>SUM(U123:U132)</f>
        <v>0.64</v>
      </c>
      <c r="AE122" t="s">
        <v>103</v>
      </c>
    </row>
    <row r="123" spans="1:60" outlineLevel="1">
      <c r="A123" s="171">
        <v>20</v>
      </c>
      <c r="B123" s="180" t="s">
        <v>274</v>
      </c>
      <c r="C123" s="201" t="s">
        <v>275</v>
      </c>
      <c r="D123" s="181" t="s">
        <v>135</v>
      </c>
      <c r="E123" s="183">
        <v>3.48</v>
      </c>
      <c r="F123" s="186"/>
      <c r="G123" s="187">
        <f>ROUND(E123*F123,2)</f>
        <v>0</v>
      </c>
      <c r="H123" s="186">
        <v>136.09</v>
      </c>
      <c r="I123" s="187">
        <f>ROUND(E123*H123,2)</f>
        <v>473.59</v>
      </c>
      <c r="J123" s="186">
        <v>22.41</v>
      </c>
      <c r="K123" s="187">
        <f>ROUND(E123*J123,2)</f>
        <v>77.989999999999995</v>
      </c>
      <c r="L123" s="187">
        <v>21</v>
      </c>
      <c r="M123" s="187">
        <f>G123*(1+L123/100)</f>
        <v>0</v>
      </c>
      <c r="N123" s="187">
        <v>0.33074999999999999</v>
      </c>
      <c r="O123" s="187">
        <f>ROUND(E123*N123,2)</f>
        <v>1.1499999999999999</v>
      </c>
      <c r="P123" s="187">
        <v>0</v>
      </c>
      <c r="Q123" s="187">
        <f>ROUND(E123*P123,2)</f>
        <v>0</v>
      </c>
      <c r="R123" s="187"/>
      <c r="S123" s="187"/>
      <c r="T123" s="188">
        <v>2.5999999999999999E-2</v>
      </c>
      <c r="U123" s="187">
        <f>ROUND(E123*T123,2)</f>
        <v>0.09</v>
      </c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 t="s">
        <v>107</v>
      </c>
      <c r="AF123" s="170"/>
      <c r="AG123" s="170"/>
      <c r="AH123" s="170"/>
      <c r="AI123" s="170"/>
      <c r="AJ123" s="170"/>
      <c r="AK123" s="170"/>
      <c r="AL123" s="170"/>
      <c r="AM123" s="170"/>
      <c r="AN123" s="170"/>
      <c r="AO123" s="170"/>
      <c r="AP123" s="170"/>
      <c r="AQ123" s="170"/>
      <c r="AR123" s="170"/>
      <c r="AS123" s="170"/>
      <c r="AT123" s="170"/>
      <c r="AU123" s="170"/>
      <c r="AV123" s="170"/>
      <c r="AW123" s="170"/>
      <c r="AX123" s="170"/>
      <c r="AY123" s="170"/>
      <c r="AZ123" s="170"/>
      <c r="BA123" s="170"/>
      <c r="BB123" s="170"/>
      <c r="BC123" s="170"/>
      <c r="BD123" s="170"/>
      <c r="BE123" s="170"/>
      <c r="BF123" s="170"/>
      <c r="BG123" s="170"/>
      <c r="BH123" s="170"/>
    </row>
    <row r="124" spans="1:60" outlineLevel="1">
      <c r="A124" s="171"/>
      <c r="B124" s="180"/>
      <c r="C124" s="220" t="s">
        <v>136</v>
      </c>
      <c r="D124" s="208"/>
      <c r="E124" s="213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8"/>
      <c r="U124" s="187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 t="s">
        <v>137</v>
      </c>
      <c r="AF124" s="170">
        <v>0</v>
      </c>
      <c r="AG124" s="170"/>
      <c r="AH124" s="170"/>
      <c r="AI124" s="170"/>
      <c r="AJ124" s="170"/>
      <c r="AK124" s="170"/>
      <c r="AL124" s="170"/>
      <c r="AM124" s="170"/>
      <c r="AN124" s="170"/>
      <c r="AO124" s="170"/>
      <c r="AP124" s="170"/>
      <c r="AQ124" s="170"/>
      <c r="AR124" s="170"/>
      <c r="AS124" s="170"/>
      <c r="AT124" s="170"/>
      <c r="AU124" s="170"/>
      <c r="AV124" s="170"/>
      <c r="AW124" s="170"/>
      <c r="AX124" s="170"/>
      <c r="AY124" s="170"/>
      <c r="AZ124" s="170"/>
      <c r="BA124" s="170"/>
      <c r="BB124" s="170"/>
      <c r="BC124" s="170"/>
      <c r="BD124" s="170"/>
      <c r="BE124" s="170"/>
      <c r="BF124" s="170"/>
      <c r="BG124" s="170"/>
      <c r="BH124" s="170"/>
    </row>
    <row r="125" spans="1:60" outlineLevel="1">
      <c r="A125" s="171"/>
      <c r="B125" s="180"/>
      <c r="C125" s="220" t="s">
        <v>138</v>
      </c>
      <c r="D125" s="208"/>
      <c r="E125" s="213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8"/>
      <c r="U125" s="187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 t="s">
        <v>137</v>
      </c>
      <c r="AF125" s="170">
        <v>0</v>
      </c>
      <c r="AG125" s="170"/>
      <c r="AH125" s="170"/>
      <c r="AI125" s="170"/>
      <c r="AJ125" s="170"/>
      <c r="AK125" s="170"/>
      <c r="AL125" s="170"/>
      <c r="AM125" s="170"/>
      <c r="AN125" s="170"/>
      <c r="AO125" s="170"/>
      <c r="AP125" s="170"/>
      <c r="AQ125" s="170"/>
      <c r="AR125" s="170"/>
      <c r="AS125" s="170"/>
      <c r="AT125" s="170"/>
      <c r="AU125" s="170"/>
      <c r="AV125" s="170"/>
      <c r="AW125" s="170"/>
      <c r="AX125" s="170"/>
      <c r="AY125" s="170"/>
      <c r="AZ125" s="170"/>
      <c r="BA125" s="170"/>
      <c r="BB125" s="170"/>
      <c r="BC125" s="170"/>
      <c r="BD125" s="170"/>
      <c r="BE125" s="170"/>
      <c r="BF125" s="170"/>
      <c r="BG125" s="170"/>
      <c r="BH125" s="170"/>
    </row>
    <row r="126" spans="1:60" outlineLevel="1">
      <c r="A126" s="171"/>
      <c r="B126" s="180"/>
      <c r="C126" s="220" t="s">
        <v>485</v>
      </c>
      <c r="D126" s="208"/>
      <c r="E126" s="213">
        <v>3.48</v>
      </c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8"/>
      <c r="U126" s="187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 t="s">
        <v>137</v>
      </c>
      <c r="AF126" s="170">
        <v>0</v>
      </c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0"/>
      <c r="AT126" s="170"/>
      <c r="AU126" s="170"/>
      <c r="AV126" s="170"/>
      <c r="AW126" s="170"/>
      <c r="AX126" s="170"/>
      <c r="AY126" s="170"/>
      <c r="AZ126" s="170"/>
      <c r="BA126" s="170"/>
      <c r="BB126" s="170"/>
      <c r="BC126" s="170"/>
      <c r="BD126" s="170"/>
      <c r="BE126" s="170"/>
      <c r="BF126" s="170"/>
      <c r="BG126" s="170"/>
      <c r="BH126" s="170"/>
    </row>
    <row r="127" spans="1:60" outlineLevel="1">
      <c r="A127" s="171">
        <v>21</v>
      </c>
      <c r="B127" s="180" t="s">
        <v>274</v>
      </c>
      <c r="C127" s="201" t="s">
        <v>275</v>
      </c>
      <c r="D127" s="181" t="s">
        <v>135</v>
      </c>
      <c r="E127" s="183">
        <v>3.48</v>
      </c>
      <c r="F127" s="186"/>
      <c r="G127" s="187">
        <f>ROUND(E127*F127,2)</f>
        <v>0</v>
      </c>
      <c r="H127" s="186">
        <v>136.09</v>
      </c>
      <c r="I127" s="187">
        <f>ROUND(E127*H127,2)</f>
        <v>473.59</v>
      </c>
      <c r="J127" s="186">
        <v>22.41</v>
      </c>
      <c r="K127" s="187">
        <f>ROUND(E127*J127,2)</f>
        <v>77.989999999999995</v>
      </c>
      <c r="L127" s="187">
        <v>21</v>
      </c>
      <c r="M127" s="187">
        <f>G127*(1+L127/100)</f>
        <v>0</v>
      </c>
      <c r="N127" s="187">
        <v>0.33074999999999999</v>
      </c>
      <c r="O127" s="187">
        <f>ROUND(E127*N127,2)</f>
        <v>1.1499999999999999</v>
      </c>
      <c r="P127" s="187">
        <v>0</v>
      </c>
      <c r="Q127" s="187">
        <f>ROUND(E127*P127,2)</f>
        <v>0</v>
      </c>
      <c r="R127" s="187"/>
      <c r="S127" s="187"/>
      <c r="T127" s="188">
        <v>2.5999999999999999E-2</v>
      </c>
      <c r="U127" s="187">
        <f>ROUND(E127*T127,2)</f>
        <v>0.09</v>
      </c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 t="s">
        <v>107</v>
      </c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0"/>
      <c r="AT127" s="170"/>
      <c r="AU127" s="170"/>
      <c r="AV127" s="170"/>
      <c r="AW127" s="170"/>
      <c r="AX127" s="170"/>
      <c r="AY127" s="170"/>
      <c r="AZ127" s="170"/>
      <c r="BA127" s="170"/>
      <c r="BB127" s="170"/>
      <c r="BC127" s="170"/>
      <c r="BD127" s="170"/>
      <c r="BE127" s="170"/>
      <c r="BF127" s="170"/>
      <c r="BG127" s="170"/>
      <c r="BH127" s="170"/>
    </row>
    <row r="128" spans="1:60" outlineLevel="1">
      <c r="A128" s="171">
        <v>22</v>
      </c>
      <c r="B128" s="180" t="s">
        <v>276</v>
      </c>
      <c r="C128" s="201" t="s">
        <v>277</v>
      </c>
      <c r="D128" s="181" t="s">
        <v>135</v>
      </c>
      <c r="E128" s="183">
        <v>3.48</v>
      </c>
      <c r="F128" s="186"/>
      <c r="G128" s="187">
        <f>ROUND(E128*F128,2)</f>
        <v>0</v>
      </c>
      <c r="H128" s="186">
        <v>226.8</v>
      </c>
      <c r="I128" s="187">
        <f>ROUND(E128*H128,2)</f>
        <v>789.26</v>
      </c>
      <c r="J128" s="186">
        <v>28.2</v>
      </c>
      <c r="K128" s="187">
        <f>ROUND(E128*J128,2)</f>
        <v>98.14</v>
      </c>
      <c r="L128" s="187">
        <v>21</v>
      </c>
      <c r="M128" s="187">
        <f>G128*(1+L128/100)</f>
        <v>0</v>
      </c>
      <c r="N128" s="187">
        <v>0.55125000000000002</v>
      </c>
      <c r="O128" s="187">
        <f>ROUND(E128*N128,2)</f>
        <v>1.92</v>
      </c>
      <c r="P128" s="187">
        <v>0</v>
      </c>
      <c r="Q128" s="187">
        <f>ROUND(E128*P128,2)</f>
        <v>0</v>
      </c>
      <c r="R128" s="187"/>
      <c r="S128" s="187"/>
      <c r="T128" s="188">
        <v>2.7E-2</v>
      </c>
      <c r="U128" s="187">
        <f>ROUND(E128*T128,2)</f>
        <v>0.09</v>
      </c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 t="s">
        <v>107</v>
      </c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0"/>
      <c r="AT128" s="170"/>
      <c r="AU128" s="170"/>
      <c r="AV128" s="170"/>
      <c r="AW128" s="170"/>
      <c r="AX128" s="170"/>
      <c r="AY128" s="170"/>
      <c r="AZ128" s="170"/>
      <c r="BA128" s="170"/>
      <c r="BB128" s="170"/>
      <c r="BC128" s="170"/>
      <c r="BD128" s="170"/>
      <c r="BE128" s="170"/>
      <c r="BF128" s="170"/>
      <c r="BG128" s="170"/>
      <c r="BH128" s="170"/>
    </row>
    <row r="129" spans="1:60" outlineLevel="1">
      <c r="A129" s="171"/>
      <c r="B129" s="180"/>
      <c r="C129" s="220" t="s">
        <v>136</v>
      </c>
      <c r="D129" s="208"/>
      <c r="E129" s="213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8"/>
      <c r="U129" s="187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 t="s">
        <v>137</v>
      </c>
      <c r="AF129" s="170">
        <v>0</v>
      </c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0"/>
      <c r="AT129" s="170"/>
      <c r="AU129" s="170"/>
      <c r="AV129" s="170"/>
      <c r="AW129" s="170"/>
      <c r="AX129" s="170"/>
      <c r="AY129" s="170"/>
      <c r="AZ129" s="170"/>
      <c r="BA129" s="170"/>
      <c r="BB129" s="170"/>
      <c r="BC129" s="170"/>
      <c r="BD129" s="170"/>
      <c r="BE129" s="170"/>
      <c r="BF129" s="170"/>
      <c r="BG129" s="170"/>
      <c r="BH129" s="170"/>
    </row>
    <row r="130" spans="1:60" outlineLevel="1">
      <c r="A130" s="171"/>
      <c r="B130" s="180"/>
      <c r="C130" s="220" t="s">
        <v>138</v>
      </c>
      <c r="D130" s="208"/>
      <c r="E130" s="213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8"/>
      <c r="U130" s="187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 t="s">
        <v>137</v>
      </c>
      <c r="AF130" s="170">
        <v>0</v>
      </c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0"/>
      <c r="AT130" s="170"/>
      <c r="AU130" s="170"/>
      <c r="AV130" s="170"/>
      <c r="AW130" s="170"/>
      <c r="AX130" s="170"/>
      <c r="AY130" s="170"/>
      <c r="AZ130" s="170"/>
      <c r="BA130" s="170"/>
      <c r="BB130" s="170"/>
      <c r="BC130" s="170"/>
      <c r="BD130" s="170"/>
      <c r="BE130" s="170"/>
      <c r="BF130" s="170"/>
      <c r="BG130" s="170"/>
      <c r="BH130" s="170"/>
    </row>
    <row r="131" spans="1:60" outlineLevel="1">
      <c r="A131" s="171"/>
      <c r="B131" s="180"/>
      <c r="C131" s="220" t="s">
        <v>540</v>
      </c>
      <c r="D131" s="208"/>
      <c r="E131" s="213">
        <v>3.48</v>
      </c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8"/>
      <c r="U131" s="187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 t="s">
        <v>137</v>
      </c>
      <c r="AF131" s="170">
        <v>0</v>
      </c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0"/>
      <c r="AT131" s="170"/>
      <c r="AU131" s="170"/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</row>
    <row r="132" spans="1:60" outlineLevel="1">
      <c r="A132" s="171">
        <v>23</v>
      </c>
      <c r="B132" s="180" t="s">
        <v>282</v>
      </c>
      <c r="C132" s="201" t="s">
        <v>283</v>
      </c>
      <c r="D132" s="181" t="s">
        <v>135</v>
      </c>
      <c r="E132" s="183">
        <v>3.48</v>
      </c>
      <c r="F132" s="186"/>
      <c r="G132" s="187">
        <f>ROUND(E132*F132,2)</f>
        <v>0</v>
      </c>
      <c r="H132" s="186">
        <v>411.34</v>
      </c>
      <c r="I132" s="187">
        <f>ROUND(E132*H132,2)</f>
        <v>1431.46</v>
      </c>
      <c r="J132" s="186">
        <v>84.16</v>
      </c>
      <c r="K132" s="187">
        <f>ROUND(E132*J132,2)</f>
        <v>292.88</v>
      </c>
      <c r="L132" s="187">
        <v>21</v>
      </c>
      <c r="M132" s="187">
        <f>G132*(1+L132/100)</f>
        <v>0</v>
      </c>
      <c r="N132" s="187">
        <v>0.23338999999999999</v>
      </c>
      <c r="O132" s="187">
        <f>ROUND(E132*N132,2)</f>
        <v>0.81</v>
      </c>
      <c r="P132" s="187">
        <v>0</v>
      </c>
      <c r="Q132" s="187">
        <f>ROUND(E132*P132,2)</f>
        <v>0</v>
      </c>
      <c r="R132" s="187"/>
      <c r="S132" s="187"/>
      <c r="T132" s="188">
        <v>0.106</v>
      </c>
      <c r="U132" s="187">
        <f>ROUND(E132*T132,2)</f>
        <v>0.37</v>
      </c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 t="s">
        <v>107</v>
      </c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0"/>
      <c r="AT132" s="170"/>
      <c r="AU132" s="170"/>
      <c r="AV132" s="170"/>
      <c r="AW132" s="170"/>
      <c r="AX132" s="170"/>
      <c r="AY132" s="170"/>
      <c r="AZ132" s="170"/>
      <c r="BA132" s="170"/>
      <c r="BB132" s="170"/>
      <c r="BC132" s="170"/>
      <c r="BD132" s="170"/>
      <c r="BE132" s="170"/>
      <c r="BF132" s="170"/>
      <c r="BG132" s="170"/>
      <c r="BH132" s="170"/>
    </row>
    <row r="133" spans="1:60">
      <c r="A133" s="206" t="s">
        <v>102</v>
      </c>
      <c r="B133" s="207" t="s">
        <v>70</v>
      </c>
      <c r="C133" s="225" t="s">
        <v>71</v>
      </c>
      <c r="D133" s="212"/>
      <c r="E133" s="217"/>
      <c r="F133" s="218"/>
      <c r="G133" s="218">
        <f>SUMIF(AE134:AE170,"&lt;&gt;NOR",G134:G170)</f>
        <v>0</v>
      </c>
      <c r="H133" s="218"/>
      <c r="I133" s="218">
        <f>SUM(I134:I170)</f>
        <v>486248.61</v>
      </c>
      <c r="J133" s="218"/>
      <c r="K133" s="218">
        <f>SUM(K134:K170)</f>
        <v>154653.63999999998</v>
      </c>
      <c r="L133" s="218"/>
      <c r="M133" s="218">
        <f>SUM(M134:M170)</f>
        <v>0</v>
      </c>
      <c r="N133" s="218"/>
      <c r="O133" s="218">
        <f>SUM(O134:O170)</f>
        <v>11.93</v>
      </c>
      <c r="P133" s="218"/>
      <c r="Q133" s="218">
        <f>SUM(Q134:Q170)</f>
        <v>0</v>
      </c>
      <c r="R133" s="218"/>
      <c r="S133" s="218"/>
      <c r="T133" s="219"/>
      <c r="U133" s="218">
        <f>SUM(U134:U170)</f>
        <v>487.14000000000004</v>
      </c>
      <c r="AE133" t="s">
        <v>103</v>
      </c>
    </row>
    <row r="134" spans="1:60" outlineLevel="1">
      <c r="A134" s="171">
        <v>24</v>
      </c>
      <c r="B134" s="180" t="s">
        <v>284</v>
      </c>
      <c r="C134" s="201" t="s">
        <v>285</v>
      </c>
      <c r="D134" s="181" t="s">
        <v>125</v>
      </c>
      <c r="E134" s="183">
        <v>46</v>
      </c>
      <c r="F134" s="186"/>
      <c r="G134" s="187">
        <f>ROUND(E134*F134,2)</f>
        <v>0</v>
      </c>
      <c r="H134" s="186">
        <v>0.01</v>
      </c>
      <c r="I134" s="187">
        <f>ROUND(E134*H134,2)</f>
        <v>0.46</v>
      </c>
      <c r="J134" s="186">
        <v>337.99</v>
      </c>
      <c r="K134" s="187">
        <f>ROUND(E134*J134,2)</f>
        <v>15547.54</v>
      </c>
      <c r="L134" s="187">
        <v>21</v>
      </c>
      <c r="M134" s="187">
        <f>G134*(1+L134/100)</f>
        <v>0</v>
      </c>
      <c r="N134" s="187">
        <v>0</v>
      </c>
      <c r="O134" s="187">
        <f>ROUND(E134*N134,2)</f>
        <v>0</v>
      </c>
      <c r="P134" s="187">
        <v>0</v>
      </c>
      <c r="Q134" s="187">
        <f>ROUND(E134*P134,2)</f>
        <v>0</v>
      </c>
      <c r="R134" s="187"/>
      <c r="S134" s="187"/>
      <c r="T134" s="188">
        <v>1.2216</v>
      </c>
      <c r="U134" s="187">
        <f>ROUND(E134*T134,2)</f>
        <v>56.19</v>
      </c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 t="s">
        <v>107</v>
      </c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0"/>
      <c r="AT134" s="170"/>
      <c r="AU134" s="170"/>
      <c r="AV134" s="170"/>
      <c r="AW134" s="170"/>
      <c r="AX134" s="170"/>
      <c r="AY134" s="170"/>
      <c r="AZ134" s="170"/>
      <c r="BA134" s="170"/>
      <c r="BB134" s="170"/>
      <c r="BC134" s="170"/>
      <c r="BD134" s="170"/>
      <c r="BE134" s="170"/>
      <c r="BF134" s="170"/>
      <c r="BG134" s="170"/>
      <c r="BH134" s="170"/>
    </row>
    <row r="135" spans="1:60" outlineLevel="1">
      <c r="A135" s="171"/>
      <c r="B135" s="180"/>
      <c r="C135" s="220" t="s">
        <v>136</v>
      </c>
      <c r="D135" s="208"/>
      <c r="E135" s="213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8"/>
      <c r="U135" s="187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 t="s">
        <v>137</v>
      </c>
      <c r="AF135" s="170">
        <v>0</v>
      </c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0"/>
      <c r="AT135" s="170"/>
      <c r="AU135" s="170"/>
      <c r="AV135" s="170"/>
      <c r="AW135" s="170"/>
      <c r="AX135" s="170"/>
      <c r="AY135" s="170"/>
      <c r="AZ135" s="170"/>
      <c r="BA135" s="170"/>
      <c r="BB135" s="170"/>
      <c r="BC135" s="170"/>
      <c r="BD135" s="170"/>
      <c r="BE135" s="170"/>
      <c r="BF135" s="170"/>
      <c r="BG135" s="170"/>
      <c r="BH135" s="170"/>
    </row>
    <row r="136" spans="1:60" outlineLevel="1">
      <c r="A136" s="171"/>
      <c r="B136" s="180"/>
      <c r="C136" s="220" t="s">
        <v>541</v>
      </c>
      <c r="D136" s="208"/>
      <c r="E136" s="213">
        <v>46</v>
      </c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8"/>
      <c r="U136" s="187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 t="s">
        <v>137</v>
      </c>
      <c r="AF136" s="170">
        <v>0</v>
      </c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0"/>
      <c r="AT136" s="170"/>
      <c r="AU136" s="170"/>
      <c r="AV136" s="170"/>
      <c r="AW136" s="170"/>
      <c r="AX136" s="170"/>
      <c r="AY136" s="170"/>
      <c r="AZ136" s="170"/>
      <c r="BA136" s="170"/>
      <c r="BB136" s="170"/>
      <c r="BC136" s="170"/>
      <c r="BD136" s="170"/>
      <c r="BE136" s="170"/>
      <c r="BF136" s="170"/>
      <c r="BG136" s="170"/>
      <c r="BH136" s="170"/>
    </row>
    <row r="137" spans="1:60" outlineLevel="1">
      <c r="A137" s="171">
        <v>25</v>
      </c>
      <c r="B137" s="180" t="s">
        <v>542</v>
      </c>
      <c r="C137" s="201" t="s">
        <v>543</v>
      </c>
      <c r="D137" s="181" t="s">
        <v>145</v>
      </c>
      <c r="E137" s="183">
        <v>126.5</v>
      </c>
      <c r="F137" s="186"/>
      <c r="G137" s="187">
        <f>ROUND(E137*F137,2)</f>
        <v>0</v>
      </c>
      <c r="H137" s="186">
        <v>0</v>
      </c>
      <c r="I137" s="187">
        <f>ROUND(E137*H137,2)</f>
        <v>0</v>
      </c>
      <c r="J137" s="186">
        <v>13.5</v>
      </c>
      <c r="K137" s="187">
        <f>ROUND(E137*J137,2)</f>
        <v>1707.75</v>
      </c>
      <c r="L137" s="187">
        <v>21</v>
      </c>
      <c r="M137" s="187">
        <f>G137*(1+L137/100)</f>
        <v>0</v>
      </c>
      <c r="N137" s="187">
        <v>0</v>
      </c>
      <c r="O137" s="187">
        <f>ROUND(E137*N137,2)</f>
        <v>0</v>
      </c>
      <c r="P137" s="187">
        <v>0</v>
      </c>
      <c r="Q137" s="187">
        <f>ROUND(E137*P137,2)</f>
        <v>0</v>
      </c>
      <c r="R137" s="187"/>
      <c r="S137" s="187"/>
      <c r="T137" s="188">
        <v>3.4000000000000002E-2</v>
      </c>
      <c r="U137" s="187">
        <f>ROUND(E137*T137,2)</f>
        <v>4.3</v>
      </c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 t="s">
        <v>107</v>
      </c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0"/>
      <c r="AT137" s="170"/>
      <c r="AU137" s="170"/>
      <c r="AV137" s="170"/>
      <c r="AW137" s="170"/>
      <c r="AX137" s="170"/>
      <c r="AY137" s="170"/>
      <c r="AZ137" s="170"/>
      <c r="BA137" s="170"/>
      <c r="BB137" s="170"/>
      <c r="BC137" s="170"/>
      <c r="BD137" s="170"/>
      <c r="BE137" s="170"/>
      <c r="BF137" s="170"/>
      <c r="BG137" s="170"/>
      <c r="BH137" s="170"/>
    </row>
    <row r="138" spans="1:60" outlineLevel="1">
      <c r="A138" s="171"/>
      <c r="B138" s="180"/>
      <c r="C138" s="220" t="s">
        <v>136</v>
      </c>
      <c r="D138" s="208"/>
      <c r="E138" s="213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8"/>
      <c r="U138" s="187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 t="s">
        <v>137</v>
      </c>
      <c r="AF138" s="170">
        <v>0</v>
      </c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0"/>
      <c r="AT138" s="170"/>
      <c r="AU138" s="170"/>
      <c r="AV138" s="170"/>
      <c r="AW138" s="170"/>
      <c r="AX138" s="170"/>
      <c r="AY138" s="170"/>
      <c r="AZ138" s="170"/>
      <c r="BA138" s="170"/>
      <c r="BB138" s="170"/>
      <c r="BC138" s="170"/>
      <c r="BD138" s="170"/>
      <c r="BE138" s="170"/>
      <c r="BF138" s="170"/>
      <c r="BG138" s="170"/>
      <c r="BH138" s="170"/>
    </row>
    <row r="139" spans="1:60" outlineLevel="1">
      <c r="A139" s="171"/>
      <c r="B139" s="180"/>
      <c r="C139" s="220" t="s">
        <v>544</v>
      </c>
      <c r="D139" s="208"/>
      <c r="E139" s="213">
        <v>126.5</v>
      </c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8"/>
      <c r="U139" s="187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 t="s">
        <v>137</v>
      </c>
      <c r="AF139" s="170">
        <v>0</v>
      </c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0"/>
      <c r="AT139" s="170"/>
      <c r="AU139" s="170"/>
      <c r="AV139" s="170"/>
      <c r="AW139" s="170"/>
      <c r="AX139" s="170"/>
      <c r="AY139" s="170"/>
      <c r="AZ139" s="170"/>
      <c r="BA139" s="170"/>
      <c r="BB139" s="170"/>
      <c r="BC139" s="170"/>
      <c r="BD139" s="170"/>
      <c r="BE139" s="170"/>
      <c r="BF139" s="170"/>
      <c r="BG139" s="170"/>
      <c r="BH139" s="170"/>
    </row>
    <row r="140" spans="1:60" outlineLevel="1">
      <c r="A140" s="171">
        <v>26</v>
      </c>
      <c r="B140" s="180" t="s">
        <v>545</v>
      </c>
      <c r="C140" s="201" t="s">
        <v>546</v>
      </c>
      <c r="D140" s="181" t="s">
        <v>145</v>
      </c>
      <c r="E140" s="183">
        <v>129</v>
      </c>
      <c r="F140" s="186"/>
      <c r="G140" s="187">
        <f>ROUND(E140*F140,2)</f>
        <v>0</v>
      </c>
      <c r="H140" s="186">
        <v>0</v>
      </c>
      <c r="I140" s="187">
        <f>ROUND(E140*H140,2)</f>
        <v>0</v>
      </c>
      <c r="J140" s="186">
        <v>14.3</v>
      </c>
      <c r="K140" s="187">
        <f>ROUND(E140*J140,2)</f>
        <v>1844.7</v>
      </c>
      <c r="L140" s="187">
        <v>21</v>
      </c>
      <c r="M140" s="187">
        <f>G140*(1+L140/100)</f>
        <v>0</v>
      </c>
      <c r="N140" s="187">
        <v>0</v>
      </c>
      <c r="O140" s="187">
        <f>ROUND(E140*N140,2)</f>
        <v>0</v>
      </c>
      <c r="P140" s="187">
        <v>0</v>
      </c>
      <c r="Q140" s="187">
        <f>ROUND(E140*P140,2)</f>
        <v>0</v>
      </c>
      <c r="R140" s="187"/>
      <c r="S140" s="187"/>
      <c r="T140" s="188">
        <v>3.5999999999999997E-2</v>
      </c>
      <c r="U140" s="187">
        <f>ROUND(E140*T140,2)</f>
        <v>4.6399999999999997</v>
      </c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 t="s">
        <v>107</v>
      </c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0"/>
      <c r="AT140" s="170"/>
      <c r="AU140" s="170"/>
      <c r="AV140" s="170"/>
      <c r="AW140" s="170"/>
      <c r="AX140" s="170"/>
      <c r="AY140" s="170"/>
      <c r="AZ140" s="170"/>
      <c r="BA140" s="170"/>
      <c r="BB140" s="170"/>
      <c r="BC140" s="170"/>
      <c r="BD140" s="170"/>
      <c r="BE140" s="170"/>
      <c r="BF140" s="170"/>
      <c r="BG140" s="170"/>
      <c r="BH140" s="170"/>
    </row>
    <row r="141" spans="1:60" outlineLevel="1">
      <c r="A141" s="171"/>
      <c r="B141" s="180"/>
      <c r="C141" s="220" t="s">
        <v>136</v>
      </c>
      <c r="D141" s="208"/>
      <c r="E141" s="213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8"/>
      <c r="U141" s="187"/>
      <c r="V141" s="170"/>
      <c r="W141" s="170"/>
      <c r="X141" s="170"/>
      <c r="Y141" s="170"/>
      <c r="Z141" s="170"/>
      <c r="AA141" s="170"/>
      <c r="AB141" s="170"/>
      <c r="AC141" s="170"/>
      <c r="AD141" s="170"/>
      <c r="AE141" s="170" t="s">
        <v>137</v>
      </c>
      <c r="AF141" s="170">
        <v>0</v>
      </c>
      <c r="AG141" s="170"/>
      <c r="AH141" s="170"/>
      <c r="AI141" s="170"/>
      <c r="AJ141" s="170"/>
      <c r="AK141" s="170"/>
      <c r="AL141" s="170"/>
      <c r="AM141" s="170"/>
      <c r="AN141" s="170"/>
      <c r="AO141" s="170"/>
      <c r="AP141" s="170"/>
      <c r="AQ141" s="170"/>
      <c r="AR141" s="170"/>
      <c r="AS141" s="170"/>
      <c r="AT141" s="170"/>
      <c r="AU141" s="170"/>
      <c r="AV141" s="170"/>
      <c r="AW141" s="170"/>
      <c r="AX141" s="170"/>
      <c r="AY141" s="170"/>
      <c r="AZ141" s="170"/>
      <c r="BA141" s="170"/>
      <c r="BB141" s="170"/>
      <c r="BC141" s="170"/>
      <c r="BD141" s="170"/>
      <c r="BE141" s="170"/>
      <c r="BF141" s="170"/>
      <c r="BG141" s="170"/>
      <c r="BH141" s="170"/>
    </row>
    <row r="142" spans="1:60" outlineLevel="1">
      <c r="A142" s="171"/>
      <c r="B142" s="180"/>
      <c r="C142" s="220" t="s">
        <v>547</v>
      </c>
      <c r="D142" s="208"/>
      <c r="E142" s="213">
        <v>129</v>
      </c>
      <c r="F142" s="187"/>
      <c r="G142" s="187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8"/>
      <c r="U142" s="187"/>
      <c r="V142" s="170"/>
      <c r="W142" s="170"/>
      <c r="X142" s="170"/>
      <c r="Y142" s="170"/>
      <c r="Z142" s="170"/>
      <c r="AA142" s="170"/>
      <c r="AB142" s="170"/>
      <c r="AC142" s="170"/>
      <c r="AD142" s="170"/>
      <c r="AE142" s="170" t="s">
        <v>137</v>
      </c>
      <c r="AF142" s="170">
        <v>0</v>
      </c>
      <c r="AG142" s="170"/>
      <c r="AH142" s="170"/>
      <c r="AI142" s="170"/>
      <c r="AJ142" s="170"/>
      <c r="AK142" s="170"/>
      <c r="AL142" s="170"/>
      <c r="AM142" s="170"/>
      <c r="AN142" s="170"/>
      <c r="AO142" s="170"/>
      <c r="AP142" s="170"/>
      <c r="AQ142" s="170"/>
      <c r="AR142" s="170"/>
      <c r="AS142" s="170"/>
      <c r="AT142" s="170"/>
      <c r="AU142" s="170"/>
      <c r="AV142" s="170"/>
      <c r="AW142" s="170"/>
      <c r="AX142" s="170"/>
      <c r="AY142" s="170"/>
      <c r="AZ142" s="170"/>
      <c r="BA142" s="170"/>
      <c r="BB142" s="170"/>
      <c r="BC142" s="170"/>
      <c r="BD142" s="170"/>
      <c r="BE142" s="170"/>
      <c r="BF142" s="170"/>
      <c r="BG142" s="170"/>
      <c r="BH142" s="170"/>
    </row>
    <row r="143" spans="1:60" outlineLevel="1">
      <c r="A143" s="171">
        <v>27</v>
      </c>
      <c r="B143" s="180" t="s">
        <v>548</v>
      </c>
      <c r="C143" s="201" t="s">
        <v>549</v>
      </c>
      <c r="D143" s="181" t="s">
        <v>145</v>
      </c>
      <c r="E143" s="183">
        <v>12.5</v>
      </c>
      <c r="F143" s="186"/>
      <c r="G143" s="187">
        <f>ROUND(E143*F143,2)</f>
        <v>0</v>
      </c>
      <c r="H143" s="186">
        <v>0</v>
      </c>
      <c r="I143" s="187">
        <f>ROUND(E143*H143,2)</f>
        <v>0</v>
      </c>
      <c r="J143" s="186">
        <v>15.2</v>
      </c>
      <c r="K143" s="187">
        <f>ROUND(E143*J143,2)</f>
        <v>190</v>
      </c>
      <c r="L143" s="187">
        <v>21</v>
      </c>
      <c r="M143" s="187">
        <f>G143*(1+L143/100)</f>
        <v>0</v>
      </c>
      <c r="N143" s="187">
        <v>0</v>
      </c>
      <c r="O143" s="187">
        <f>ROUND(E143*N143,2)</f>
        <v>0</v>
      </c>
      <c r="P143" s="187">
        <v>0</v>
      </c>
      <c r="Q143" s="187">
        <f>ROUND(E143*P143,2)</f>
        <v>0</v>
      </c>
      <c r="R143" s="187"/>
      <c r="S143" s="187"/>
      <c r="T143" s="188">
        <v>3.7999999999999999E-2</v>
      </c>
      <c r="U143" s="187">
        <f>ROUND(E143*T143,2)</f>
        <v>0.48</v>
      </c>
      <c r="V143" s="170"/>
      <c r="W143" s="170"/>
      <c r="X143" s="170"/>
      <c r="Y143" s="170"/>
      <c r="Z143" s="170"/>
      <c r="AA143" s="170"/>
      <c r="AB143" s="170"/>
      <c r="AC143" s="170"/>
      <c r="AD143" s="170"/>
      <c r="AE143" s="170" t="s">
        <v>107</v>
      </c>
      <c r="AF143" s="170"/>
      <c r="AG143" s="170"/>
      <c r="AH143" s="170"/>
      <c r="AI143" s="170"/>
      <c r="AJ143" s="170"/>
      <c r="AK143" s="170"/>
      <c r="AL143" s="170"/>
      <c r="AM143" s="170"/>
      <c r="AN143" s="170"/>
      <c r="AO143" s="170"/>
      <c r="AP143" s="170"/>
      <c r="AQ143" s="170"/>
      <c r="AR143" s="170"/>
      <c r="AS143" s="170"/>
      <c r="AT143" s="170"/>
      <c r="AU143" s="170"/>
      <c r="AV143" s="170"/>
      <c r="AW143" s="170"/>
      <c r="AX143" s="170"/>
      <c r="AY143" s="170"/>
      <c r="AZ143" s="170"/>
      <c r="BA143" s="170"/>
      <c r="BB143" s="170"/>
      <c r="BC143" s="170"/>
      <c r="BD143" s="170"/>
      <c r="BE143" s="170"/>
      <c r="BF143" s="170"/>
      <c r="BG143" s="170"/>
      <c r="BH143" s="170"/>
    </row>
    <row r="144" spans="1:60" outlineLevel="1">
      <c r="A144" s="171"/>
      <c r="B144" s="180"/>
      <c r="C144" s="220" t="s">
        <v>136</v>
      </c>
      <c r="D144" s="208"/>
      <c r="E144" s="213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8"/>
      <c r="U144" s="187"/>
      <c r="V144" s="170"/>
      <c r="W144" s="170"/>
      <c r="X144" s="170"/>
      <c r="Y144" s="170"/>
      <c r="Z144" s="170"/>
      <c r="AA144" s="170"/>
      <c r="AB144" s="170"/>
      <c r="AC144" s="170"/>
      <c r="AD144" s="170"/>
      <c r="AE144" s="170" t="s">
        <v>137</v>
      </c>
      <c r="AF144" s="170">
        <v>0</v>
      </c>
      <c r="AG144" s="170"/>
      <c r="AH144" s="170"/>
      <c r="AI144" s="170"/>
      <c r="AJ144" s="170"/>
      <c r="AK144" s="170"/>
      <c r="AL144" s="170"/>
      <c r="AM144" s="170"/>
      <c r="AN144" s="170"/>
      <c r="AO144" s="170"/>
      <c r="AP144" s="170"/>
      <c r="AQ144" s="170"/>
      <c r="AR144" s="170"/>
      <c r="AS144" s="170"/>
      <c r="AT144" s="170"/>
      <c r="AU144" s="170"/>
      <c r="AV144" s="170"/>
      <c r="AW144" s="170"/>
      <c r="AX144" s="170"/>
      <c r="AY144" s="170"/>
      <c r="AZ144" s="170"/>
      <c r="BA144" s="170"/>
      <c r="BB144" s="170"/>
      <c r="BC144" s="170"/>
      <c r="BD144" s="170"/>
      <c r="BE144" s="170"/>
      <c r="BF144" s="170"/>
      <c r="BG144" s="170"/>
      <c r="BH144" s="170"/>
    </row>
    <row r="145" spans="1:60" outlineLevel="1">
      <c r="A145" s="171"/>
      <c r="B145" s="180"/>
      <c r="C145" s="220" t="s">
        <v>550</v>
      </c>
      <c r="D145" s="208"/>
      <c r="E145" s="213">
        <v>12.5</v>
      </c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8"/>
      <c r="U145" s="187"/>
      <c r="V145" s="170"/>
      <c r="W145" s="170"/>
      <c r="X145" s="170"/>
      <c r="Y145" s="170"/>
      <c r="Z145" s="170"/>
      <c r="AA145" s="170"/>
      <c r="AB145" s="170"/>
      <c r="AC145" s="170"/>
      <c r="AD145" s="170"/>
      <c r="AE145" s="170" t="s">
        <v>137</v>
      </c>
      <c r="AF145" s="170">
        <v>0</v>
      </c>
      <c r="AG145" s="170"/>
      <c r="AH145" s="170"/>
      <c r="AI145" s="170"/>
      <c r="AJ145" s="170"/>
      <c r="AK145" s="170"/>
      <c r="AL145" s="170"/>
      <c r="AM145" s="170"/>
      <c r="AN145" s="170"/>
      <c r="AO145" s="170"/>
      <c r="AP145" s="170"/>
      <c r="AQ145" s="170"/>
      <c r="AR145" s="170"/>
      <c r="AS145" s="170"/>
      <c r="AT145" s="170"/>
      <c r="AU145" s="170"/>
      <c r="AV145" s="170"/>
      <c r="AW145" s="170"/>
      <c r="AX145" s="170"/>
      <c r="AY145" s="170"/>
      <c r="AZ145" s="170"/>
      <c r="BA145" s="170"/>
      <c r="BB145" s="170"/>
      <c r="BC145" s="170"/>
      <c r="BD145" s="170"/>
      <c r="BE145" s="170"/>
      <c r="BF145" s="170"/>
      <c r="BG145" s="170"/>
      <c r="BH145" s="170"/>
    </row>
    <row r="146" spans="1:60" outlineLevel="1">
      <c r="A146" s="171">
        <v>28</v>
      </c>
      <c r="B146" s="180" t="s">
        <v>551</v>
      </c>
      <c r="C146" s="201" t="s">
        <v>552</v>
      </c>
      <c r="D146" s="181" t="s">
        <v>145</v>
      </c>
      <c r="E146" s="183">
        <v>268</v>
      </c>
      <c r="F146" s="186"/>
      <c r="G146" s="187">
        <f>ROUND(E146*F146,2)</f>
        <v>0</v>
      </c>
      <c r="H146" s="186">
        <v>0.46</v>
      </c>
      <c r="I146" s="187">
        <f>ROUND(E146*H146,2)</f>
        <v>123.28</v>
      </c>
      <c r="J146" s="186">
        <v>13.14</v>
      </c>
      <c r="K146" s="187">
        <f>ROUND(E146*J146,2)</f>
        <v>3521.52</v>
      </c>
      <c r="L146" s="187">
        <v>21</v>
      </c>
      <c r="M146" s="187">
        <f>G146*(1+L146/100)</f>
        <v>0</v>
      </c>
      <c r="N146" s="187">
        <v>0</v>
      </c>
      <c r="O146" s="187">
        <f>ROUND(E146*N146,2)</f>
        <v>0</v>
      </c>
      <c r="P146" s="187">
        <v>0</v>
      </c>
      <c r="Q146" s="187">
        <f>ROUND(E146*P146,2)</f>
        <v>0</v>
      </c>
      <c r="R146" s="187"/>
      <c r="S146" s="187"/>
      <c r="T146" s="188">
        <v>4.3999999999999997E-2</v>
      </c>
      <c r="U146" s="187">
        <f>ROUND(E146*T146,2)</f>
        <v>11.79</v>
      </c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 t="s">
        <v>107</v>
      </c>
      <c r="AF146" s="170"/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0"/>
      <c r="AQ146" s="170"/>
      <c r="AR146" s="170"/>
      <c r="AS146" s="170"/>
      <c r="AT146" s="170"/>
      <c r="AU146" s="170"/>
      <c r="AV146" s="170"/>
      <c r="AW146" s="170"/>
      <c r="AX146" s="170"/>
      <c r="AY146" s="170"/>
      <c r="AZ146" s="170"/>
      <c r="BA146" s="170"/>
      <c r="BB146" s="170"/>
      <c r="BC146" s="170"/>
      <c r="BD146" s="170"/>
      <c r="BE146" s="170"/>
      <c r="BF146" s="170"/>
      <c r="BG146" s="170"/>
      <c r="BH146" s="170"/>
    </row>
    <row r="147" spans="1:60" outlineLevel="1">
      <c r="A147" s="171"/>
      <c r="B147" s="180"/>
      <c r="C147" s="220" t="s">
        <v>136</v>
      </c>
      <c r="D147" s="208"/>
      <c r="E147" s="213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8"/>
      <c r="U147" s="187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 t="s">
        <v>137</v>
      </c>
      <c r="AF147" s="170">
        <v>0</v>
      </c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0"/>
      <c r="AR147" s="170"/>
      <c r="AS147" s="170"/>
      <c r="AT147" s="170"/>
      <c r="AU147" s="170"/>
      <c r="AV147" s="170"/>
      <c r="AW147" s="170"/>
      <c r="AX147" s="170"/>
      <c r="AY147" s="170"/>
      <c r="AZ147" s="170"/>
      <c r="BA147" s="170"/>
      <c r="BB147" s="170"/>
      <c r="BC147" s="170"/>
      <c r="BD147" s="170"/>
      <c r="BE147" s="170"/>
      <c r="BF147" s="170"/>
      <c r="BG147" s="170"/>
      <c r="BH147" s="170"/>
    </row>
    <row r="148" spans="1:60" outlineLevel="1">
      <c r="A148" s="171"/>
      <c r="B148" s="180"/>
      <c r="C148" s="220" t="s">
        <v>553</v>
      </c>
      <c r="D148" s="208"/>
      <c r="E148" s="213">
        <v>268</v>
      </c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8"/>
      <c r="U148" s="187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 t="s">
        <v>137</v>
      </c>
      <c r="AF148" s="170">
        <v>0</v>
      </c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/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</row>
    <row r="149" spans="1:60" outlineLevel="1">
      <c r="A149" s="171">
        <v>29</v>
      </c>
      <c r="B149" s="180" t="s">
        <v>335</v>
      </c>
      <c r="C149" s="201" t="s">
        <v>336</v>
      </c>
      <c r="D149" s="181" t="s">
        <v>337</v>
      </c>
      <c r="E149" s="183">
        <v>34</v>
      </c>
      <c r="F149" s="186"/>
      <c r="G149" s="187">
        <f>ROUND(E149*F149,2)</f>
        <v>0</v>
      </c>
      <c r="H149" s="186">
        <v>2521.14</v>
      </c>
      <c r="I149" s="187">
        <f>ROUND(E149*H149,2)</f>
        <v>85718.76</v>
      </c>
      <c r="J149" s="186">
        <v>3053.86</v>
      </c>
      <c r="K149" s="187">
        <f>ROUND(E149*J149,2)</f>
        <v>103831.24</v>
      </c>
      <c r="L149" s="187">
        <v>21</v>
      </c>
      <c r="M149" s="187">
        <f>G149*(1+L149/100)</f>
        <v>0</v>
      </c>
      <c r="N149" s="187">
        <v>3.5029999999999999E-2</v>
      </c>
      <c r="O149" s="187">
        <f>ROUND(E149*N149,2)</f>
        <v>1.19</v>
      </c>
      <c r="P149" s="187">
        <v>0</v>
      </c>
      <c r="Q149" s="187">
        <f>ROUND(E149*P149,2)</f>
        <v>0</v>
      </c>
      <c r="R149" s="187"/>
      <c r="S149" s="187"/>
      <c r="T149" s="188">
        <v>10.130000000000001</v>
      </c>
      <c r="U149" s="187">
        <f>ROUND(E149*T149,2)</f>
        <v>344.42</v>
      </c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 t="s">
        <v>107</v>
      </c>
      <c r="AF149" s="170"/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0"/>
      <c r="AT149" s="170"/>
      <c r="AU149" s="170"/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</row>
    <row r="150" spans="1:60" outlineLevel="1">
      <c r="A150" s="171"/>
      <c r="B150" s="180"/>
      <c r="C150" s="220" t="s">
        <v>136</v>
      </c>
      <c r="D150" s="208"/>
      <c r="E150" s="213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8"/>
      <c r="U150" s="187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 t="s">
        <v>137</v>
      </c>
      <c r="AF150" s="170">
        <v>0</v>
      </c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0"/>
      <c r="AT150" s="170"/>
      <c r="AU150" s="170"/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</row>
    <row r="151" spans="1:60" outlineLevel="1">
      <c r="A151" s="171"/>
      <c r="B151" s="180"/>
      <c r="C151" s="220" t="s">
        <v>554</v>
      </c>
      <c r="D151" s="208"/>
      <c r="E151" s="213">
        <v>34</v>
      </c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8"/>
      <c r="U151" s="187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 t="s">
        <v>137</v>
      </c>
      <c r="AF151" s="170">
        <v>0</v>
      </c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0"/>
      <c r="AT151" s="170"/>
      <c r="AU151" s="170"/>
      <c r="AV151" s="170"/>
      <c r="AW151" s="170"/>
      <c r="AX151" s="170"/>
      <c r="AY151" s="170"/>
      <c r="AZ151" s="170"/>
      <c r="BA151" s="170"/>
      <c r="BB151" s="170"/>
      <c r="BC151" s="170"/>
      <c r="BD151" s="170"/>
      <c r="BE151" s="170"/>
      <c r="BF151" s="170"/>
      <c r="BG151" s="170"/>
      <c r="BH151" s="170"/>
    </row>
    <row r="152" spans="1:60" outlineLevel="1">
      <c r="A152" s="171">
        <v>30</v>
      </c>
      <c r="B152" s="180" t="s">
        <v>555</v>
      </c>
      <c r="C152" s="201" t="s">
        <v>556</v>
      </c>
      <c r="D152" s="181" t="s">
        <v>145</v>
      </c>
      <c r="E152" s="183">
        <v>268</v>
      </c>
      <c r="F152" s="186"/>
      <c r="G152" s="187">
        <f>ROUND(E152*F152,2)</f>
        <v>0</v>
      </c>
      <c r="H152" s="186">
        <v>0.36</v>
      </c>
      <c r="I152" s="187">
        <f>ROUND(E152*H152,2)</f>
        <v>96.48</v>
      </c>
      <c r="J152" s="186">
        <v>45.64</v>
      </c>
      <c r="K152" s="187">
        <f>ROUND(E152*J152,2)</f>
        <v>12231.52</v>
      </c>
      <c r="L152" s="187">
        <v>21</v>
      </c>
      <c r="M152" s="187">
        <f>G152*(1+L152/100)</f>
        <v>0</v>
      </c>
      <c r="N152" s="187">
        <v>0</v>
      </c>
      <c r="O152" s="187">
        <f>ROUND(E152*N152,2)</f>
        <v>0</v>
      </c>
      <c r="P152" s="187">
        <v>0</v>
      </c>
      <c r="Q152" s="187">
        <f>ROUND(E152*P152,2)</f>
        <v>0</v>
      </c>
      <c r="R152" s="187"/>
      <c r="S152" s="187"/>
      <c r="T152" s="188">
        <v>0.15</v>
      </c>
      <c r="U152" s="187">
        <f>ROUND(E152*T152,2)</f>
        <v>40.200000000000003</v>
      </c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 t="s">
        <v>107</v>
      </c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0"/>
      <c r="AT152" s="170"/>
      <c r="AU152" s="170"/>
      <c r="AV152" s="170"/>
      <c r="AW152" s="170"/>
      <c r="AX152" s="170"/>
      <c r="AY152" s="170"/>
      <c r="AZ152" s="170"/>
      <c r="BA152" s="170"/>
      <c r="BB152" s="170"/>
      <c r="BC152" s="170"/>
      <c r="BD152" s="170"/>
      <c r="BE152" s="170"/>
      <c r="BF152" s="170"/>
      <c r="BG152" s="170"/>
      <c r="BH152" s="170"/>
    </row>
    <row r="153" spans="1:60" outlineLevel="1">
      <c r="A153" s="171"/>
      <c r="B153" s="180"/>
      <c r="C153" s="220" t="s">
        <v>136</v>
      </c>
      <c r="D153" s="208"/>
      <c r="E153" s="213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8"/>
      <c r="U153" s="187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 t="s">
        <v>137</v>
      </c>
      <c r="AF153" s="170">
        <v>0</v>
      </c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0"/>
      <c r="AT153" s="170"/>
      <c r="AU153" s="170"/>
      <c r="AV153" s="170"/>
      <c r="AW153" s="170"/>
      <c r="AX153" s="170"/>
      <c r="AY153" s="170"/>
      <c r="AZ153" s="170"/>
      <c r="BA153" s="170"/>
      <c r="BB153" s="170"/>
      <c r="BC153" s="170"/>
      <c r="BD153" s="170"/>
      <c r="BE153" s="170"/>
      <c r="BF153" s="170"/>
      <c r="BG153" s="170"/>
      <c r="BH153" s="170"/>
    </row>
    <row r="154" spans="1:60" outlineLevel="1">
      <c r="A154" s="171"/>
      <c r="B154" s="180"/>
      <c r="C154" s="220" t="s">
        <v>553</v>
      </c>
      <c r="D154" s="208"/>
      <c r="E154" s="213">
        <v>268</v>
      </c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8"/>
      <c r="U154" s="187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 t="s">
        <v>137</v>
      </c>
      <c r="AF154" s="170">
        <v>0</v>
      </c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0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</row>
    <row r="155" spans="1:60" ht="22.5" outlineLevel="1">
      <c r="A155" s="171">
        <v>31</v>
      </c>
      <c r="B155" s="180" t="s">
        <v>557</v>
      </c>
      <c r="C155" s="201" t="s">
        <v>558</v>
      </c>
      <c r="D155" s="181" t="s">
        <v>125</v>
      </c>
      <c r="E155" s="183">
        <v>23</v>
      </c>
      <c r="F155" s="186"/>
      <c r="G155" s="187">
        <f>ROUND(E155*F155,2)</f>
        <v>0</v>
      </c>
      <c r="H155" s="186">
        <v>539.80999999999995</v>
      </c>
      <c r="I155" s="187">
        <f>ROUND(E155*H155,2)</f>
        <v>12415.63</v>
      </c>
      <c r="J155" s="186">
        <v>313.19</v>
      </c>
      <c r="K155" s="187">
        <f>ROUND(E155*J155,2)</f>
        <v>7203.37</v>
      </c>
      <c r="L155" s="187">
        <v>21</v>
      </c>
      <c r="M155" s="187">
        <f>G155*(1+L155/100)</f>
        <v>0</v>
      </c>
      <c r="N155" s="187">
        <v>0.40105000000000002</v>
      </c>
      <c r="O155" s="187">
        <f>ROUND(E155*N155,2)</f>
        <v>9.2200000000000006</v>
      </c>
      <c r="P155" s="187">
        <v>0</v>
      </c>
      <c r="Q155" s="187">
        <f>ROUND(E155*P155,2)</f>
        <v>0</v>
      </c>
      <c r="R155" s="187"/>
      <c r="S155" s="187"/>
      <c r="T155" s="188">
        <v>1.09236</v>
      </c>
      <c r="U155" s="187">
        <f>ROUND(E155*T155,2)</f>
        <v>25.12</v>
      </c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 t="s">
        <v>107</v>
      </c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70"/>
      <c r="AX155" s="170"/>
      <c r="AY155" s="170"/>
      <c r="AZ155" s="170"/>
      <c r="BA155" s="170"/>
      <c r="BB155" s="170"/>
      <c r="BC155" s="170"/>
      <c r="BD155" s="170"/>
      <c r="BE155" s="170"/>
      <c r="BF155" s="170"/>
      <c r="BG155" s="170"/>
      <c r="BH155" s="170"/>
    </row>
    <row r="156" spans="1:60" outlineLevel="1">
      <c r="A156" s="171"/>
      <c r="B156" s="180"/>
      <c r="C156" s="220" t="s">
        <v>136</v>
      </c>
      <c r="D156" s="208"/>
      <c r="E156" s="213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8"/>
      <c r="U156" s="187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 t="s">
        <v>137</v>
      </c>
      <c r="AF156" s="170">
        <v>0</v>
      </c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0"/>
      <c r="AT156" s="170"/>
      <c r="AU156" s="170"/>
      <c r="AV156" s="170"/>
      <c r="AW156" s="170"/>
      <c r="AX156" s="170"/>
      <c r="AY156" s="170"/>
      <c r="AZ156" s="170"/>
      <c r="BA156" s="170"/>
      <c r="BB156" s="170"/>
      <c r="BC156" s="170"/>
      <c r="BD156" s="170"/>
      <c r="BE156" s="170"/>
      <c r="BF156" s="170"/>
      <c r="BG156" s="170"/>
      <c r="BH156" s="170"/>
    </row>
    <row r="157" spans="1:60" outlineLevel="1">
      <c r="A157" s="171"/>
      <c r="B157" s="180"/>
      <c r="C157" s="220" t="s">
        <v>559</v>
      </c>
      <c r="D157" s="208"/>
      <c r="E157" s="213">
        <v>23</v>
      </c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8"/>
      <c r="U157" s="187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 t="s">
        <v>137</v>
      </c>
      <c r="AF157" s="170">
        <v>0</v>
      </c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</row>
    <row r="158" spans="1:60" outlineLevel="1">
      <c r="A158" s="171">
        <v>32</v>
      </c>
      <c r="B158" s="180" t="s">
        <v>351</v>
      </c>
      <c r="C158" s="201" t="s">
        <v>352</v>
      </c>
      <c r="D158" s="181" t="s">
        <v>145</v>
      </c>
      <c r="E158" s="183">
        <v>268</v>
      </c>
      <c r="F158" s="186"/>
      <c r="G158" s="187">
        <f>ROUND(E158*F158,2)</f>
        <v>0</v>
      </c>
      <c r="H158" s="186">
        <v>0</v>
      </c>
      <c r="I158" s="187">
        <f>ROUND(E158*H158,2)</f>
        <v>0</v>
      </c>
      <c r="J158" s="186">
        <v>22</v>
      </c>
      <c r="K158" s="187">
        <f>ROUND(E158*J158,2)</f>
        <v>5896</v>
      </c>
      <c r="L158" s="187">
        <v>21</v>
      </c>
      <c r="M158" s="187">
        <f>G158*(1+L158/100)</f>
        <v>0</v>
      </c>
      <c r="N158" s="187">
        <v>0</v>
      </c>
      <c r="O158" s="187">
        <f>ROUND(E158*N158,2)</f>
        <v>0</v>
      </c>
      <c r="P158" s="187">
        <v>0</v>
      </c>
      <c r="Q158" s="187">
        <f>ROUND(E158*P158,2)</f>
        <v>0</v>
      </c>
      <c r="R158" s="187"/>
      <c r="S158" s="187"/>
      <c r="T158" s="188">
        <v>0</v>
      </c>
      <c r="U158" s="187">
        <f>ROUND(E158*T158,2)</f>
        <v>0</v>
      </c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 t="s">
        <v>107</v>
      </c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70"/>
      <c r="AX158" s="170"/>
      <c r="AY158" s="170"/>
      <c r="AZ158" s="170"/>
      <c r="BA158" s="170"/>
      <c r="BB158" s="170"/>
      <c r="BC158" s="170"/>
      <c r="BD158" s="170"/>
      <c r="BE158" s="170"/>
      <c r="BF158" s="170"/>
      <c r="BG158" s="170"/>
      <c r="BH158" s="170"/>
    </row>
    <row r="159" spans="1:60" outlineLevel="1">
      <c r="A159" s="171"/>
      <c r="B159" s="180"/>
      <c r="C159" s="220" t="s">
        <v>136</v>
      </c>
      <c r="D159" s="208"/>
      <c r="E159" s="213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8"/>
      <c r="U159" s="187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 t="s">
        <v>137</v>
      </c>
      <c r="AF159" s="170">
        <v>0</v>
      </c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0"/>
      <c r="AT159" s="170"/>
      <c r="AU159" s="170"/>
      <c r="AV159" s="170"/>
      <c r="AW159" s="170"/>
      <c r="AX159" s="170"/>
      <c r="AY159" s="170"/>
      <c r="AZ159" s="170"/>
      <c r="BA159" s="170"/>
      <c r="BB159" s="170"/>
      <c r="BC159" s="170"/>
      <c r="BD159" s="170"/>
      <c r="BE159" s="170"/>
      <c r="BF159" s="170"/>
      <c r="BG159" s="170"/>
      <c r="BH159" s="170"/>
    </row>
    <row r="160" spans="1:60" outlineLevel="1">
      <c r="A160" s="171"/>
      <c r="B160" s="180"/>
      <c r="C160" s="220" t="s">
        <v>560</v>
      </c>
      <c r="D160" s="208"/>
      <c r="E160" s="213">
        <v>268</v>
      </c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8"/>
      <c r="U160" s="187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 t="s">
        <v>137</v>
      </c>
      <c r="AF160" s="170">
        <v>0</v>
      </c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0"/>
      <c r="AT160" s="170"/>
      <c r="AU160" s="170"/>
      <c r="AV160" s="170"/>
      <c r="AW160" s="170"/>
      <c r="AX160" s="170"/>
      <c r="AY160" s="170"/>
      <c r="AZ160" s="170"/>
      <c r="BA160" s="170"/>
      <c r="BB160" s="170"/>
      <c r="BC160" s="170"/>
      <c r="BD160" s="170"/>
      <c r="BE160" s="170"/>
      <c r="BF160" s="170"/>
      <c r="BG160" s="170"/>
      <c r="BH160" s="170"/>
    </row>
    <row r="161" spans="1:60" outlineLevel="1">
      <c r="A161" s="171">
        <v>33</v>
      </c>
      <c r="B161" s="180" t="s">
        <v>353</v>
      </c>
      <c r="C161" s="201" t="s">
        <v>354</v>
      </c>
      <c r="D161" s="181" t="s">
        <v>145</v>
      </c>
      <c r="E161" s="183">
        <v>268</v>
      </c>
      <c r="F161" s="186"/>
      <c r="G161" s="187">
        <f>ROUND(E161*F161,2)</f>
        <v>0</v>
      </c>
      <c r="H161" s="186">
        <v>0</v>
      </c>
      <c r="I161" s="187">
        <f>ROUND(E161*H161,2)</f>
        <v>0</v>
      </c>
      <c r="J161" s="186">
        <v>10</v>
      </c>
      <c r="K161" s="187">
        <f>ROUND(E161*J161,2)</f>
        <v>2680</v>
      </c>
      <c r="L161" s="187">
        <v>21</v>
      </c>
      <c r="M161" s="187">
        <f>G161*(1+L161/100)</f>
        <v>0</v>
      </c>
      <c r="N161" s="187">
        <v>0</v>
      </c>
      <c r="O161" s="187">
        <f>ROUND(E161*N161,2)</f>
        <v>0</v>
      </c>
      <c r="P161" s="187">
        <v>0</v>
      </c>
      <c r="Q161" s="187">
        <f>ROUND(E161*P161,2)</f>
        <v>0</v>
      </c>
      <c r="R161" s="187"/>
      <c r="S161" s="187"/>
      <c r="T161" s="188">
        <v>0</v>
      </c>
      <c r="U161" s="187">
        <f>ROUND(E161*T161,2)</f>
        <v>0</v>
      </c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 t="s">
        <v>107</v>
      </c>
      <c r="AF161" s="170"/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0"/>
      <c r="AT161" s="170"/>
      <c r="AU161" s="170"/>
      <c r="AV161" s="170"/>
      <c r="AW161" s="170"/>
      <c r="AX161" s="170"/>
      <c r="AY161" s="170"/>
      <c r="AZ161" s="170"/>
      <c r="BA161" s="170"/>
      <c r="BB161" s="170"/>
      <c r="BC161" s="170"/>
      <c r="BD161" s="170"/>
      <c r="BE161" s="170"/>
      <c r="BF161" s="170"/>
      <c r="BG161" s="170"/>
      <c r="BH161" s="170"/>
    </row>
    <row r="162" spans="1:60" outlineLevel="1">
      <c r="A162" s="171"/>
      <c r="B162" s="180"/>
      <c r="C162" s="220" t="s">
        <v>136</v>
      </c>
      <c r="D162" s="208"/>
      <c r="E162" s="213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8"/>
      <c r="U162" s="187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 t="s">
        <v>137</v>
      </c>
      <c r="AF162" s="170">
        <v>0</v>
      </c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70"/>
      <c r="AX162" s="170"/>
      <c r="AY162" s="170"/>
      <c r="AZ162" s="170"/>
      <c r="BA162" s="170"/>
      <c r="BB162" s="170"/>
      <c r="BC162" s="170"/>
      <c r="BD162" s="170"/>
      <c r="BE162" s="170"/>
      <c r="BF162" s="170"/>
      <c r="BG162" s="170"/>
      <c r="BH162" s="170"/>
    </row>
    <row r="163" spans="1:60" outlineLevel="1">
      <c r="A163" s="171"/>
      <c r="B163" s="180"/>
      <c r="C163" s="220" t="s">
        <v>560</v>
      </c>
      <c r="D163" s="208"/>
      <c r="E163" s="213">
        <v>268</v>
      </c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8"/>
      <c r="U163" s="187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 t="s">
        <v>137</v>
      </c>
      <c r="AF163" s="170">
        <v>0</v>
      </c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70"/>
      <c r="AX163" s="170"/>
      <c r="AY163" s="170"/>
      <c r="AZ163" s="170"/>
      <c r="BA163" s="170"/>
      <c r="BB163" s="170"/>
      <c r="BC163" s="170"/>
      <c r="BD163" s="170"/>
      <c r="BE163" s="170"/>
      <c r="BF163" s="170"/>
      <c r="BG163" s="170"/>
      <c r="BH163" s="170"/>
    </row>
    <row r="164" spans="1:60" outlineLevel="1">
      <c r="A164" s="171">
        <v>34</v>
      </c>
      <c r="B164" s="180" t="s">
        <v>561</v>
      </c>
      <c r="C164" s="201" t="s">
        <v>562</v>
      </c>
      <c r="D164" s="181" t="s">
        <v>125</v>
      </c>
      <c r="E164" s="183">
        <v>46</v>
      </c>
      <c r="F164" s="186"/>
      <c r="G164" s="187">
        <f t="shared" ref="G164:G170" si="0">ROUND(E164*F164,2)</f>
        <v>0</v>
      </c>
      <c r="H164" s="186">
        <v>350</v>
      </c>
      <c r="I164" s="187">
        <f t="shared" ref="I164:I170" si="1">ROUND(E164*H164,2)</f>
        <v>16100</v>
      </c>
      <c r="J164" s="186">
        <v>0</v>
      </c>
      <c r="K164" s="187">
        <f t="shared" ref="K164:K170" si="2">ROUND(E164*J164,2)</f>
        <v>0</v>
      </c>
      <c r="L164" s="187">
        <v>21</v>
      </c>
      <c r="M164" s="187">
        <f t="shared" ref="M164:M170" si="3">G164*(1+L164/100)</f>
        <v>0</v>
      </c>
      <c r="N164" s="187">
        <v>6.4999999999999997E-4</v>
      </c>
      <c r="O164" s="187">
        <f t="shared" ref="O164:O170" si="4">ROUND(E164*N164,2)</f>
        <v>0.03</v>
      </c>
      <c r="P164" s="187">
        <v>0</v>
      </c>
      <c r="Q164" s="187">
        <f t="shared" ref="Q164:Q170" si="5">ROUND(E164*P164,2)</f>
        <v>0</v>
      </c>
      <c r="R164" s="187"/>
      <c r="S164" s="187"/>
      <c r="T164" s="188">
        <v>0</v>
      </c>
      <c r="U164" s="187">
        <f t="shared" ref="U164:U170" si="6">ROUND(E164*T164,2)</f>
        <v>0</v>
      </c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 t="s">
        <v>366</v>
      </c>
      <c r="AF164" s="170"/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0"/>
      <c r="AT164" s="170"/>
      <c r="AU164" s="170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</row>
    <row r="165" spans="1:60" ht="22.5" outlineLevel="1">
      <c r="A165" s="171">
        <v>35</v>
      </c>
      <c r="B165" s="180" t="s">
        <v>563</v>
      </c>
      <c r="C165" s="201" t="s">
        <v>564</v>
      </c>
      <c r="D165" s="181" t="s">
        <v>145</v>
      </c>
      <c r="E165" s="183">
        <v>126.5</v>
      </c>
      <c r="F165" s="186"/>
      <c r="G165" s="187">
        <f t="shared" si="0"/>
        <v>0</v>
      </c>
      <c r="H165" s="186">
        <v>17</v>
      </c>
      <c r="I165" s="187">
        <f t="shared" si="1"/>
        <v>2150.5</v>
      </c>
      <c r="J165" s="186">
        <v>0</v>
      </c>
      <c r="K165" s="187">
        <f t="shared" si="2"/>
        <v>0</v>
      </c>
      <c r="L165" s="187">
        <v>21</v>
      </c>
      <c r="M165" s="187">
        <f t="shared" si="3"/>
        <v>0</v>
      </c>
      <c r="N165" s="187">
        <v>5.0000000000000001E-4</v>
      </c>
      <c r="O165" s="187">
        <f t="shared" si="4"/>
        <v>0.06</v>
      </c>
      <c r="P165" s="187">
        <v>0</v>
      </c>
      <c r="Q165" s="187">
        <f t="shared" si="5"/>
        <v>0</v>
      </c>
      <c r="R165" s="187"/>
      <c r="S165" s="187"/>
      <c r="T165" s="188">
        <v>0</v>
      </c>
      <c r="U165" s="187">
        <f t="shared" si="6"/>
        <v>0</v>
      </c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 t="s">
        <v>366</v>
      </c>
      <c r="AF165" s="170"/>
      <c r="AG165" s="170"/>
      <c r="AH165" s="170"/>
      <c r="AI165" s="170"/>
      <c r="AJ165" s="170"/>
      <c r="AK165" s="170"/>
      <c r="AL165" s="170"/>
      <c r="AM165" s="170"/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</row>
    <row r="166" spans="1:60" ht="22.5" outlineLevel="1">
      <c r="A166" s="171">
        <v>36</v>
      </c>
      <c r="B166" s="180" t="s">
        <v>565</v>
      </c>
      <c r="C166" s="201" t="s">
        <v>566</v>
      </c>
      <c r="D166" s="181" t="s">
        <v>145</v>
      </c>
      <c r="E166" s="183">
        <v>129</v>
      </c>
      <c r="F166" s="186"/>
      <c r="G166" s="187">
        <f t="shared" si="0"/>
        <v>0</v>
      </c>
      <c r="H166" s="186">
        <v>38</v>
      </c>
      <c r="I166" s="187">
        <f t="shared" si="1"/>
        <v>4902</v>
      </c>
      <c r="J166" s="186">
        <v>0</v>
      </c>
      <c r="K166" s="187">
        <f t="shared" si="2"/>
        <v>0</v>
      </c>
      <c r="L166" s="187">
        <v>21</v>
      </c>
      <c r="M166" s="187">
        <f t="shared" si="3"/>
        <v>0</v>
      </c>
      <c r="N166" s="187">
        <v>1E-3</v>
      </c>
      <c r="O166" s="187">
        <f t="shared" si="4"/>
        <v>0.13</v>
      </c>
      <c r="P166" s="187">
        <v>0</v>
      </c>
      <c r="Q166" s="187">
        <f t="shared" si="5"/>
        <v>0</v>
      </c>
      <c r="R166" s="187"/>
      <c r="S166" s="187"/>
      <c r="T166" s="188">
        <v>0</v>
      </c>
      <c r="U166" s="187">
        <f t="shared" si="6"/>
        <v>0</v>
      </c>
      <c r="V166" s="170"/>
      <c r="W166" s="170"/>
      <c r="X166" s="170"/>
      <c r="Y166" s="170"/>
      <c r="Z166" s="170"/>
      <c r="AA166" s="170"/>
      <c r="AB166" s="170"/>
      <c r="AC166" s="170"/>
      <c r="AD166" s="170"/>
      <c r="AE166" s="170" t="s">
        <v>366</v>
      </c>
      <c r="AF166" s="170"/>
      <c r="AG166" s="170"/>
      <c r="AH166" s="170"/>
      <c r="AI166" s="170"/>
      <c r="AJ166" s="170"/>
      <c r="AK166" s="170"/>
      <c r="AL166" s="170"/>
      <c r="AM166" s="170"/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</row>
    <row r="167" spans="1:60" ht="22.5" outlineLevel="1">
      <c r="A167" s="171">
        <v>37</v>
      </c>
      <c r="B167" s="180" t="s">
        <v>567</v>
      </c>
      <c r="C167" s="201" t="s">
        <v>568</v>
      </c>
      <c r="D167" s="181" t="s">
        <v>145</v>
      </c>
      <c r="E167" s="183">
        <v>12.5</v>
      </c>
      <c r="F167" s="186"/>
      <c r="G167" s="187">
        <f t="shared" si="0"/>
        <v>0</v>
      </c>
      <c r="H167" s="186">
        <v>59</v>
      </c>
      <c r="I167" s="187">
        <f t="shared" si="1"/>
        <v>737.5</v>
      </c>
      <c r="J167" s="186">
        <v>0</v>
      </c>
      <c r="K167" s="187">
        <f t="shared" si="2"/>
        <v>0</v>
      </c>
      <c r="L167" s="187">
        <v>21</v>
      </c>
      <c r="M167" s="187">
        <f t="shared" si="3"/>
        <v>0</v>
      </c>
      <c r="N167" s="187">
        <v>1.5E-3</v>
      </c>
      <c r="O167" s="187">
        <f t="shared" si="4"/>
        <v>0.02</v>
      </c>
      <c r="P167" s="187">
        <v>0</v>
      </c>
      <c r="Q167" s="187">
        <f t="shared" si="5"/>
        <v>0</v>
      </c>
      <c r="R167" s="187"/>
      <c r="S167" s="187"/>
      <c r="T167" s="188">
        <v>0</v>
      </c>
      <c r="U167" s="187">
        <f t="shared" si="6"/>
        <v>0</v>
      </c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 t="s">
        <v>366</v>
      </c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70"/>
      <c r="AX167" s="170"/>
      <c r="AY167" s="170"/>
      <c r="AZ167" s="170"/>
      <c r="BA167" s="170"/>
      <c r="BB167" s="170"/>
      <c r="BC167" s="170"/>
      <c r="BD167" s="170"/>
      <c r="BE167" s="170"/>
      <c r="BF167" s="170"/>
      <c r="BG167" s="170"/>
      <c r="BH167" s="170"/>
    </row>
    <row r="168" spans="1:60" outlineLevel="1">
      <c r="A168" s="171">
        <v>38</v>
      </c>
      <c r="B168" s="180" t="s">
        <v>569</v>
      </c>
      <c r="C168" s="201" t="s">
        <v>570</v>
      </c>
      <c r="D168" s="181" t="s">
        <v>125</v>
      </c>
      <c r="E168" s="183">
        <v>23</v>
      </c>
      <c r="F168" s="186"/>
      <c r="G168" s="187">
        <f t="shared" si="0"/>
        <v>0</v>
      </c>
      <c r="H168" s="186">
        <v>15500</v>
      </c>
      <c r="I168" s="187">
        <f t="shared" si="1"/>
        <v>356500</v>
      </c>
      <c r="J168" s="186">
        <v>0</v>
      </c>
      <c r="K168" s="187">
        <f t="shared" si="2"/>
        <v>0</v>
      </c>
      <c r="L168" s="187">
        <v>21</v>
      </c>
      <c r="M168" s="187">
        <f t="shared" si="3"/>
        <v>0</v>
      </c>
      <c r="N168" s="187">
        <v>5.5E-2</v>
      </c>
      <c r="O168" s="187">
        <f t="shared" si="4"/>
        <v>1.27</v>
      </c>
      <c r="P168" s="187">
        <v>0</v>
      </c>
      <c r="Q168" s="187">
        <f t="shared" si="5"/>
        <v>0</v>
      </c>
      <c r="R168" s="187"/>
      <c r="S168" s="187"/>
      <c r="T168" s="188">
        <v>0</v>
      </c>
      <c r="U168" s="187">
        <f t="shared" si="6"/>
        <v>0</v>
      </c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 t="s">
        <v>366</v>
      </c>
      <c r="AF168" s="170"/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70"/>
      <c r="AQ168" s="170"/>
      <c r="AR168" s="170"/>
      <c r="AS168" s="170"/>
      <c r="AT168" s="170"/>
      <c r="AU168" s="170"/>
      <c r="AV168" s="170"/>
      <c r="AW168" s="170"/>
      <c r="AX168" s="170"/>
      <c r="AY168" s="170"/>
      <c r="AZ168" s="170"/>
      <c r="BA168" s="170"/>
      <c r="BB168" s="170"/>
      <c r="BC168" s="170"/>
      <c r="BD168" s="170"/>
      <c r="BE168" s="170"/>
      <c r="BF168" s="170"/>
      <c r="BG168" s="170"/>
      <c r="BH168" s="170"/>
    </row>
    <row r="169" spans="1:60" outlineLevel="1">
      <c r="A169" s="171">
        <v>39</v>
      </c>
      <c r="B169" s="180" t="s">
        <v>571</v>
      </c>
      <c r="C169" s="201" t="s">
        <v>572</v>
      </c>
      <c r="D169" s="181" t="s">
        <v>145</v>
      </c>
      <c r="E169" s="183">
        <v>268</v>
      </c>
      <c r="F169" s="186"/>
      <c r="G169" s="187">
        <f t="shared" si="0"/>
        <v>0</v>
      </c>
      <c r="H169" s="186">
        <v>18</v>
      </c>
      <c r="I169" s="187">
        <f t="shared" si="1"/>
        <v>4824</v>
      </c>
      <c r="J169" s="186">
        <v>0</v>
      </c>
      <c r="K169" s="187">
        <f t="shared" si="2"/>
        <v>0</v>
      </c>
      <c r="L169" s="187">
        <v>21</v>
      </c>
      <c r="M169" s="187">
        <f t="shared" si="3"/>
        <v>0</v>
      </c>
      <c r="N169" s="187">
        <v>3.0000000000000001E-5</v>
      </c>
      <c r="O169" s="187">
        <f t="shared" si="4"/>
        <v>0.01</v>
      </c>
      <c r="P169" s="187">
        <v>0</v>
      </c>
      <c r="Q169" s="187">
        <f t="shared" si="5"/>
        <v>0</v>
      </c>
      <c r="R169" s="187"/>
      <c r="S169" s="187"/>
      <c r="T169" s="188">
        <v>0</v>
      </c>
      <c r="U169" s="187">
        <f t="shared" si="6"/>
        <v>0</v>
      </c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 t="s">
        <v>366</v>
      </c>
      <c r="AF169" s="170"/>
      <c r="AG169" s="170"/>
      <c r="AH169" s="170"/>
      <c r="AI169" s="170"/>
      <c r="AJ169" s="170"/>
      <c r="AK169" s="170"/>
      <c r="AL169" s="170"/>
      <c r="AM169" s="170"/>
      <c r="AN169" s="170"/>
      <c r="AO169" s="170"/>
      <c r="AP169" s="170"/>
      <c r="AQ169" s="170"/>
      <c r="AR169" s="170"/>
      <c r="AS169" s="170"/>
      <c r="AT169" s="170"/>
      <c r="AU169" s="170"/>
      <c r="AV169" s="170"/>
      <c r="AW169" s="170"/>
      <c r="AX169" s="170"/>
      <c r="AY169" s="170"/>
      <c r="AZ169" s="170"/>
      <c r="BA169" s="170"/>
      <c r="BB169" s="170"/>
      <c r="BC169" s="170"/>
      <c r="BD169" s="170"/>
      <c r="BE169" s="170"/>
      <c r="BF169" s="170"/>
      <c r="BG169" s="170"/>
      <c r="BH169" s="170"/>
    </row>
    <row r="170" spans="1:60" outlineLevel="1">
      <c r="A170" s="171">
        <v>40</v>
      </c>
      <c r="B170" s="180" t="s">
        <v>573</v>
      </c>
      <c r="C170" s="201" t="s">
        <v>468</v>
      </c>
      <c r="D170" s="181" t="s">
        <v>145</v>
      </c>
      <c r="E170" s="183">
        <v>268</v>
      </c>
      <c r="F170" s="186"/>
      <c r="G170" s="187">
        <f t="shared" si="0"/>
        <v>0</v>
      </c>
      <c r="H170" s="186">
        <v>10</v>
      </c>
      <c r="I170" s="187">
        <f t="shared" si="1"/>
        <v>2680</v>
      </c>
      <c r="J170" s="186">
        <v>0</v>
      </c>
      <c r="K170" s="187">
        <f t="shared" si="2"/>
        <v>0</v>
      </c>
      <c r="L170" s="187">
        <v>21</v>
      </c>
      <c r="M170" s="187">
        <f t="shared" si="3"/>
        <v>0</v>
      </c>
      <c r="N170" s="187">
        <v>0</v>
      </c>
      <c r="O170" s="187">
        <f t="shared" si="4"/>
        <v>0</v>
      </c>
      <c r="P170" s="187">
        <v>0</v>
      </c>
      <c r="Q170" s="187">
        <f t="shared" si="5"/>
        <v>0</v>
      </c>
      <c r="R170" s="187"/>
      <c r="S170" s="187"/>
      <c r="T170" s="188">
        <v>0</v>
      </c>
      <c r="U170" s="187">
        <f t="shared" si="6"/>
        <v>0</v>
      </c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 t="s">
        <v>366</v>
      </c>
      <c r="AF170" s="170"/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0"/>
      <c r="AT170" s="170"/>
      <c r="AU170" s="170"/>
      <c r="AV170" s="170"/>
      <c r="AW170" s="170"/>
      <c r="AX170" s="170"/>
      <c r="AY170" s="170"/>
      <c r="AZ170" s="170"/>
      <c r="BA170" s="170"/>
      <c r="BB170" s="170"/>
      <c r="BC170" s="170"/>
      <c r="BD170" s="170"/>
      <c r="BE170" s="170"/>
      <c r="BF170" s="170"/>
      <c r="BG170" s="170"/>
      <c r="BH170" s="170"/>
    </row>
    <row r="171" spans="1:60">
      <c r="A171" s="206" t="s">
        <v>102</v>
      </c>
      <c r="B171" s="207" t="s">
        <v>72</v>
      </c>
      <c r="C171" s="225" t="s">
        <v>73</v>
      </c>
      <c r="D171" s="212"/>
      <c r="E171" s="217"/>
      <c r="F171" s="218"/>
      <c r="G171" s="218">
        <f>SUMIF(AE172:AE172,"&lt;&gt;NOR",G172:G172)</f>
        <v>0</v>
      </c>
      <c r="H171" s="218"/>
      <c r="I171" s="218">
        <f>SUM(I172:I172)</f>
        <v>0</v>
      </c>
      <c r="J171" s="218"/>
      <c r="K171" s="218">
        <f>SUM(K172:K172)</f>
        <v>26800</v>
      </c>
      <c r="L171" s="218"/>
      <c r="M171" s="218">
        <f>SUM(M172:M172)</f>
        <v>0</v>
      </c>
      <c r="N171" s="218"/>
      <c r="O171" s="218">
        <f>SUM(O172:O172)</f>
        <v>0</v>
      </c>
      <c r="P171" s="218"/>
      <c r="Q171" s="218">
        <f>SUM(Q172:Q172)</f>
        <v>0</v>
      </c>
      <c r="R171" s="218"/>
      <c r="S171" s="218"/>
      <c r="T171" s="219"/>
      <c r="U171" s="218">
        <f>SUM(U172:U172)</f>
        <v>0</v>
      </c>
      <c r="AE171" t="s">
        <v>103</v>
      </c>
    </row>
    <row r="172" spans="1:60" outlineLevel="1">
      <c r="A172" s="171">
        <v>41</v>
      </c>
      <c r="B172" s="180" t="s">
        <v>469</v>
      </c>
      <c r="C172" s="201" t="s">
        <v>470</v>
      </c>
      <c r="D172" s="181" t="s">
        <v>145</v>
      </c>
      <c r="E172" s="183">
        <v>268</v>
      </c>
      <c r="F172" s="186"/>
      <c r="G172" s="187">
        <f>ROUND(E172*F172,2)</f>
        <v>0</v>
      </c>
      <c r="H172" s="186">
        <v>0</v>
      </c>
      <c r="I172" s="187">
        <f>ROUND(E172*H172,2)</f>
        <v>0</v>
      </c>
      <c r="J172" s="186">
        <v>100</v>
      </c>
      <c r="K172" s="187">
        <f>ROUND(E172*J172,2)</f>
        <v>26800</v>
      </c>
      <c r="L172" s="187">
        <v>21</v>
      </c>
      <c r="M172" s="187">
        <f>G172*(1+L172/100)</f>
        <v>0</v>
      </c>
      <c r="N172" s="187">
        <v>0</v>
      </c>
      <c r="O172" s="187">
        <f>ROUND(E172*N172,2)</f>
        <v>0</v>
      </c>
      <c r="P172" s="187">
        <v>0</v>
      </c>
      <c r="Q172" s="187">
        <f>ROUND(E172*P172,2)</f>
        <v>0</v>
      </c>
      <c r="R172" s="187"/>
      <c r="S172" s="187"/>
      <c r="T172" s="188">
        <v>0</v>
      </c>
      <c r="U172" s="187">
        <f>ROUND(E172*T172,2)</f>
        <v>0</v>
      </c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 t="s">
        <v>107</v>
      </c>
      <c r="AF172" s="170"/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0"/>
      <c r="AT172" s="170"/>
      <c r="AU172" s="170"/>
      <c r="AV172" s="170"/>
      <c r="AW172" s="170"/>
      <c r="AX172" s="170"/>
      <c r="AY172" s="170"/>
      <c r="AZ172" s="170"/>
      <c r="BA172" s="170"/>
      <c r="BB172" s="170"/>
      <c r="BC172" s="170"/>
      <c r="BD172" s="170"/>
      <c r="BE172" s="170"/>
      <c r="BF172" s="170"/>
      <c r="BG172" s="170"/>
      <c r="BH172" s="170"/>
    </row>
    <row r="173" spans="1:60">
      <c r="A173" s="206" t="s">
        <v>102</v>
      </c>
      <c r="B173" s="207" t="s">
        <v>74</v>
      </c>
      <c r="C173" s="225" t="s">
        <v>75</v>
      </c>
      <c r="D173" s="212"/>
      <c r="E173" s="217"/>
      <c r="F173" s="218"/>
      <c r="G173" s="218">
        <f>SUMIF(AE174:AE178,"&lt;&gt;NOR",G174:G178)</f>
        <v>0</v>
      </c>
      <c r="H173" s="218"/>
      <c r="I173" s="218">
        <f>SUM(I174:I178)</f>
        <v>0</v>
      </c>
      <c r="J173" s="218"/>
      <c r="K173" s="218">
        <f>SUM(K174:K178)</f>
        <v>1607.88</v>
      </c>
      <c r="L173" s="218"/>
      <c r="M173" s="218">
        <f>SUM(M174:M178)</f>
        <v>0</v>
      </c>
      <c r="N173" s="218"/>
      <c r="O173" s="218">
        <f>SUM(O174:O178)</f>
        <v>0</v>
      </c>
      <c r="P173" s="218"/>
      <c r="Q173" s="218">
        <f>SUM(Q174:Q178)</f>
        <v>0</v>
      </c>
      <c r="R173" s="218"/>
      <c r="S173" s="218"/>
      <c r="T173" s="219"/>
      <c r="U173" s="218">
        <f>SUM(U174:U178)</f>
        <v>0.03</v>
      </c>
      <c r="AE173" t="s">
        <v>103</v>
      </c>
    </row>
    <row r="174" spans="1:60" outlineLevel="1">
      <c r="A174" s="171">
        <v>42</v>
      </c>
      <c r="B174" s="180" t="s">
        <v>472</v>
      </c>
      <c r="C174" s="201" t="s">
        <v>473</v>
      </c>
      <c r="D174" s="181" t="s">
        <v>263</v>
      </c>
      <c r="E174" s="183">
        <v>10.718400000000001</v>
      </c>
      <c r="F174" s="186"/>
      <c r="G174" s="187">
        <f>ROUND(E174*F174,2)</f>
        <v>0</v>
      </c>
      <c r="H174" s="186">
        <v>0</v>
      </c>
      <c r="I174" s="187">
        <f>ROUND(E174*H174,2)</f>
        <v>0</v>
      </c>
      <c r="J174" s="186">
        <v>10.8</v>
      </c>
      <c r="K174" s="187">
        <f>ROUND(E174*J174,2)</f>
        <v>115.76</v>
      </c>
      <c r="L174" s="187">
        <v>21</v>
      </c>
      <c r="M174" s="187">
        <f>G174*(1+L174/100)</f>
        <v>0</v>
      </c>
      <c r="N174" s="187">
        <v>0</v>
      </c>
      <c r="O174" s="187">
        <f>ROUND(E174*N174,2)</f>
        <v>0</v>
      </c>
      <c r="P174" s="187">
        <v>0</v>
      </c>
      <c r="Q174" s="187">
        <f>ROUND(E174*P174,2)</f>
        <v>0</v>
      </c>
      <c r="R174" s="187"/>
      <c r="S174" s="187"/>
      <c r="T174" s="188">
        <v>0</v>
      </c>
      <c r="U174" s="187">
        <f>ROUND(E174*T174,2)</f>
        <v>0</v>
      </c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 t="s">
        <v>107</v>
      </c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0"/>
      <c r="AT174" s="170"/>
      <c r="AU174" s="170"/>
      <c r="AV174" s="170"/>
      <c r="AW174" s="170"/>
      <c r="AX174" s="170"/>
      <c r="AY174" s="170"/>
      <c r="AZ174" s="170"/>
      <c r="BA174" s="170"/>
      <c r="BB174" s="170"/>
      <c r="BC174" s="170"/>
      <c r="BD174" s="170"/>
      <c r="BE174" s="170"/>
      <c r="BF174" s="170"/>
      <c r="BG174" s="170"/>
      <c r="BH174" s="170"/>
    </row>
    <row r="175" spans="1:60" outlineLevel="1">
      <c r="A175" s="171"/>
      <c r="B175" s="180"/>
      <c r="C175" s="220" t="s">
        <v>574</v>
      </c>
      <c r="D175" s="208"/>
      <c r="E175" s="213">
        <v>10.718400000000001</v>
      </c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8"/>
      <c r="U175" s="187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 t="s">
        <v>137</v>
      </c>
      <c r="AF175" s="170">
        <v>0</v>
      </c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70"/>
      <c r="AX175" s="170"/>
      <c r="AY175" s="170"/>
      <c r="AZ175" s="170"/>
      <c r="BA175" s="170"/>
      <c r="BB175" s="170"/>
      <c r="BC175" s="170"/>
      <c r="BD175" s="170"/>
      <c r="BE175" s="170"/>
      <c r="BF175" s="170"/>
      <c r="BG175" s="170"/>
      <c r="BH175" s="170"/>
    </row>
    <row r="176" spans="1:60" outlineLevel="1">
      <c r="A176" s="171">
        <v>43</v>
      </c>
      <c r="B176" s="180" t="s">
        <v>475</v>
      </c>
      <c r="C176" s="201" t="s">
        <v>476</v>
      </c>
      <c r="D176" s="181" t="s">
        <v>263</v>
      </c>
      <c r="E176" s="183">
        <v>2.2968000000000002</v>
      </c>
      <c r="F176" s="186"/>
      <c r="G176" s="187">
        <f>ROUND(E176*F176,2)</f>
        <v>0</v>
      </c>
      <c r="H176" s="186">
        <v>0</v>
      </c>
      <c r="I176" s="187">
        <f>ROUND(E176*H176,2)</f>
        <v>0</v>
      </c>
      <c r="J176" s="186">
        <v>400</v>
      </c>
      <c r="K176" s="187">
        <f>ROUND(E176*J176,2)</f>
        <v>918.72</v>
      </c>
      <c r="L176" s="187">
        <v>21</v>
      </c>
      <c r="M176" s="187">
        <f>G176*(1+L176/100)</f>
        <v>0</v>
      </c>
      <c r="N176" s="187">
        <v>0</v>
      </c>
      <c r="O176" s="187">
        <f>ROUND(E176*N176,2)</f>
        <v>0</v>
      </c>
      <c r="P176" s="187">
        <v>0</v>
      </c>
      <c r="Q176" s="187">
        <f>ROUND(E176*P176,2)</f>
        <v>0</v>
      </c>
      <c r="R176" s="187"/>
      <c r="S176" s="187"/>
      <c r="T176" s="188">
        <v>0</v>
      </c>
      <c r="U176" s="187">
        <f>ROUND(E176*T176,2)</f>
        <v>0</v>
      </c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 t="s">
        <v>107</v>
      </c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</row>
    <row r="177" spans="1:60" outlineLevel="1">
      <c r="A177" s="171">
        <v>44</v>
      </c>
      <c r="B177" s="180" t="s">
        <v>477</v>
      </c>
      <c r="C177" s="201" t="s">
        <v>478</v>
      </c>
      <c r="D177" s="181" t="s">
        <v>263</v>
      </c>
      <c r="E177" s="183">
        <v>0.38279999999999997</v>
      </c>
      <c r="F177" s="186"/>
      <c r="G177" s="187">
        <f>ROUND(E177*F177,2)</f>
        <v>0</v>
      </c>
      <c r="H177" s="186">
        <v>0</v>
      </c>
      <c r="I177" s="187">
        <f>ROUND(E177*H177,2)</f>
        <v>0</v>
      </c>
      <c r="J177" s="186">
        <v>1206</v>
      </c>
      <c r="K177" s="187">
        <f>ROUND(E177*J177,2)</f>
        <v>461.66</v>
      </c>
      <c r="L177" s="187">
        <v>21</v>
      </c>
      <c r="M177" s="187">
        <f>G177*(1+L177/100)</f>
        <v>0</v>
      </c>
      <c r="N177" s="187">
        <v>0</v>
      </c>
      <c r="O177" s="187">
        <f>ROUND(E177*N177,2)</f>
        <v>0</v>
      </c>
      <c r="P177" s="187">
        <v>0</v>
      </c>
      <c r="Q177" s="187">
        <f>ROUND(E177*P177,2)</f>
        <v>0</v>
      </c>
      <c r="R177" s="187"/>
      <c r="S177" s="187"/>
      <c r="T177" s="188">
        <v>0</v>
      </c>
      <c r="U177" s="187">
        <f>ROUND(E177*T177,2)</f>
        <v>0</v>
      </c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 t="s">
        <v>107</v>
      </c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</row>
    <row r="178" spans="1:60" outlineLevel="1">
      <c r="A178" s="171">
        <v>45</v>
      </c>
      <c r="B178" s="180" t="s">
        <v>479</v>
      </c>
      <c r="C178" s="201" t="s">
        <v>480</v>
      </c>
      <c r="D178" s="181" t="s">
        <v>263</v>
      </c>
      <c r="E178" s="183">
        <v>2.6796000000000002</v>
      </c>
      <c r="F178" s="186"/>
      <c r="G178" s="187">
        <f>ROUND(E178*F178,2)</f>
        <v>0</v>
      </c>
      <c r="H178" s="186">
        <v>0</v>
      </c>
      <c r="I178" s="187">
        <f>ROUND(E178*H178,2)</f>
        <v>0</v>
      </c>
      <c r="J178" s="186">
        <v>41.7</v>
      </c>
      <c r="K178" s="187">
        <f>ROUND(E178*J178,2)</f>
        <v>111.74</v>
      </c>
      <c r="L178" s="187">
        <v>21</v>
      </c>
      <c r="M178" s="187">
        <f>G178*(1+L178/100)</f>
        <v>0</v>
      </c>
      <c r="N178" s="187">
        <v>0</v>
      </c>
      <c r="O178" s="187">
        <f>ROUND(E178*N178,2)</f>
        <v>0</v>
      </c>
      <c r="P178" s="187">
        <v>0</v>
      </c>
      <c r="Q178" s="187">
        <f>ROUND(E178*P178,2)</f>
        <v>0</v>
      </c>
      <c r="R178" s="187"/>
      <c r="S178" s="187"/>
      <c r="T178" s="188">
        <v>0.01</v>
      </c>
      <c r="U178" s="187">
        <f>ROUND(E178*T178,2)</f>
        <v>0.03</v>
      </c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 t="s">
        <v>481</v>
      </c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70"/>
      <c r="AX178" s="170"/>
      <c r="AY178" s="170"/>
      <c r="AZ178" s="170"/>
      <c r="BA178" s="170"/>
      <c r="BB178" s="170"/>
      <c r="BC178" s="170"/>
      <c r="BD178" s="170"/>
      <c r="BE178" s="170"/>
      <c r="BF178" s="170"/>
      <c r="BG178" s="170"/>
      <c r="BH178" s="170"/>
    </row>
    <row r="179" spans="1:60">
      <c r="A179" s="206" t="s">
        <v>102</v>
      </c>
      <c r="B179" s="207" t="s">
        <v>76</v>
      </c>
      <c r="C179" s="225" t="s">
        <v>77</v>
      </c>
      <c r="D179" s="212"/>
      <c r="E179" s="217"/>
      <c r="F179" s="218"/>
      <c r="G179" s="218">
        <f>SUMIF(AE180:AE180,"&lt;&gt;NOR",G180:G180)</f>
        <v>0</v>
      </c>
      <c r="H179" s="218"/>
      <c r="I179" s="218">
        <f>SUM(I180:I180)</f>
        <v>0</v>
      </c>
      <c r="J179" s="218"/>
      <c r="K179" s="218">
        <f>SUM(K180:K180)</f>
        <v>11685.4</v>
      </c>
      <c r="L179" s="218"/>
      <c r="M179" s="218">
        <f>SUM(M180:M180)</f>
        <v>0</v>
      </c>
      <c r="N179" s="218"/>
      <c r="O179" s="218">
        <f>SUM(O180:O180)</f>
        <v>0</v>
      </c>
      <c r="P179" s="218"/>
      <c r="Q179" s="218">
        <f>SUM(Q180:Q180)</f>
        <v>0</v>
      </c>
      <c r="R179" s="218"/>
      <c r="S179" s="218"/>
      <c r="T179" s="219"/>
      <c r="U179" s="218">
        <f>SUM(U180:U180)</f>
        <v>22.47</v>
      </c>
      <c r="AE179" t="s">
        <v>103</v>
      </c>
    </row>
    <row r="180" spans="1:60" ht="22.5" outlineLevel="1">
      <c r="A180" s="189">
        <v>46</v>
      </c>
      <c r="B180" s="190" t="s">
        <v>482</v>
      </c>
      <c r="C180" s="202" t="s">
        <v>483</v>
      </c>
      <c r="D180" s="191" t="s">
        <v>263</v>
      </c>
      <c r="E180" s="192">
        <v>106.23088</v>
      </c>
      <c r="F180" s="193"/>
      <c r="G180" s="194">
        <f>ROUND(E180*F180,2)</f>
        <v>0</v>
      </c>
      <c r="H180" s="193">
        <v>0</v>
      </c>
      <c r="I180" s="194">
        <f>ROUND(E180*H180,2)</f>
        <v>0</v>
      </c>
      <c r="J180" s="193">
        <v>110</v>
      </c>
      <c r="K180" s="194">
        <f>ROUND(E180*J180,2)</f>
        <v>11685.4</v>
      </c>
      <c r="L180" s="194">
        <v>21</v>
      </c>
      <c r="M180" s="194">
        <f>G180*(1+L180/100)</f>
        <v>0</v>
      </c>
      <c r="N180" s="194">
        <v>0</v>
      </c>
      <c r="O180" s="194">
        <f>ROUND(E180*N180,2)</f>
        <v>0</v>
      </c>
      <c r="P180" s="194">
        <v>0</v>
      </c>
      <c r="Q180" s="194">
        <f>ROUND(E180*P180,2)</f>
        <v>0</v>
      </c>
      <c r="R180" s="194"/>
      <c r="S180" s="194"/>
      <c r="T180" s="195">
        <v>0.21149999999999999</v>
      </c>
      <c r="U180" s="194">
        <f>ROUND(E180*T180,2)</f>
        <v>22.47</v>
      </c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 t="s">
        <v>484</v>
      </c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70"/>
      <c r="AX180" s="170"/>
      <c r="AY180" s="170"/>
      <c r="AZ180" s="170"/>
      <c r="BA180" s="170"/>
      <c r="BB180" s="170"/>
      <c r="BC180" s="170"/>
      <c r="BD180" s="170"/>
      <c r="BE180" s="170"/>
      <c r="BF180" s="170"/>
      <c r="BG180" s="170"/>
      <c r="BH180" s="170"/>
    </row>
    <row r="181" spans="1:60">
      <c r="A181" s="6"/>
      <c r="B181" s="7" t="s">
        <v>128</v>
      </c>
      <c r="C181" s="203" t="s">
        <v>128</v>
      </c>
      <c r="D181" s="9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AC181">
        <v>15</v>
      </c>
      <c r="AD181">
        <v>21</v>
      </c>
    </row>
    <row r="182" spans="1:60">
      <c r="A182" s="196"/>
      <c r="B182" s="197" t="s">
        <v>31</v>
      </c>
      <c r="C182" s="204" t="s">
        <v>128</v>
      </c>
      <c r="D182" s="198"/>
      <c r="E182" s="199"/>
      <c r="F182" s="199"/>
      <c r="G182" s="200">
        <f>G7+G118+G122+G133+G171+G173+G179</f>
        <v>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AC182">
        <f>SUMIF(L7:L180,AC181,G7:G180)</f>
        <v>0</v>
      </c>
      <c r="AD182">
        <f>SUMIF(L7:L180,AD181,G7:G180)</f>
        <v>0</v>
      </c>
      <c r="AE182" t="s">
        <v>129</v>
      </c>
    </row>
    <row r="183" spans="1:60">
      <c r="A183" s="6"/>
      <c r="B183" s="7" t="s">
        <v>128</v>
      </c>
      <c r="C183" s="203" t="s">
        <v>128</v>
      </c>
      <c r="D183" s="9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60">
      <c r="A184" s="6"/>
      <c r="B184" s="7" t="s">
        <v>128</v>
      </c>
      <c r="C184" s="203" t="s">
        <v>128</v>
      </c>
      <c r="D184" s="9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60">
      <c r="A185" s="705" t="s">
        <v>130</v>
      </c>
      <c r="B185" s="705"/>
      <c r="C185" s="706"/>
      <c r="D185" s="9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60">
      <c r="A186" s="686"/>
      <c r="B186" s="687"/>
      <c r="C186" s="688"/>
      <c r="D186" s="687"/>
      <c r="E186" s="687"/>
      <c r="F186" s="687"/>
      <c r="G186" s="689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AE186" t="s">
        <v>131</v>
      </c>
    </row>
    <row r="187" spans="1:60">
      <c r="A187" s="690"/>
      <c r="B187" s="691"/>
      <c r="C187" s="692"/>
      <c r="D187" s="691"/>
      <c r="E187" s="691"/>
      <c r="F187" s="691"/>
      <c r="G187" s="69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60">
      <c r="A188" s="690"/>
      <c r="B188" s="691"/>
      <c r="C188" s="692"/>
      <c r="D188" s="691"/>
      <c r="E188" s="691"/>
      <c r="F188" s="691"/>
      <c r="G188" s="69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60">
      <c r="A189" s="690"/>
      <c r="B189" s="691"/>
      <c r="C189" s="692"/>
      <c r="D189" s="691"/>
      <c r="E189" s="691"/>
      <c r="F189" s="691"/>
      <c r="G189" s="69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60">
      <c r="A190" s="694"/>
      <c r="B190" s="695"/>
      <c r="C190" s="696"/>
      <c r="D190" s="695"/>
      <c r="E190" s="695"/>
      <c r="F190" s="695"/>
      <c r="G190" s="69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60">
      <c r="A191" s="6"/>
      <c r="B191" s="7" t="s">
        <v>128</v>
      </c>
      <c r="C191" s="203" t="s">
        <v>128</v>
      </c>
      <c r="D191" s="9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60">
      <c r="C192" s="205"/>
      <c r="D192" s="165"/>
      <c r="AE192" t="s">
        <v>132</v>
      </c>
    </row>
    <row r="193" spans="4:4">
      <c r="D193" s="165"/>
    </row>
    <row r="194" spans="4:4">
      <c r="D194" s="165"/>
    </row>
    <row r="195" spans="4:4">
      <c r="D195" s="165"/>
    </row>
    <row r="196" spans="4:4">
      <c r="D196" s="165"/>
    </row>
    <row r="197" spans="4:4">
      <c r="D197" s="165"/>
    </row>
    <row r="198" spans="4:4">
      <c r="D198" s="165"/>
    </row>
    <row r="199" spans="4:4">
      <c r="D199" s="165"/>
    </row>
    <row r="200" spans="4:4">
      <c r="D200" s="165"/>
    </row>
    <row r="201" spans="4:4">
      <c r="D201" s="165"/>
    </row>
    <row r="202" spans="4:4">
      <c r="D202" s="165"/>
    </row>
    <row r="203" spans="4:4">
      <c r="D203" s="165"/>
    </row>
    <row r="204" spans="4:4">
      <c r="D204" s="165"/>
    </row>
    <row r="205" spans="4:4">
      <c r="D205" s="165"/>
    </row>
    <row r="206" spans="4:4">
      <c r="D206" s="165"/>
    </row>
    <row r="207" spans="4:4">
      <c r="D207" s="165"/>
    </row>
    <row r="208" spans="4:4">
      <c r="D208" s="165"/>
    </row>
    <row r="209" spans="4:4">
      <c r="D209" s="165"/>
    </row>
    <row r="210" spans="4:4">
      <c r="D210" s="165"/>
    </row>
    <row r="211" spans="4:4">
      <c r="D211" s="165"/>
    </row>
    <row r="212" spans="4:4">
      <c r="D212" s="165"/>
    </row>
    <row r="213" spans="4:4">
      <c r="D213" s="165"/>
    </row>
    <row r="214" spans="4:4">
      <c r="D214" s="165"/>
    </row>
    <row r="215" spans="4:4">
      <c r="D215" s="165"/>
    </row>
    <row r="216" spans="4:4">
      <c r="D216" s="165"/>
    </row>
    <row r="217" spans="4:4">
      <c r="D217" s="165"/>
    </row>
    <row r="218" spans="4:4">
      <c r="D218" s="165"/>
    </row>
    <row r="219" spans="4:4">
      <c r="D219" s="165"/>
    </row>
    <row r="220" spans="4:4">
      <c r="D220" s="165"/>
    </row>
    <row r="221" spans="4:4">
      <c r="D221" s="165"/>
    </row>
    <row r="222" spans="4:4">
      <c r="D222" s="165"/>
    </row>
    <row r="223" spans="4:4">
      <c r="D223" s="165"/>
    </row>
    <row r="224" spans="4:4">
      <c r="D224" s="165"/>
    </row>
    <row r="225" spans="4:4">
      <c r="D225" s="165"/>
    </row>
    <row r="226" spans="4:4">
      <c r="D226" s="165"/>
    </row>
    <row r="227" spans="4:4">
      <c r="D227" s="165"/>
    </row>
    <row r="228" spans="4:4">
      <c r="D228" s="165"/>
    </row>
    <row r="229" spans="4:4">
      <c r="D229" s="165"/>
    </row>
    <row r="230" spans="4:4">
      <c r="D230" s="165"/>
    </row>
    <row r="231" spans="4:4">
      <c r="D231" s="165"/>
    </row>
    <row r="232" spans="4:4">
      <c r="D232" s="165"/>
    </row>
    <row r="233" spans="4:4">
      <c r="D233" s="165"/>
    </row>
    <row r="234" spans="4:4">
      <c r="D234" s="165"/>
    </row>
    <row r="235" spans="4:4">
      <c r="D235" s="165"/>
    </row>
    <row r="236" spans="4:4">
      <c r="D236" s="165"/>
    </row>
    <row r="237" spans="4:4">
      <c r="D237" s="165"/>
    </row>
    <row r="238" spans="4:4">
      <c r="D238" s="165"/>
    </row>
    <row r="239" spans="4:4">
      <c r="D239" s="165"/>
    </row>
    <row r="240" spans="4:4">
      <c r="D240" s="165"/>
    </row>
    <row r="241" spans="4:4">
      <c r="D241" s="165"/>
    </row>
    <row r="242" spans="4:4">
      <c r="D242" s="165"/>
    </row>
    <row r="243" spans="4:4">
      <c r="D243" s="165"/>
    </row>
    <row r="244" spans="4:4">
      <c r="D244" s="165"/>
    </row>
    <row r="245" spans="4:4">
      <c r="D245" s="165"/>
    </row>
    <row r="246" spans="4:4">
      <c r="D246" s="165"/>
    </row>
    <row r="247" spans="4:4">
      <c r="D247" s="165"/>
    </row>
    <row r="248" spans="4:4">
      <c r="D248" s="165"/>
    </row>
    <row r="249" spans="4:4">
      <c r="D249" s="165"/>
    </row>
    <row r="250" spans="4:4">
      <c r="D250" s="165"/>
    </row>
    <row r="251" spans="4:4">
      <c r="D251" s="165"/>
    </row>
    <row r="252" spans="4:4">
      <c r="D252" s="165"/>
    </row>
    <row r="253" spans="4:4">
      <c r="D253" s="165"/>
    </row>
    <row r="254" spans="4:4">
      <c r="D254" s="165"/>
    </row>
    <row r="255" spans="4:4">
      <c r="D255" s="165"/>
    </row>
    <row r="256" spans="4:4">
      <c r="D256" s="165"/>
    </row>
    <row r="257" spans="4:4">
      <c r="D257" s="165"/>
    </row>
    <row r="258" spans="4:4">
      <c r="D258" s="165"/>
    </row>
    <row r="259" spans="4:4">
      <c r="D259" s="165"/>
    </row>
    <row r="260" spans="4:4">
      <c r="D260" s="165"/>
    </row>
    <row r="261" spans="4:4">
      <c r="D261" s="165"/>
    </row>
    <row r="262" spans="4:4">
      <c r="D262" s="165"/>
    </row>
    <row r="263" spans="4:4">
      <c r="D263" s="165"/>
    </row>
    <row r="264" spans="4:4">
      <c r="D264" s="165"/>
    </row>
    <row r="265" spans="4:4">
      <c r="D265" s="165"/>
    </row>
    <row r="266" spans="4:4">
      <c r="D266" s="165"/>
    </row>
    <row r="267" spans="4:4">
      <c r="D267" s="165"/>
    </row>
    <row r="268" spans="4:4">
      <c r="D268" s="165"/>
    </row>
    <row r="269" spans="4:4">
      <c r="D269" s="165"/>
    </row>
    <row r="270" spans="4:4">
      <c r="D270" s="165"/>
    </row>
    <row r="271" spans="4:4">
      <c r="D271" s="165"/>
    </row>
    <row r="272" spans="4:4">
      <c r="D272" s="165"/>
    </row>
    <row r="273" spans="4:4">
      <c r="D273" s="165"/>
    </row>
    <row r="274" spans="4:4">
      <c r="D274" s="165"/>
    </row>
    <row r="275" spans="4:4">
      <c r="D275" s="165"/>
    </row>
    <row r="276" spans="4:4">
      <c r="D276" s="165"/>
    </row>
    <row r="277" spans="4:4">
      <c r="D277" s="165"/>
    </row>
    <row r="278" spans="4:4">
      <c r="D278" s="165"/>
    </row>
    <row r="279" spans="4:4">
      <c r="D279" s="165"/>
    </row>
    <row r="280" spans="4:4">
      <c r="D280" s="165"/>
    </row>
    <row r="281" spans="4:4">
      <c r="D281" s="165"/>
    </row>
    <row r="282" spans="4:4">
      <c r="D282" s="165"/>
    </row>
    <row r="283" spans="4:4">
      <c r="D283" s="165"/>
    </row>
    <row r="284" spans="4:4">
      <c r="D284" s="165"/>
    </row>
    <row r="285" spans="4:4">
      <c r="D285" s="165"/>
    </row>
    <row r="286" spans="4:4">
      <c r="D286" s="165"/>
    </row>
    <row r="287" spans="4:4">
      <c r="D287" s="165"/>
    </row>
    <row r="288" spans="4:4">
      <c r="D288" s="165"/>
    </row>
    <row r="289" spans="4:4">
      <c r="D289" s="165"/>
    </row>
    <row r="290" spans="4:4">
      <c r="D290" s="165"/>
    </row>
    <row r="291" spans="4:4">
      <c r="D291" s="165"/>
    </row>
    <row r="292" spans="4:4">
      <c r="D292" s="165"/>
    </row>
    <row r="293" spans="4:4">
      <c r="D293" s="165"/>
    </row>
    <row r="294" spans="4:4">
      <c r="D294" s="165"/>
    </row>
    <row r="295" spans="4:4">
      <c r="D295" s="165"/>
    </row>
    <row r="296" spans="4:4">
      <c r="D296" s="165"/>
    </row>
    <row r="297" spans="4:4">
      <c r="D297" s="165"/>
    </row>
    <row r="298" spans="4:4">
      <c r="D298" s="165"/>
    </row>
    <row r="299" spans="4:4">
      <c r="D299" s="165"/>
    </row>
    <row r="300" spans="4:4">
      <c r="D300" s="165"/>
    </row>
    <row r="301" spans="4:4">
      <c r="D301" s="165"/>
    </row>
    <row r="302" spans="4:4">
      <c r="D302" s="165"/>
    </row>
    <row r="303" spans="4:4">
      <c r="D303" s="165"/>
    </row>
    <row r="304" spans="4:4">
      <c r="D304" s="165"/>
    </row>
    <row r="305" spans="4:4">
      <c r="D305" s="165"/>
    </row>
    <row r="306" spans="4:4">
      <c r="D306" s="165"/>
    </row>
    <row r="307" spans="4:4">
      <c r="D307" s="165"/>
    </row>
    <row r="308" spans="4:4">
      <c r="D308" s="165"/>
    </row>
    <row r="309" spans="4:4">
      <c r="D309" s="165"/>
    </row>
    <row r="310" spans="4:4">
      <c r="D310" s="165"/>
    </row>
    <row r="311" spans="4:4">
      <c r="D311" s="165"/>
    </row>
    <row r="312" spans="4:4">
      <c r="D312" s="165"/>
    </row>
    <row r="313" spans="4:4">
      <c r="D313" s="165"/>
    </row>
    <row r="314" spans="4:4">
      <c r="D314" s="165"/>
    </row>
    <row r="315" spans="4:4">
      <c r="D315" s="165"/>
    </row>
    <row r="316" spans="4:4">
      <c r="D316" s="165"/>
    </row>
    <row r="317" spans="4:4">
      <c r="D317" s="165"/>
    </row>
    <row r="318" spans="4:4">
      <c r="D318" s="165"/>
    </row>
    <row r="319" spans="4:4">
      <c r="D319" s="165"/>
    </row>
    <row r="320" spans="4:4">
      <c r="D320" s="165"/>
    </row>
    <row r="321" spans="4:4">
      <c r="D321" s="165"/>
    </row>
    <row r="322" spans="4:4">
      <c r="D322" s="165"/>
    </row>
    <row r="323" spans="4:4">
      <c r="D323" s="165"/>
    </row>
    <row r="324" spans="4:4">
      <c r="D324" s="165"/>
    </row>
    <row r="325" spans="4:4">
      <c r="D325" s="165"/>
    </row>
    <row r="326" spans="4:4">
      <c r="D326" s="165"/>
    </row>
    <row r="327" spans="4:4">
      <c r="D327" s="165"/>
    </row>
    <row r="328" spans="4:4">
      <c r="D328" s="165"/>
    </row>
    <row r="329" spans="4:4">
      <c r="D329" s="165"/>
    </row>
    <row r="330" spans="4:4">
      <c r="D330" s="165"/>
    </row>
    <row r="331" spans="4:4">
      <c r="D331" s="165"/>
    </row>
    <row r="332" spans="4:4">
      <c r="D332" s="165"/>
    </row>
    <row r="333" spans="4:4">
      <c r="D333" s="165"/>
    </row>
    <row r="334" spans="4:4">
      <c r="D334" s="165"/>
    </row>
    <row r="335" spans="4:4">
      <c r="D335" s="165"/>
    </row>
    <row r="336" spans="4:4">
      <c r="D336" s="165"/>
    </row>
    <row r="337" spans="4:4">
      <c r="D337" s="165"/>
    </row>
    <row r="338" spans="4:4">
      <c r="D338" s="165"/>
    </row>
    <row r="339" spans="4:4">
      <c r="D339" s="165"/>
    </row>
    <row r="340" spans="4:4">
      <c r="D340" s="165"/>
    </row>
    <row r="341" spans="4:4">
      <c r="D341" s="165"/>
    </row>
    <row r="342" spans="4:4">
      <c r="D342" s="165"/>
    </row>
    <row r="343" spans="4:4">
      <c r="D343" s="165"/>
    </row>
    <row r="344" spans="4:4">
      <c r="D344" s="165"/>
    </row>
    <row r="345" spans="4:4">
      <c r="D345" s="165"/>
    </row>
    <row r="346" spans="4:4">
      <c r="D346" s="165"/>
    </row>
    <row r="347" spans="4:4">
      <c r="D347" s="165"/>
    </row>
    <row r="348" spans="4:4">
      <c r="D348" s="165"/>
    </row>
    <row r="349" spans="4:4">
      <c r="D349" s="165"/>
    </row>
    <row r="350" spans="4:4">
      <c r="D350" s="165"/>
    </row>
    <row r="351" spans="4:4">
      <c r="D351" s="165"/>
    </row>
    <row r="352" spans="4:4">
      <c r="D352" s="165"/>
    </row>
    <row r="353" spans="4:4">
      <c r="D353" s="165"/>
    </row>
    <row r="354" spans="4:4">
      <c r="D354" s="165"/>
    </row>
    <row r="355" spans="4:4">
      <c r="D355" s="165"/>
    </row>
    <row r="356" spans="4:4">
      <c r="D356" s="165"/>
    </row>
    <row r="357" spans="4:4">
      <c r="D357" s="165"/>
    </row>
    <row r="358" spans="4:4">
      <c r="D358" s="165"/>
    </row>
    <row r="359" spans="4:4">
      <c r="D359" s="165"/>
    </row>
    <row r="360" spans="4:4">
      <c r="D360" s="165"/>
    </row>
    <row r="361" spans="4:4">
      <c r="D361" s="165"/>
    </row>
    <row r="362" spans="4:4">
      <c r="D362" s="165"/>
    </row>
    <row r="363" spans="4:4">
      <c r="D363" s="165"/>
    </row>
    <row r="364" spans="4:4">
      <c r="D364" s="165"/>
    </row>
    <row r="365" spans="4:4">
      <c r="D365" s="165"/>
    </row>
    <row r="366" spans="4:4">
      <c r="D366" s="165"/>
    </row>
    <row r="367" spans="4:4">
      <c r="D367" s="165"/>
    </row>
    <row r="368" spans="4:4">
      <c r="D368" s="165"/>
    </row>
    <row r="369" spans="4:4">
      <c r="D369" s="165"/>
    </row>
    <row r="370" spans="4:4">
      <c r="D370" s="165"/>
    </row>
    <row r="371" spans="4:4">
      <c r="D371" s="165"/>
    </row>
    <row r="372" spans="4:4">
      <c r="D372" s="165"/>
    </row>
    <row r="373" spans="4:4">
      <c r="D373" s="165"/>
    </row>
    <row r="374" spans="4:4">
      <c r="D374" s="165"/>
    </row>
    <row r="375" spans="4:4">
      <c r="D375" s="165"/>
    </row>
    <row r="376" spans="4:4">
      <c r="D376" s="165"/>
    </row>
    <row r="377" spans="4:4">
      <c r="D377" s="165"/>
    </row>
    <row r="378" spans="4:4">
      <c r="D378" s="165"/>
    </row>
    <row r="379" spans="4:4">
      <c r="D379" s="165"/>
    </row>
    <row r="380" spans="4:4">
      <c r="D380" s="165"/>
    </row>
    <row r="381" spans="4:4">
      <c r="D381" s="165"/>
    </row>
    <row r="382" spans="4:4">
      <c r="D382" s="165"/>
    </row>
    <row r="383" spans="4:4">
      <c r="D383" s="165"/>
    </row>
    <row r="384" spans="4:4">
      <c r="D384" s="165"/>
    </row>
    <row r="385" spans="4:4">
      <c r="D385" s="165"/>
    </row>
    <row r="386" spans="4:4">
      <c r="D386" s="165"/>
    </row>
    <row r="387" spans="4:4">
      <c r="D387" s="165"/>
    </row>
    <row r="388" spans="4:4">
      <c r="D388" s="165"/>
    </row>
    <row r="389" spans="4:4">
      <c r="D389" s="165"/>
    </row>
    <row r="390" spans="4:4">
      <c r="D390" s="165"/>
    </row>
    <row r="391" spans="4:4">
      <c r="D391" s="165"/>
    </row>
    <row r="392" spans="4:4">
      <c r="D392" s="165"/>
    </row>
    <row r="393" spans="4:4">
      <c r="D393" s="165"/>
    </row>
    <row r="394" spans="4:4">
      <c r="D394" s="165"/>
    </row>
    <row r="395" spans="4:4">
      <c r="D395" s="165"/>
    </row>
    <row r="396" spans="4:4">
      <c r="D396" s="165"/>
    </row>
    <row r="397" spans="4:4">
      <c r="D397" s="165"/>
    </row>
    <row r="398" spans="4:4">
      <c r="D398" s="165"/>
    </row>
    <row r="399" spans="4:4">
      <c r="D399" s="165"/>
    </row>
    <row r="400" spans="4:4">
      <c r="D400" s="165"/>
    </row>
    <row r="401" spans="4:4">
      <c r="D401" s="165"/>
    </row>
    <row r="402" spans="4:4">
      <c r="D402" s="165"/>
    </row>
    <row r="403" spans="4:4">
      <c r="D403" s="165"/>
    </row>
    <row r="404" spans="4:4">
      <c r="D404" s="165"/>
    </row>
    <row r="405" spans="4:4">
      <c r="D405" s="165"/>
    </row>
    <row r="406" spans="4:4">
      <c r="D406" s="165"/>
    </row>
    <row r="407" spans="4:4">
      <c r="D407" s="165"/>
    </row>
    <row r="408" spans="4:4">
      <c r="D408" s="165"/>
    </row>
    <row r="409" spans="4:4">
      <c r="D409" s="165"/>
    </row>
    <row r="410" spans="4:4">
      <c r="D410" s="165"/>
    </row>
    <row r="411" spans="4:4">
      <c r="D411" s="165"/>
    </row>
    <row r="412" spans="4:4">
      <c r="D412" s="165"/>
    </row>
    <row r="413" spans="4:4">
      <c r="D413" s="165"/>
    </row>
    <row r="414" spans="4:4">
      <c r="D414" s="165"/>
    </row>
    <row r="415" spans="4:4">
      <c r="D415" s="165"/>
    </row>
    <row r="416" spans="4:4">
      <c r="D416" s="165"/>
    </row>
    <row r="417" spans="4:4">
      <c r="D417" s="165"/>
    </row>
    <row r="418" spans="4:4">
      <c r="D418" s="165"/>
    </row>
    <row r="419" spans="4:4">
      <c r="D419" s="165"/>
    </row>
    <row r="420" spans="4:4">
      <c r="D420" s="165"/>
    </row>
    <row r="421" spans="4:4">
      <c r="D421" s="165"/>
    </row>
    <row r="422" spans="4:4">
      <c r="D422" s="165"/>
    </row>
    <row r="423" spans="4:4">
      <c r="D423" s="165"/>
    </row>
    <row r="424" spans="4:4">
      <c r="D424" s="165"/>
    </row>
    <row r="425" spans="4:4">
      <c r="D425" s="165"/>
    </row>
    <row r="426" spans="4:4">
      <c r="D426" s="165"/>
    </row>
    <row r="427" spans="4:4">
      <c r="D427" s="165"/>
    </row>
    <row r="428" spans="4:4">
      <c r="D428" s="165"/>
    </row>
    <row r="429" spans="4:4">
      <c r="D429" s="165"/>
    </row>
    <row r="430" spans="4:4">
      <c r="D430" s="165"/>
    </row>
    <row r="431" spans="4:4">
      <c r="D431" s="165"/>
    </row>
    <row r="432" spans="4:4">
      <c r="D432" s="165"/>
    </row>
    <row r="433" spans="4:4">
      <c r="D433" s="165"/>
    </row>
    <row r="434" spans="4:4">
      <c r="D434" s="165"/>
    </row>
    <row r="435" spans="4:4">
      <c r="D435" s="165"/>
    </row>
    <row r="436" spans="4:4">
      <c r="D436" s="165"/>
    </row>
    <row r="437" spans="4:4">
      <c r="D437" s="165"/>
    </row>
    <row r="438" spans="4:4">
      <c r="D438" s="165"/>
    </row>
    <row r="439" spans="4:4">
      <c r="D439" s="165"/>
    </row>
    <row r="440" spans="4:4">
      <c r="D440" s="165"/>
    </row>
    <row r="441" spans="4:4">
      <c r="D441" s="165"/>
    </row>
    <row r="442" spans="4:4">
      <c r="D442" s="165"/>
    </row>
    <row r="443" spans="4:4">
      <c r="D443" s="165"/>
    </row>
    <row r="444" spans="4:4">
      <c r="D444" s="165"/>
    </row>
    <row r="445" spans="4:4">
      <c r="D445" s="165"/>
    </row>
    <row r="446" spans="4:4">
      <c r="D446" s="165"/>
    </row>
    <row r="447" spans="4:4">
      <c r="D447" s="165"/>
    </row>
    <row r="448" spans="4:4">
      <c r="D448" s="165"/>
    </row>
    <row r="449" spans="4:4">
      <c r="D449" s="165"/>
    </row>
    <row r="450" spans="4:4">
      <c r="D450" s="165"/>
    </row>
    <row r="451" spans="4:4">
      <c r="D451" s="165"/>
    </row>
    <row r="452" spans="4:4">
      <c r="D452" s="165"/>
    </row>
    <row r="453" spans="4:4">
      <c r="D453" s="165"/>
    </row>
    <row r="454" spans="4:4">
      <c r="D454" s="165"/>
    </row>
    <row r="455" spans="4:4">
      <c r="D455" s="165"/>
    </row>
    <row r="456" spans="4:4">
      <c r="D456" s="165"/>
    </row>
    <row r="457" spans="4:4">
      <c r="D457" s="165"/>
    </row>
    <row r="458" spans="4:4">
      <c r="D458" s="165"/>
    </row>
    <row r="459" spans="4:4">
      <c r="D459" s="165"/>
    </row>
    <row r="460" spans="4:4">
      <c r="D460" s="165"/>
    </row>
    <row r="461" spans="4:4">
      <c r="D461" s="165"/>
    </row>
    <row r="462" spans="4:4">
      <c r="D462" s="165"/>
    </row>
    <row r="463" spans="4:4">
      <c r="D463" s="165"/>
    </row>
    <row r="464" spans="4:4">
      <c r="D464" s="165"/>
    </row>
    <row r="465" spans="4:4">
      <c r="D465" s="165"/>
    </row>
    <row r="466" spans="4:4">
      <c r="D466" s="165"/>
    </row>
    <row r="467" spans="4:4">
      <c r="D467" s="165"/>
    </row>
    <row r="468" spans="4:4">
      <c r="D468" s="165"/>
    </row>
    <row r="469" spans="4:4">
      <c r="D469" s="165"/>
    </row>
    <row r="470" spans="4:4">
      <c r="D470" s="165"/>
    </row>
    <row r="471" spans="4:4">
      <c r="D471" s="165"/>
    </row>
    <row r="472" spans="4:4">
      <c r="D472" s="165"/>
    </row>
    <row r="473" spans="4:4">
      <c r="D473" s="165"/>
    </row>
    <row r="474" spans="4:4">
      <c r="D474" s="165"/>
    </row>
    <row r="475" spans="4:4">
      <c r="D475" s="165"/>
    </row>
    <row r="476" spans="4:4">
      <c r="D476" s="165"/>
    </row>
    <row r="477" spans="4:4">
      <c r="D477" s="165"/>
    </row>
    <row r="478" spans="4:4">
      <c r="D478" s="165"/>
    </row>
    <row r="479" spans="4:4">
      <c r="D479" s="165"/>
    </row>
    <row r="480" spans="4:4">
      <c r="D480" s="165"/>
    </row>
    <row r="481" spans="4:4">
      <c r="D481" s="165"/>
    </row>
    <row r="482" spans="4:4">
      <c r="D482" s="165"/>
    </row>
    <row r="483" spans="4:4">
      <c r="D483" s="165"/>
    </row>
    <row r="484" spans="4:4">
      <c r="D484" s="165"/>
    </row>
    <row r="485" spans="4:4">
      <c r="D485" s="165"/>
    </row>
    <row r="486" spans="4:4">
      <c r="D486" s="165"/>
    </row>
    <row r="487" spans="4:4">
      <c r="D487" s="165"/>
    </row>
    <row r="488" spans="4:4">
      <c r="D488" s="165"/>
    </row>
    <row r="489" spans="4:4">
      <c r="D489" s="165"/>
    </row>
    <row r="490" spans="4:4">
      <c r="D490" s="165"/>
    </row>
    <row r="491" spans="4:4">
      <c r="D491" s="165"/>
    </row>
    <row r="492" spans="4:4">
      <c r="D492" s="165"/>
    </row>
    <row r="493" spans="4:4">
      <c r="D493" s="165"/>
    </row>
    <row r="494" spans="4:4">
      <c r="D494" s="165"/>
    </row>
    <row r="495" spans="4:4">
      <c r="D495" s="165"/>
    </row>
    <row r="496" spans="4:4">
      <c r="D496" s="165"/>
    </row>
    <row r="497" spans="4:4">
      <c r="D497" s="165"/>
    </row>
    <row r="498" spans="4:4">
      <c r="D498" s="165"/>
    </row>
    <row r="499" spans="4:4">
      <c r="D499" s="165"/>
    </row>
    <row r="500" spans="4:4">
      <c r="D500" s="165"/>
    </row>
    <row r="501" spans="4:4">
      <c r="D501" s="165"/>
    </row>
    <row r="502" spans="4:4">
      <c r="D502" s="165"/>
    </row>
    <row r="503" spans="4:4">
      <c r="D503" s="165"/>
    </row>
    <row r="504" spans="4:4">
      <c r="D504" s="165"/>
    </row>
    <row r="505" spans="4:4">
      <c r="D505" s="165"/>
    </row>
    <row r="506" spans="4:4">
      <c r="D506" s="165"/>
    </row>
    <row r="507" spans="4:4">
      <c r="D507" s="165"/>
    </row>
    <row r="508" spans="4:4">
      <c r="D508" s="165"/>
    </row>
    <row r="509" spans="4:4">
      <c r="D509" s="165"/>
    </row>
    <row r="510" spans="4:4">
      <c r="D510" s="165"/>
    </row>
    <row r="511" spans="4:4">
      <c r="D511" s="165"/>
    </row>
    <row r="512" spans="4:4">
      <c r="D512" s="165"/>
    </row>
    <row r="513" spans="4:4">
      <c r="D513" s="165"/>
    </row>
    <row r="514" spans="4:4">
      <c r="D514" s="165"/>
    </row>
    <row r="515" spans="4:4">
      <c r="D515" s="165"/>
    </row>
    <row r="516" spans="4:4">
      <c r="D516" s="165"/>
    </row>
    <row r="517" spans="4:4">
      <c r="D517" s="165"/>
    </row>
    <row r="518" spans="4:4">
      <c r="D518" s="165"/>
    </row>
    <row r="519" spans="4:4">
      <c r="D519" s="165"/>
    </row>
    <row r="520" spans="4:4">
      <c r="D520" s="165"/>
    </row>
    <row r="521" spans="4:4">
      <c r="D521" s="165"/>
    </row>
    <row r="522" spans="4:4">
      <c r="D522" s="165"/>
    </row>
    <row r="523" spans="4:4">
      <c r="D523" s="165"/>
    </row>
    <row r="524" spans="4:4">
      <c r="D524" s="165"/>
    </row>
    <row r="525" spans="4:4">
      <c r="D525" s="165"/>
    </row>
    <row r="526" spans="4:4">
      <c r="D526" s="165"/>
    </row>
    <row r="527" spans="4:4">
      <c r="D527" s="165"/>
    </row>
    <row r="528" spans="4:4">
      <c r="D528" s="165"/>
    </row>
    <row r="529" spans="4:4">
      <c r="D529" s="165"/>
    </row>
    <row r="530" spans="4:4">
      <c r="D530" s="165"/>
    </row>
    <row r="531" spans="4:4">
      <c r="D531" s="165"/>
    </row>
    <row r="532" spans="4:4">
      <c r="D532" s="165"/>
    </row>
    <row r="533" spans="4:4">
      <c r="D533" s="165"/>
    </row>
    <row r="534" spans="4:4">
      <c r="D534" s="165"/>
    </row>
    <row r="535" spans="4:4">
      <c r="D535" s="165"/>
    </row>
    <row r="536" spans="4:4">
      <c r="D536" s="165"/>
    </row>
    <row r="537" spans="4:4">
      <c r="D537" s="165"/>
    </row>
    <row r="538" spans="4:4">
      <c r="D538" s="165"/>
    </row>
    <row r="539" spans="4:4">
      <c r="D539" s="165"/>
    </row>
    <row r="540" spans="4:4">
      <c r="D540" s="165"/>
    </row>
    <row r="541" spans="4:4">
      <c r="D541" s="165"/>
    </row>
    <row r="542" spans="4:4">
      <c r="D542" s="165"/>
    </row>
    <row r="543" spans="4:4">
      <c r="D543" s="165"/>
    </row>
    <row r="544" spans="4:4">
      <c r="D544" s="165"/>
    </row>
    <row r="545" spans="4:4">
      <c r="D545" s="165"/>
    </row>
    <row r="546" spans="4:4">
      <c r="D546" s="165"/>
    </row>
    <row r="547" spans="4:4">
      <c r="D547" s="165"/>
    </row>
    <row r="548" spans="4:4">
      <c r="D548" s="165"/>
    </row>
    <row r="549" spans="4:4">
      <c r="D549" s="165"/>
    </row>
    <row r="550" spans="4:4">
      <c r="D550" s="165"/>
    </row>
    <row r="551" spans="4:4">
      <c r="D551" s="165"/>
    </row>
    <row r="552" spans="4:4">
      <c r="D552" s="165"/>
    </row>
    <row r="553" spans="4:4">
      <c r="D553" s="165"/>
    </row>
    <row r="554" spans="4:4">
      <c r="D554" s="165"/>
    </row>
    <row r="555" spans="4:4">
      <c r="D555" s="165"/>
    </row>
    <row r="556" spans="4:4">
      <c r="D556" s="165"/>
    </row>
    <row r="557" spans="4:4">
      <c r="D557" s="165"/>
    </row>
    <row r="558" spans="4:4">
      <c r="D558" s="165"/>
    </row>
    <row r="559" spans="4:4">
      <c r="D559" s="165"/>
    </row>
    <row r="560" spans="4:4">
      <c r="D560" s="165"/>
    </row>
    <row r="561" spans="4:4">
      <c r="D561" s="165"/>
    </row>
    <row r="562" spans="4:4">
      <c r="D562" s="165"/>
    </row>
    <row r="563" spans="4:4">
      <c r="D563" s="165"/>
    </row>
    <row r="564" spans="4:4">
      <c r="D564" s="165"/>
    </row>
    <row r="565" spans="4:4">
      <c r="D565" s="165"/>
    </row>
    <row r="566" spans="4:4">
      <c r="D566" s="165"/>
    </row>
    <row r="567" spans="4:4">
      <c r="D567" s="165"/>
    </row>
    <row r="568" spans="4:4">
      <c r="D568" s="165"/>
    </row>
    <row r="569" spans="4:4">
      <c r="D569" s="165"/>
    </row>
    <row r="570" spans="4:4">
      <c r="D570" s="165"/>
    </row>
    <row r="571" spans="4:4">
      <c r="D571" s="165"/>
    </row>
    <row r="572" spans="4:4">
      <c r="D572" s="165"/>
    </row>
    <row r="573" spans="4:4">
      <c r="D573" s="165"/>
    </row>
    <row r="574" spans="4:4">
      <c r="D574" s="165"/>
    </row>
    <row r="575" spans="4:4">
      <c r="D575" s="165"/>
    </row>
    <row r="576" spans="4:4">
      <c r="D576" s="165"/>
    </row>
    <row r="577" spans="4:4">
      <c r="D577" s="165"/>
    </row>
    <row r="578" spans="4:4">
      <c r="D578" s="165"/>
    </row>
    <row r="579" spans="4:4">
      <c r="D579" s="165"/>
    </row>
    <row r="580" spans="4:4">
      <c r="D580" s="165"/>
    </row>
    <row r="581" spans="4:4">
      <c r="D581" s="165"/>
    </row>
    <row r="582" spans="4:4">
      <c r="D582" s="165"/>
    </row>
    <row r="583" spans="4:4">
      <c r="D583" s="165"/>
    </row>
    <row r="584" spans="4:4">
      <c r="D584" s="165"/>
    </row>
    <row r="585" spans="4:4">
      <c r="D585" s="165"/>
    </row>
    <row r="586" spans="4:4">
      <c r="D586" s="165"/>
    </row>
    <row r="587" spans="4:4">
      <c r="D587" s="165"/>
    </row>
    <row r="588" spans="4:4">
      <c r="D588" s="165"/>
    </row>
    <row r="589" spans="4:4">
      <c r="D589" s="165"/>
    </row>
    <row r="590" spans="4:4">
      <c r="D590" s="165"/>
    </row>
    <row r="591" spans="4:4">
      <c r="D591" s="165"/>
    </row>
    <row r="592" spans="4:4">
      <c r="D592" s="165"/>
    </row>
    <row r="593" spans="4:4">
      <c r="D593" s="165"/>
    </row>
    <row r="594" spans="4:4">
      <c r="D594" s="165"/>
    </row>
    <row r="595" spans="4:4">
      <c r="D595" s="165"/>
    </row>
    <row r="596" spans="4:4">
      <c r="D596" s="165"/>
    </row>
    <row r="597" spans="4:4">
      <c r="D597" s="165"/>
    </row>
    <row r="598" spans="4:4">
      <c r="D598" s="165"/>
    </row>
    <row r="599" spans="4:4">
      <c r="D599" s="165"/>
    </row>
    <row r="600" spans="4:4">
      <c r="D600" s="165"/>
    </row>
    <row r="601" spans="4:4">
      <c r="D601" s="165"/>
    </row>
    <row r="602" spans="4:4">
      <c r="D602" s="165"/>
    </row>
    <row r="603" spans="4:4">
      <c r="D603" s="165"/>
    </row>
    <row r="604" spans="4:4">
      <c r="D604" s="165"/>
    </row>
    <row r="605" spans="4:4">
      <c r="D605" s="165"/>
    </row>
    <row r="606" spans="4:4">
      <c r="D606" s="165"/>
    </row>
    <row r="607" spans="4:4">
      <c r="D607" s="165"/>
    </row>
    <row r="608" spans="4:4">
      <c r="D608" s="165"/>
    </row>
    <row r="609" spans="4:4">
      <c r="D609" s="165"/>
    </row>
    <row r="610" spans="4:4">
      <c r="D610" s="165"/>
    </row>
    <row r="611" spans="4:4">
      <c r="D611" s="165"/>
    </row>
    <row r="612" spans="4:4">
      <c r="D612" s="165"/>
    </row>
    <row r="613" spans="4:4">
      <c r="D613" s="165"/>
    </row>
    <row r="614" spans="4:4">
      <c r="D614" s="165"/>
    </row>
    <row r="615" spans="4:4">
      <c r="D615" s="165"/>
    </row>
    <row r="616" spans="4:4">
      <c r="D616" s="165"/>
    </row>
    <row r="617" spans="4:4">
      <c r="D617" s="165"/>
    </row>
    <row r="618" spans="4:4">
      <c r="D618" s="165"/>
    </row>
    <row r="619" spans="4:4">
      <c r="D619" s="165"/>
    </row>
    <row r="620" spans="4:4">
      <c r="D620" s="165"/>
    </row>
    <row r="621" spans="4:4">
      <c r="D621" s="165"/>
    </row>
    <row r="622" spans="4:4">
      <c r="D622" s="165"/>
    </row>
    <row r="623" spans="4:4">
      <c r="D623" s="165"/>
    </row>
    <row r="624" spans="4:4">
      <c r="D624" s="165"/>
    </row>
    <row r="625" spans="4:4">
      <c r="D625" s="165"/>
    </row>
    <row r="626" spans="4:4">
      <c r="D626" s="165"/>
    </row>
    <row r="627" spans="4:4">
      <c r="D627" s="165"/>
    </row>
    <row r="628" spans="4:4">
      <c r="D628" s="165"/>
    </row>
    <row r="629" spans="4:4">
      <c r="D629" s="165"/>
    </row>
    <row r="630" spans="4:4">
      <c r="D630" s="165"/>
    </row>
    <row r="631" spans="4:4">
      <c r="D631" s="165"/>
    </row>
    <row r="632" spans="4:4">
      <c r="D632" s="165"/>
    </row>
    <row r="633" spans="4:4">
      <c r="D633" s="165"/>
    </row>
    <row r="634" spans="4:4">
      <c r="D634" s="165"/>
    </row>
    <row r="635" spans="4:4">
      <c r="D635" s="165"/>
    </row>
    <row r="636" spans="4:4">
      <c r="D636" s="165"/>
    </row>
    <row r="637" spans="4:4">
      <c r="D637" s="165"/>
    </row>
    <row r="638" spans="4:4">
      <c r="D638" s="165"/>
    </row>
    <row r="639" spans="4:4">
      <c r="D639" s="165"/>
    </row>
    <row r="640" spans="4:4">
      <c r="D640" s="165"/>
    </row>
    <row r="641" spans="4:4">
      <c r="D641" s="165"/>
    </row>
    <row r="642" spans="4:4">
      <c r="D642" s="165"/>
    </row>
    <row r="643" spans="4:4">
      <c r="D643" s="165"/>
    </row>
    <row r="644" spans="4:4">
      <c r="D644" s="165"/>
    </row>
    <row r="645" spans="4:4">
      <c r="D645" s="165"/>
    </row>
    <row r="646" spans="4:4">
      <c r="D646" s="165"/>
    </row>
    <row r="647" spans="4:4">
      <c r="D647" s="165"/>
    </row>
    <row r="648" spans="4:4">
      <c r="D648" s="165"/>
    </row>
    <row r="649" spans="4:4">
      <c r="D649" s="165"/>
    </row>
    <row r="650" spans="4:4">
      <c r="D650" s="165"/>
    </row>
    <row r="651" spans="4:4">
      <c r="D651" s="165"/>
    </row>
    <row r="652" spans="4:4">
      <c r="D652" s="165"/>
    </row>
    <row r="653" spans="4:4">
      <c r="D653" s="165"/>
    </row>
    <row r="654" spans="4:4">
      <c r="D654" s="165"/>
    </row>
    <row r="655" spans="4:4">
      <c r="D655" s="165"/>
    </row>
    <row r="656" spans="4:4">
      <c r="D656" s="165"/>
    </row>
    <row r="657" spans="4:4">
      <c r="D657" s="165"/>
    </row>
    <row r="658" spans="4:4">
      <c r="D658" s="165"/>
    </row>
    <row r="659" spans="4:4">
      <c r="D659" s="165"/>
    </row>
    <row r="660" spans="4:4">
      <c r="D660" s="165"/>
    </row>
    <row r="661" spans="4:4">
      <c r="D661" s="165"/>
    </row>
    <row r="662" spans="4:4">
      <c r="D662" s="165"/>
    </row>
    <row r="663" spans="4:4">
      <c r="D663" s="165"/>
    </row>
    <row r="664" spans="4:4">
      <c r="D664" s="165"/>
    </row>
    <row r="665" spans="4:4">
      <c r="D665" s="165"/>
    </row>
    <row r="666" spans="4:4">
      <c r="D666" s="165"/>
    </row>
    <row r="667" spans="4:4">
      <c r="D667" s="165"/>
    </row>
    <row r="668" spans="4:4">
      <c r="D668" s="165"/>
    </row>
    <row r="669" spans="4:4">
      <c r="D669" s="165"/>
    </row>
    <row r="670" spans="4:4">
      <c r="D670" s="165"/>
    </row>
    <row r="671" spans="4:4">
      <c r="D671" s="165"/>
    </row>
    <row r="672" spans="4:4">
      <c r="D672" s="165"/>
    </row>
    <row r="673" spans="4:4">
      <c r="D673" s="165"/>
    </row>
    <row r="674" spans="4:4">
      <c r="D674" s="165"/>
    </row>
    <row r="675" spans="4:4">
      <c r="D675" s="165"/>
    </row>
    <row r="676" spans="4:4">
      <c r="D676" s="165"/>
    </row>
    <row r="677" spans="4:4">
      <c r="D677" s="165"/>
    </row>
    <row r="678" spans="4:4">
      <c r="D678" s="165"/>
    </row>
    <row r="679" spans="4:4">
      <c r="D679" s="165"/>
    </row>
    <row r="680" spans="4:4">
      <c r="D680" s="165"/>
    </row>
    <row r="681" spans="4:4">
      <c r="D681" s="165"/>
    </row>
    <row r="682" spans="4:4">
      <c r="D682" s="165"/>
    </row>
    <row r="683" spans="4:4">
      <c r="D683" s="165"/>
    </row>
    <row r="684" spans="4:4">
      <c r="D684" s="165"/>
    </row>
    <row r="685" spans="4:4">
      <c r="D685" s="165"/>
    </row>
    <row r="686" spans="4:4">
      <c r="D686" s="165"/>
    </row>
    <row r="687" spans="4:4">
      <c r="D687" s="165"/>
    </row>
    <row r="688" spans="4:4">
      <c r="D688" s="165"/>
    </row>
    <row r="689" spans="4:4">
      <c r="D689" s="165"/>
    </row>
    <row r="690" spans="4:4">
      <c r="D690" s="165"/>
    </row>
    <row r="691" spans="4:4">
      <c r="D691" s="165"/>
    </row>
    <row r="692" spans="4:4">
      <c r="D692" s="165"/>
    </row>
    <row r="693" spans="4:4">
      <c r="D693" s="165"/>
    </row>
    <row r="694" spans="4:4">
      <c r="D694" s="165"/>
    </row>
    <row r="695" spans="4:4">
      <c r="D695" s="165"/>
    </row>
    <row r="696" spans="4:4">
      <c r="D696" s="165"/>
    </row>
    <row r="697" spans="4:4">
      <c r="D697" s="165"/>
    </row>
    <row r="698" spans="4:4">
      <c r="D698" s="165"/>
    </row>
    <row r="699" spans="4:4">
      <c r="D699" s="165"/>
    </row>
    <row r="700" spans="4:4">
      <c r="D700" s="165"/>
    </row>
    <row r="701" spans="4:4">
      <c r="D701" s="165"/>
    </row>
    <row r="702" spans="4:4">
      <c r="D702" s="165"/>
    </row>
    <row r="703" spans="4:4">
      <c r="D703" s="165"/>
    </row>
    <row r="704" spans="4:4">
      <c r="D704" s="165"/>
    </row>
    <row r="705" spans="4:4">
      <c r="D705" s="165"/>
    </row>
    <row r="706" spans="4:4">
      <c r="D706" s="165"/>
    </row>
    <row r="707" spans="4:4">
      <c r="D707" s="165"/>
    </row>
    <row r="708" spans="4:4">
      <c r="D708" s="165"/>
    </row>
    <row r="709" spans="4:4">
      <c r="D709" s="165"/>
    </row>
    <row r="710" spans="4:4">
      <c r="D710" s="165"/>
    </row>
    <row r="711" spans="4:4">
      <c r="D711" s="165"/>
    </row>
    <row r="712" spans="4:4">
      <c r="D712" s="165"/>
    </row>
    <row r="713" spans="4:4">
      <c r="D713" s="165"/>
    </row>
    <row r="714" spans="4:4">
      <c r="D714" s="165"/>
    </row>
    <row r="715" spans="4:4">
      <c r="D715" s="165"/>
    </row>
    <row r="716" spans="4:4">
      <c r="D716" s="165"/>
    </row>
    <row r="717" spans="4:4">
      <c r="D717" s="165"/>
    </row>
    <row r="718" spans="4:4">
      <c r="D718" s="165"/>
    </row>
    <row r="719" spans="4:4">
      <c r="D719" s="165"/>
    </row>
    <row r="720" spans="4:4">
      <c r="D720" s="165"/>
    </row>
    <row r="721" spans="4:4">
      <c r="D721" s="165"/>
    </row>
    <row r="722" spans="4:4">
      <c r="D722" s="165"/>
    </row>
    <row r="723" spans="4:4">
      <c r="D723" s="165"/>
    </row>
    <row r="724" spans="4:4">
      <c r="D724" s="165"/>
    </row>
    <row r="725" spans="4:4">
      <c r="D725" s="165"/>
    </row>
    <row r="726" spans="4:4">
      <c r="D726" s="165"/>
    </row>
    <row r="727" spans="4:4">
      <c r="D727" s="165"/>
    </row>
    <row r="728" spans="4:4">
      <c r="D728" s="165"/>
    </row>
    <row r="729" spans="4:4">
      <c r="D729" s="165"/>
    </row>
    <row r="730" spans="4:4">
      <c r="D730" s="165"/>
    </row>
    <row r="731" spans="4:4">
      <c r="D731" s="165"/>
    </row>
    <row r="732" spans="4:4">
      <c r="D732" s="165"/>
    </row>
    <row r="733" spans="4:4">
      <c r="D733" s="165"/>
    </row>
    <row r="734" spans="4:4">
      <c r="D734" s="165"/>
    </row>
    <row r="735" spans="4:4">
      <c r="D735" s="165"/>
    </row>
    <row r="736" spans="4:4">
      <c r="D736" s="165"/>
    </row>
    <row r="737" spans="4:4">
      <c r="D737" s="165"/>
    </row>
    <row r="738" spans="4:4">
      <c r="D738" s="165"/>
    </row>
    <row r="739" spans="4:4">
      <c r="D739" s="165"/>
    </row>
    <row r="740" spans="4:4">
      <c r="D740" s="165"/>
    </row>
    <row r="741" spans="4:4">
      <c r="D741" s="165"/>
    </row>
    <row r="742" spans="4:4">
      <c r="D742" s="165"/>
    </row>
    <row r="743" spans="4:4">
      <c r="D743" s="165"/>
    </row>
    <row r="744" spans="4:4">
      <c r="D744" s="165"/>
    </row>
    <row r="745" spans="4:4">
      <c r="D745" s="165"/>
    </row>
    <row r="746" spans="4:4">
      <c r="D746" s="165"/>
    </row>
    <row r="747" spans="4:4">
      <c r="D747" s="165"/>
    </row>
    <row r="748" spans="4:4">
      <c r="D748" s="165"/>
    </row>
    <row r="749" spans="4:4">
      <c r="D749" s="165"/>
    </row>
    <row r="750" spans="4:4">
      <c r="D750" s="165"/>
    </row>
    <row r="751" spans="4:4">
      <c r="D751" s="165"/>
    </row>
    <row r="752" spans="4:4">
      <c r="D752" s="165"/>
    </row>
    <row r="753" spans="4:4">
      <c r="D753" s="165"/>
    </row>
    <row r="754" spans="4:4">
      <c r="D754" s="165"/>
    </row>
    <row r="755" spans="4:4">
      <c r="D755" s="165"/>
    </row>
    <row r="756" spans="4:4">
      <c r="D756" s="165"/>
    </row>
    <row r="757" spans="4:4">
      <c r="D757" s="165"/>
    </row>
    <row r="758" spans="4:4">
      <c r="D758" s="165"/>
    </row>
    <row r="759" spans="4:4">
      <c r="D759" s="165"/>
    </row>
    <row r="760" spans="4:4">
      <c r="D760" s="165"/>
    </row>
    <row r="761" spans="4:4">
      <c r="D761" s="165"/>
    </row>
    <row r="762" spans="4:4">
      <c r="D762" s="165"/>
    </row>
    <row r="763" spans="4:4">
      <c r="D763" s="165"/>
    </row>
    <row r="764" spans="4:4">
      <c r="D764" s="165"/>
    </row>
    <row r="765" spans="4:4">
      <c r="D765" s="165"/>
    </row>
    <row r="766" spans="4:4">
      <c r="D766" s="165"/>
    </row>
    <row r="767" spans="4:4">
      <c r="D767" s="165"/>
    </row>
    <row r="768" spans="4:4">
      <c r="D768" s="165"/>
    </row>
    <row r="769" spans="4:4">
      <c r="D769" s="165"/>
    </row>
    <row r="770" spans="4:4">
      <c r="D770" s="165"/>
    </row>
    <row r="771" spans="4:4">
      <c r="D771" s="165"/>
    </row>
    <row r="772" spans="4:4">
      <c r="D772" s="165"/>
    </row>
    <row r="773" spans="4:4">
      <c r="D773" s="165"/>
    </row>
    <row r="774" spans="4:4">
      <c r="D774" s="165"/>
    </row>
    <row r="775" spans="4:4">
      <c r="D775" s="165"/>
    </row>
    <row r="776" spans="4:4">
      <c r="D776" s="165"/>
    </row>
    <row r="777" spans="4:4">
      <c r="D777" s="165"/>
    </row>
    <row r="778" spans="4:4">
      <c r="D778" s="165"/>
    </row>
    <row r="779" spans="4:4">
      <c r="D779" s="165"/>
    </row>
    <row r="780" spans="4:4">
      <c r="D780" s="165"/>
    </row>
    <row r="781" spans="4:4">
      <c r="D781" s="165"/>
    </row>
    <row r="782" spans="4:4">
      <c r="D782" s="165"/>
    </row>
    <row r="783" spans="4:4">
      <c r="D783" s="165"/>
    </row>
    <row r="784" spans="4:4">
      <c r="D784" s="165"/>
    </row>
    <row r="785" spans="4:4">
      <c r="D785" s="165"/>
    </row>
    <row r="786" spans="4:4">
      <c r="D786" s="165"/>
    </row>
    <row r="787" spans="4:4">
      <c r="D787" s="165"/>
    </row>
    <row r="788" spans="4:4">
      <c r="D788" s="165"/>
    </row>
    <row r="789" spans="4:4">
      <c r="D789" s="165"/>
    </row>
    <row r="790" spans="4:4">
      <c r="D790" s="165"/>
    </row>
    <row r="791" spans="4:4">
      <c r="D791" s="165"/>
    </row>
    <row r="792" spans="4:4">
      <c r="D792" s="165"/>
    </row>
    <row r="793" spans="4:4">
      <c r="D793" s="165"/>
    </row>
    <row r="794" spans="4:4">
      <c r="D794" s="165"/>
    </row>
    <row r="795" spans="4:4">
      <c r="D795" s="165"/>
    </row>
    <row r="796" spans="4:4">
      <c r="D796" s="165"/>
    </row>
    <row r="797" spans="4:4">
      <c r="D797" s="165"/>
    </row>
    <row r="798" spans="4:4">
      <c r="D798" s="165"/>
    </row>
    <row r="799" spans="4:4">
      <c r="D799" s="165"/>
    </row>
    <row r="800" spans="4:4">
      <c r="D800" s="165"/>
    </row>
    <row r="801" spans="4:4">
      <c r="D801" s="165"/>
    </row>
    <row r="802" spans="4:4">
      <c r="D802" s="165"/>
    </row>
    <row r="803" spans="4:4">
      <c r="D803" s="165"/>
    </row>
    <row r="804" spans="4:4">
      <c r="D804" s="165"/>
    </row>
    <row r="805" spans="4:4">
      <c r="D805" s="165"/>
    </row>
    <row r="806" spans="4:4">
      <c r="D806" s="165"/>
    </row>
    <row r="807" spans="4:4">
      <c r="D807" s="165"/>
    </row>
    <row r="808" spans="4:4">
      <c r="D808" s="165"/>
    </row>
    <row r="809" spans="4:4">
      <c r="D809" s="165"/>
    </row>
    <row r="810" spans="4:4">
      <c r="D810" s="165"/>
    </row>
    <row r="811" spans="4:4">
      <c r="D811" s="165"/>
    </row>
    <row r="812" spans="4:4">
      <c r="D812" s="165"/>
    </row>
    <row r="813" spans="4:4">
      <c r="D813" s="165"/>
    </row>
    <row r="814" spans="4:4">
      <c r="D814" s="165"/>
    </row>
    <row r="815" spans="4:4">
      <c r="D815" s="165"/>
    </row>
    <row r="816" spans="4:4">
      <c r="D816" s="165"/>
    </row>
    <row r="817" spans="4:4">
      <c r="D817" s="165"/>
    </row>
    <row r="818" spans="4:4">
      <c r="D818" s="165"/>
    </row>
    <row r="819" spans="4:4">
      <c r="D819" s="165"/>
    </row>
    <row r="820" spans="4:4">
      <c r="D820" s="165"/>
    </row>
    <row r="821" spans="4:4">
      <c r="D821" s="165"/>
    </row>
    <row r="822" spans="4:4">
      <c r="D822" s="165"/>
    </row>
    <row r="823" spans="4:4">
      <c r="D823" s="165"/>
    </row>
    <row r="824" spans="4:4">
      <c r="D824" s="165"/>
    </row>
    <row r="825" spans="4:4">
      <c r="D825" s="165"/>
    </row>
    <row r="826" spans="4:4">
      <c r="D826" s="165"/>
    </row>
    <row r="827" spans="4:4">
      <c r="D827" s="165"/>
    </row>
    <row r="828" spans="4:4">
      <c r="D828" s="165"/>
    </row>
    <row r="829" spans="4:4">
      <c r="D829" s="165"/>
    </row>
    <row r="830" spans="4:4">
      <c r="D830" s="165"/>
    </row>
    <row r="831" spans="4:4">
      <c r="D831" s="165"/>
    </row>
    <row r="832" spans="4:4">
      <c r="D832" s="165"/>
    </row>
    <row r="833" spans="4:4">
      <c r="D833" s="165"/>
    </row>
    <row r="834" spans="4:4">
      <c r="D834" s="165"/>
    </row>
    <row r="835" spans="4:4">
      <c r="D835" s="165"/>
    </row>
    <row r="836" spans="4:4">
      <c r="D836" s="165"/>
    </row>
    <row r="837" spans="4:4">
      <c r="D837" s="165"/>
    </row>
    <row r="838" spans="4:4">
      <c r="D838" s="165"/>
    </row>
    <row r="839" spans="4:4">
      <c r="D839" s="165"/>
    </row>
    <row r="840" spans="4:4">
      <c r="D840" s="165"/>
    </row>
    <row r="841" spans="4:4">
      <c r="D841" s="165"/>
    </row>
    <row r="842" spans="4:4">
      <c r="D842" s="165"/>
    </row>
    <row r="843" spans="4:4">
      <c r="D843" s="165"/>
    </row>
    <row r="844" spans="4:4">
      <c r="D844" s="165"/>
    </row>
    <row r="845" spans="4:4">
      <c r="D845" s="165"/>
    </row>
    <row r="846" spans="4:4">
      <c r="D846" s="165"/>
    </row>
    <row r="847" spans="4:4">
      <c r="D847" s="165"/>
    </row>
    <row r="848" spans="4:4">
      <c r="D848" s="165"/>
    </row>
    <row r="849" spans="4:4">
      <c r="D849" s="165"/>
    </row>
    <row r="850" spans="4:4">
      <c r="D850" s="165"/>
    </row>
    <row r="851" spans="4:4">
      <c r="D851" s="165"/>
    </row>
    <row r="852" spans="4:4">
      <c r="D852" s="165"/>
    </row>
    <row r="853" spans="4:4">
      <c r="D853" s="165"/>
    </row>
    <row r="854" spans="4:4">
      <c r="D854" s="165"/>
    </row>
    <row r="855" spans="4:4">
      <c r="D855" s="165"/>
    </row>
    <row r="856" spans="4:4">
      <c r="D856" s="165"/>
    </row>
    <row r="857" spans="4:4">
      <c r="D857" s="165"/>
    </row>
    <row r="858" spans="4:4">
      <c r="D858" s="165"/>
    </row>
    <row r="859" spans="4:4">
      <c r="D859" s="165"/>
    </row>
    <row r="860" spans="4:4">
      <c r="D860" s="165"/>
    </row>
    <row r="861" spans="4:4">
      <c r="D861" s="165"/>
    </row>
    <row r="862" spans="4:4">
      <c r="D862" s="165"/>
    </row>
    <row r="863" spans="4:4">
      <c r="D863" s="165"/>
    </row>
    <row r="864" spans="4:4">
      <c r="D864" s="165"/>
    </row>
    <row r="865" spans="4:4">
      <c r="D865" s="165"/>
    </row>
    <row r="866" spans="4:4">
      <c r="D866" s="165"/>
    </row>
    <row r="867" spans="4:4">
      <c r="D867" s="165"/>
    </row>
    <row r="868" spans="4:4">
      <c r="D868" s="165"/>
    </row>
    <row r="869" spans="4:4">
      <c r="D869" s="165"/>
    </row>
    <row r="870" spans="4:4">
      <c r="D870" s="165"/>
    </row>
    <row r="871" spans="4:4">
      <c r="D871" s="165"/>
    </row>
    <row r="872" spans="4:4">
      <c r="D872" s="165"/>
    </row>
    <row r="873" spans="4:4">
      <c r="D873" s="165"/>
    </row>
    <row r="874" spans="4:4">
      <c r="D874" s="165"/>
    </row>
    <row r="875" spans="4:4">
      <c r="D875" s="165"/>
    </row>
    <row r="876" spans="4:4">
      <c r="D876" s="165"/>
    </row>
    <row r="877" spans="4:4">
      <c r="D877" s="165"/>
    </row>
    <row r="878" spans="4:4">
      <c r="D878" s="165"/>
    </row>
    <row r="879" spans="4:4">
      <c r="D879" s="165"/>
    </row>
    <row r="880" spans="4:4">
      <c r="D880" s="165"/>
    </row>
    <row r="881" spans="4:4">
      <c r="D881" s="165"/>
    </row>
    <row r="882" spans="4:4">
      <c r="D882" s="165"/>
    </row>
    <row r="883" spans="4:4">
      <c r="D883" s="165"/>
    </row>
    <row r="884" spans="4:4">
      <c r="D884" s="165"/>
    </row>
    <row r="885" spans="4:4">
      <c r="D885" s="165"/>
    </row>
    <row r="886" spans="4:4">
      <c r="D886" s="165"/>
    </row>
    <row r="887" spans="4:4">
      <c r="D887" s="165"/>
    </row>
    <row r="888" spans="4:4">
      <c r="D888" s="165"/>
    </row>
    <row r="889" spans="4:4">
      <c r="D889" s="165"/>
    </row>
    <row r="890" spans="4:4">
      <c r="D890" s="165"/>
    </row>
    <row r="891" spans="4:4">
      <c r="D891" s="165"/>
    </row>
    <row r="892" spans="4:4">
      <c r="D892" s="165"/>
    </row>
    <row r="893" spans="4:4">
      <c r="D893" s="165"/>
    </row>
    <row r="894" spans="4:4">
      <c r="D894" s="165"/>
    </row>
    <row r="895" spans="4:4">
      <c r="D895" s="165"/>
    </row>
    <row r="896" spans="4:4">
      <c r="D896" s="165"/>
    </row>
    <row r="897" spans="4:4">
      <c r="D897" s="165"/>
    </row>
    <row r="898" spans="4:4">
      <c r="D898" s="165"/>
    </row>
    <row r="899" spans="4:4">
      <c r="D899" s="165"/>
    </row>
    <row r="900" spans="4:4">
      <c r="D900" s="165"/>
    </row>
    <row r="901" spans="4:4">
      <c r="D901" s="165"/>
    </row>
    <row r="902" spans="4:4">
      <c r="D902" s="165"/>
    </row>
    <row r="903" spans="4:4">
      <c r="D903" s="165"/>
    </row>
    <row r="904" spans="4:4">
      <c r="D904" s="165"/>
    </row>
    <row r="905" spans="4:4">
      <c r="D905" s="165"/>
    </row>
    <row r="906" spans="4:4">
      <c r="D906" s="165"/>
    </row>
    <row r="907" spans="4:4">
      <c r="D907" s="165"/>
    </row>
    <row r="908" spans="4:4">
      <c r="D908" s="165"/>
    </row>
    <row r="909" spans="4:4">
      <c r="D909" s="165"/>
    </row>
    <row r="910" spans="4:4">
      <c r="D910" s="165"/>
    </row>
    <row r="911" spans="4:4">
      <c r="D911" s="165"/>
    </row>
    <row r="912" spans="4:4">
      <c r="D912" s="165"/>
    </row>
    <row r="913" spans="4:4">
      <c r="D913" s="165"/>
    </row>
    <row r="914" spans="4:4">
      <c r="D914" s="165"/>
    </row>
    <row r="915" spans="4:4">
      <c r="D915" s="165"/>
    </row>
    <row r="916" spans="4:4">
      <c r="D916" s="165"/>
    </row>
    <row r="917" spans="4:4">
      <c r="D917" s="165"/>
    </row>
    <row r="918" spans="4:4">
      <c r="D918" s="165"/>
    </row>
    <row r="919" spans="4:4">
      <c r="D919" s="165"/>
    </row>
    <row r="920" spans="4:4">
      <c r="D920" s="165"/>
    </row>
    <row r="921" spans="4:4">
      <c r="D921" s="165"/>
    </row>
    <row r="922" spans="4:4">
      <c r="D922" s="165"/>
    </row>
    <row r="923" spans="4:4">
      <c r="D923" s="165"/>
    </row>
    <row r="924" spans="4:4">
      <c r="D924" s="165"/>
    </row>
    <row r="925" spans="4:4">
      <c r="D925" s="165"/>
    </row>
    <row r="926" spans="4:4">
      <c r="D926" s="165"/>
    </row>
    <row r="927" spans="4:4">
      <c r="D927" s="165"/>
    </row>
    <row r="928" spans="4:4">
      <c r="D928" s="165"/>
    </row>
    <row r="929" spans="4:4">
      <c r="D929" s="165"/>
    </row>
    <row r="930" spans="4:4">
      <c r="D930" s="165"/>
    </row>
    <row r="931" spans="4:4">
      <c r="D931" s="165"/>
    </row>
    <row r="932" spans="4:4">
      <c r="D932" s="165"/>
    </row>
    <row r="933" spans="4:4">
      <c r="D933" s="165"/>
    </row>
    <row r="934" spans="4:4">
      <c r="D934" s="165"/>
    </row>
    <row r="935" spans="4:4">
      <c r="D935" s="165"/>
    </row>
    <row r="936" spans="4:4">
      <c r="D936" s="165"/>
    </row>
    <row r="937" spans="4:4">
      <c r="D937" s="165"/>
    </row>
    <row r="938" spans="4:4">
      <c r="D938" s="165"/>
    </row>
    <row r="939" spans="4:4">
      <c r="D939" s="165"/>
    </row>
    <row r="940" spans="4:4">
      <c r="D940" s="165"/>
    </row>
    <row r="941" spans="4:4">
      <c r="D941" s="165"/>
    </row>
    <row r="942" spans="4:4">
      <c r="D942" s="165"/>
    </row>
    <row r="943" spans="4:4">
      <c r="D943" s="165"/>
    </row>
    <row r="944" spans="4:4">
      <c r="D944" s="165"/>
    </row>
    <row r="945" spans="4:4">
      <c r="D945" s="165"/>
    </row>
    <row r="946" spans="4:4">
      <c r="D946" s="165"/>
    </row>
    <row r="947" spans="4:4">
      <c r="D947" s="165"/>
    </row>
    <row r="948" spans="4:4">
      <c r="D948" s="165"/>
    </row>
    <row r="949" spans="4:4">
      <c r="D949" s="165"/>
    </row>
    <row r="950" spans="4:4">
      <c r="D950" s="165"/>
    </row>
    <row r="951" spans="4:4">
      <c r="D951" s="165"/>
    </row>
    <row r="952" spans="4:4">
      <c r="D952" s="165"/>
    </row>
    <row r="953" spans="4:4">
      <c r="D953" s="165"/>
    </row>
    <row r="954" spans="4:4">
      <c r="D954" s="165"/>
    </row>
    <row r="955" spans="4:4">
      <c r="D955" s="165"/>
    </row>
    <row r="956" spans="4:4">
      <c r="D956" s="165"/>
    </row>
    <row r="957" spans="4:4">
      <c r="D957" s="165"/>
    </row>
    <row r="958" spans="4:4">
      <c r="D958" s="165"/>
    </row>
    <row r="959" spans="4:4">
      <c r="D959" s="165"/>
    </row>
    <row r="960" spans="4:4">
      <c r="D960" s="165"/>
    </row>
    <row r="961" spans="4:4">
      <c r="D961" s="165"/>
    </row>
    <row r="962" spans="4:4">
      <c r="D962" s="165"/>
    </row>
    <row r="963" spans="4:4">
      <c r="D963" s="165"/>
    </row>
    <row r="964" spans="4:4">
      <c r="D964" s="165"/>
    </row>
    <row r="965" spans="4:4">
      <c r="D965" s="165"/>
    </row>
    <row r="966" spans="4:4">
      <c r="D966" s="165"/>
    </row>
    <row r="967" spans="4:4">
      <c r="D967" s="165"/>
    </row>
    <row r="968" spans="4:4">
      <c r="D968" s="165"/>
    </row>
    <row r="969" spans="4:4">
      <c r="D969" s="165"/>
    </row>
    <row r="970" spans="4:4">
      <c r="D970" s="165"/>
    </row>
    <row r="971" spans="4:4">
      <c r="D971" s="165"/>
    </row>
    <row r="972" spans="4:4">
      <c r="D972" s="165"/>
    </row>
    <row r="973" spans="4:4">
      <c r="D973" s="165"/>
    </row>
    <row r="974" spans="4:4">
      <c r="D974" s="165"/>
    </row>
    <row r="975" spans="4:4">
      <c r="D975" s="165"/>
    </row>
    <row r="976" spans="4:4">
      <c r="D976" s="165"/>
    </row>
    <row r="977" spans="4:4">
      <c r="D977" s="165"/>
    </row>
    <row r="978" spans="4:4">
      <c r="D978" s="165"/>
    </row>
    <row r="979" spans="4:4">
      <c r="D979" s="165"/>
    </row>
    <row r="980" spans="4:4">
      <c r="D980" s="165"/>
    </row>
    <row r="981" spans="4:4">
      <c r="D981" s="165"/>
    </row>
    <row r="982" spans="4:4">
      <c r="D982" s="165"/>
    </row>
    <row r="983" spans="4:4">
      <c r="D983" s="165"/>
    </row>
    <row r="984" spans="4:4">
      <c r="D984" s="165"/>
    </row>
    <row r="985" spans="4:4">
      <c r="D985" s="165"/>
    </row>
    <row r="986" spans="4:4">
      <c r="D986" s="165"/>
    </row>
    <row r="987" spans="4:4">
      <c r="D987" s="165"/>
    </row>
    <row r="988" spans="4:4">
      <c r="D988" s="165"/>
    </row>
    <row r="989" spans="4:4">
      <c r="D989" s="165"/>
    </row>
    <row r="990" spans="4:4">
      <c r="D990" s="165"/>
    </row>
    <row r="991" spans="4:4">
      <c r="D991" s="165"/>
    </row>
    <row r="992" spans="4:4">
      <c r="D992" s="165"/>
    </row>
    <row r="993" spans="4:4">
      <c r="D993" s="165"/>
    </row>
    <row r="994" spans="4:4">
      <c r="D994" s="165"/>
    </row>
    <row r="995" spans="4:4">
      <c r="D995" s="165"/>
    </row>
    <row r="996" spans="4:4">
      <c r="D996" s="165"/>
    </row>
    <row r="997" spans="4:4">
      <c r="D997" s="165"/>
    </row>
    <row r="998" spans="4:4">
      <c r="D998" s="165"/>
    </row>
    <row r="999" spans="4:4">
      <c r="D999" s="165"/>
    </row>
    <row r="1000" spans="4:4">
      <c r="D1000" s="165"/>
    </row>
    <row r="1001" spans="4:4">
      <c r="D1001" s="165"/>
    </row>
    <row r="1002" spans="4:4">
      <c r="D1002" s="165"/>
    </row>
    <row r="1003" spans="4:4">
      <c r="D1003" s="165"/>
    </row>
    <row r="1004" spans="4:4">
      <c r="D1004" s="165"/>
    </row>
    <row r="1005" spans="4:4">
      <c r="D1005" s="165"/>
    </row>
    <row r="1006" spans="4:4">
      <c r="D1006" s="165"/>
    </row>
    <row r="1007" spans="4:4">
      <c r="D1007" s="165"/>
    </row>
    <row r="1008" spans="4:4">
      <c r="D1008" s="165"/>
    </row>
    <row r="1009" spans="4:4">
      <c r="D1009" s="165"/>
    </row>
    <row r="1010" spans="4:4">
      <c r="D1010" s="165"/>
    </row>
    <row r="1011" spans="4:4">
      <c r="D1011" s="165"/>
    </row>
    <row r="1012" spans="4:4">
      <c r="D1012" s="165"/>
    </row>
    <row r="1013" spans="4:4">
      <c r="D1013" s="165"/>
    </row>
    <row r="1014" spans="4:4">
      <c r="D1014" s="165"/>
    </row>
    <row r="1015" spans="4:4">
      <c r="D1015" s="165"/>
    </row>
    <row r="1016" spans="4:4">
      <c r="D1016" s="165"/>
    </row>
    <row r="1017" spans="4:4">
      <c r="D1017" s="165"/>
    </row>
    <row r="1018" spans="4:4">
      <c r="D1018" s="165"/>
    </row>
    <row r="1019" spans="4:4">
      <c r="D1019" s="165"/>
    </row>
    <row r="1020" spans="4:4">
      <c r="D1020" s="165"/>
    </row>
    <row r="1021" spans="4:4">
      <c r="D1021" s="165"/>
    </row>
    <row r="1022" spans="4:4">
      <c r="D1022" s="165"/>
    </row>
    <row r="1023" spans="4:4">
      <c r="D1023" s="165"/>
    </row>
    <row r="1024" spans="4:4">
      <c r="D1024" s="165"/>
    </row>
    <row r="1025" spans="4:4">
      <c r="D1025" s="165"/>
    </row>
    <row r="1026" spans="4:4">
      <c r="D1026" s="165"/>
    </row>
    <row r="1027" spans="4:4">
      <c r="D1027" s="165"/>
    </row>
    <row r="1028" spans="4:4">
      <c r="D1028" s="165"/>
    </row>
    <row r="1029" spans="4:4">
      <c r="D1029" s="165"/>
    </row>
    <row r="1030" spans="4:4">
      <c r="D1030" s="165"/>
    </row>
    <row r="1031" spans="4:4">
      <c r="D1031" s="165"/>
    </row>
    <row r="1032" spans="4:4">
      <c r="D1032" s="165"/>
    </row>
    <row r="1033" spans="4:4">
      <c r="D1033" s="165"/>
    </row>
    <row r="1034" spans="4:4">
      <c r="D1034" s="165"/>
    </row>
    <row r="1035" spans="4:4">
      <c r="D1035" s="165"/>
    </row>
    <row r="1036" spans="4:4">
      <c r="D1036" s="165"/>
    </row>
    <row r="1037" spans="4:4">
      <c r="D1037" s="165"/>
    </row>
    <row r="1038" spans="4:4">
      <c r="D1038" s="165"/>
    </row>
    <row r="1039" spans="4:4">
      <c r="D1039" s="165"/>
    </row>
    <row r="1040" spans="4:4">
      <c r="D1040" s="165"/>
    </row>
    <row r="1041" spans="4:4">
      <c r="D1041" s="165"/>
    </row>
    <row r="1042" spans="4:4">
      <c r="D1042" s="165"/>
    </row>
    <row r="1043" spans="4:4">
      <c r="D1043" s="165"/>
    </row>
    <row r="1044" spans="4:4">
      <c r="D1044" s="165"/>
    </row>
    <row r="1045" spans="4:4">
      <c r="D1045" s="165"/>
    </row>
    <row r="1046" spans="4:4">
      <c r="D1046" s="165"/>
    </row>
    <row r="1047" spans="4:4">
      <c r="D1047" s="165"/>
    </row>
    <row r="1048" spans="4:4">
      <c r="D1048" s="165"/>
    </row>
    <row r="1049" spans="4:4">
      <c r="D1049" s="165"/>
    </row>
    <row r="1050" spans="4:4">
      <c r="D1050" s="165"/>
    </row>
    <row r="1051" spans="4:4">
      <c r="D1051" s="165"/>
    </row>
    <row r="1052" spans="4:4">
      <c r="D1052" s="165"/>
    </row>
    <row r="1053" spans="4:4">
      <c r="D1053" s="165"/>
    </row>
    <row r="1054" spans="4:4">
      <c r="D1054" s="165"/>
    </row>
    <row r="1055" spans="4:4">
      <c r="D1055" s="165"/>
    </row>
    <row r="1056" spans="4:4">
      <c r="D1056" s="165"/>
    </row>
    <row r="1057" spans="4:4">
      <c r="D1057" s="165"/>
    </row>
    <row r="1058" spans="4:4">
      <c r="D1058" s="165"/>
    </row>
    <row r="1059" spans="4:4">
      <c r="D1059" s="165"/>
    </row>
    <row r="1060" spans="4:4">
      <c r="D1060" s="165"/>
    </row>
    <row r="1061" spans="4:4">
      <c r="D1061" s="165"/>
    </row>
    <row r="1062" spans="4:4">
      <c r="D1062" s="165"/>
    </row>
    <row r="1063" spans="4:4">
      <c r="D1063" s="165"/>
    </row>
    <row r="1064" spans="4:4">
      <c r="D1064" s="165"/>
    </row>
    <row r="1065" spans="4:4">
      <c r="D1065" s="165"/>
    </row>
    <row r="1066" spans="4:4">
      <c r="D1066" s="165"/>
    </row>
    <row r="1067" spans="4:4">
      <c r="D1067" s="165"/>
    </row>
    <row r="1068" spans="4:4">
      <c r="D1068" s="165"/>
    </row>
    <row r="1069" spans="4:4">
      <c r="D1069" s="165"/>
    </row>
    <row r="1070" spans="4:4">
      <c r="D1070" s="165"/>
    </row>
    <row r="1071" spans="4:4">
      <c r="D1071" s="165"/>
    </row>
    <row r="1072" spans="4:4">
      <c r="D1072" s="165"/>
    </row>
    <row r="1073" spans="4:4">
      <c r="D1073" s="165"/>
    </row>
    <row r="1074" spans="4:4">
      <c r="D1074" s="165"/>
    </row>
    <row r="1075" spans="4:4">
      <c r="D1075" s="165"/>
    </row>
    <row r="1076" spans="4:4">
      <c r="D1076" s="165"/>
    </row>
    <row r="1077" spans="4:4">
      <c r="D1077" s="165"/>
    </row>
    <row r="1078" spans="4:4">
      <c r="D1078" s="165"/>
    </row>
    <row r="1079" spans="4:4">
      <c r="D1079" s="165"/>
    </row>
    <row r="1080" spans="4:4">
      <c r="D1080" s="165"/>
    </row>
    <row r="1081" spans="4:4">
      <c r="D1081" s="165"/>
    </row>
    <row r="1082" spans="4:4">
      <c r="D1082" s="165"/>
    </row>
    <row r="1083" spans="4:4">
      <c r="D1083" s="165"/>
    </row>
    <row r="1084" spans="4:4">
      <c r="D1084" s="165"/>
    </row>
    <row r="1085" spans="4:4">
      <c r="D1085" s="165"/>
    </row>
    <row r="1086" spans="4:4">
      <c r="D1086" s="165"/>
    </row>
    <row r="1087" spans="4:4">
      <c r="D1087" s="165"/>
    </row>
    <row r="1088" spans="4:4">
      <c r="D1088" s="165"/>
    </row>
    <row r="1089" spans="4:4">
      <c r="D1089" s="165"/>
    </row>
    <row r="1090" spans="4:4">
      <c r="D1090" s="165"/>
    </row>
    <row r="1091" spans="4:4">
      <c r="D1091" s="165"/>
    </row>
    <row r="1092" spans="4:4">
      <c r="D1092" s="165"/>
    </row>
    <row r="1093" spans="4:4">
      <c r="D1093" s="165"/>
    </row>
    <row r="1094" spans="4:4">
      <c r="D1094" s="165"/>
    </row>
    <row r="1095" spans="4:4">
      <c r="D1095" s="165"/>
    </row>
    <row r="1096" spans="4:4">
      <c r="D1096" s="165"/>
    </row>
    <row r="1097" spans="4:4">
      <c r="D1097" s="165"/>
    </row>
    <row r="1098" spans="4:4">
      <c r="D1098" s="165"/>
    </row>
    <row r="1099" spans="4:4">
      <c r="D1099" s="165"/>
    </row>
    <row r="1100" spans="4:4">
      <c r="D1100" s="165"/>
    </row>
    <row r="1101" spans="4:4">
      <c r="D1101" s="165"/>
    </row>
    <row r="1102" spans="4:4">
      <c r="D1102" s="165"/>
    </row>
    <row r="1103" spans="4:4">
      <c r="D1103" s="165"/>
    </row>
    <row r="1104" spans="4:4">
      <c r="D1104" s="165"/>
    </row>
    <row r="1105" spans="4:4">
      <c r="D1105" s="165"/>
    </row>
    <row r="1106" spans="4:4">
      <c r="D1106" s="165"/>
    </row>
    <row r="1107" spans="4:4">
      <c r="D1107" s="165"/>
    </row>
    <row r="1108" spans="4:4">
      <c r="D1108" s="165"/>
    </row>
    <row r="1109" spans="4:4">
      <c r="D1109" s="165"/>
    </row>
    <row r="1110" spans="4:4">
      <c r="D1110" s="165"/>
    </row>
    <row r="1111" spans="4:4">
      <c r="D1111" s="165"/>
    </row>
    <row r="1112" spans="4:4">
      <c r="D1112" s="165"/>
    </row>
    <row r="1113" spans="4:4">
      <c r="D1113" s="165"/>
    </row>
    <row r="1114" spans="4:4">
      <c r="D1114" s="165"/>
    </row>
    <row r="1115" spans="4:4">
      <c r="D1115" s="165"/>
    </row>
    <row r="1116" spans="4:4">
      <c r="D1116" s="165"/>
    </row>
    <row r="1117" spans="4:4">
      <c r="D1117" s="165"/>
    </row>
    <row r="1118" spans="4:4">
      <c r="D1118" s="165"/>
    </row>
    <row r="1119" spans="4:4">
      <c r="D1119" s="165"/>
    </row>
    <row r="1120" spans="4:4">
      <c r="D1120" s="165"/>
    </row>
    <row r="1121" spans="4:4">
      <c r="D1121" s="165"/>
    </row>
    <row r="1122" spans="4:4">
      <c r="D1122" s="165"/>
    </row>
    <row r="1123" spans="4:4">
      <c r="D1123" s="165"/>
    </row>
    <row r="1124" spans="4:4">
      <c r="D1124" s="165"/>
    </row>
    <row r="1125" spans="4:4">
      <c r="D1125" s="165"/>
    </row>
    <row r="1126" spans="4:4">
      <c r="D1126" s="165"/>
    </row>
    <row r="1127" spans="4:4">
      <c r="D1127" s="165"/>
    </row>
    <row r="1128" spans="4:4">
      <c r="D1128" s="165"/>
    </row>
    <row r="1129" spans="4:4">
      <c r="D1129" s="165"/>
    </row>
    <row r="1130" spans="4:4">
      <c r="D1130" s="165"/>
    </row>
    <row r="1131" spans="4:4">
      <c r="D1131" s="165"/>
    </row>
    <row r="1132" spans="4:4">
      <c r="D1132" s="165"/>
    </row>
    <row r="1133" spans="4:4">
      <c r="D1133" s="165"/>
    </row>
    <row r="1134" spans="4:4">
      <c r="D1134" s="165"/>
    </row>
    <row r="1135" spans="4:4">
      <c r="D1135" s="165"/>
    </row>
    <row r="1136" spans="4:4">
      <c r="D1136" s="165"/>
    </row>
    <row r="1137" spans="4:4">
      <c r="D1137" s="165"/>
    </row>
    <row r="1138" spans="4:4">
      <c r="D1138" s="165"/>
    </row>
    <row r="1139" spans="4:4">
      <c r="D1139" s="165"/>
    </row>
    <row r="1140" spans="4:4">
      <c r="D1140" s="165"/>
    </row>
    <row r="1141" spans="4:4">
      <c r="D1141" s="165"/>
    </row>
    <row r="1142" spans="4:4">
      <c r="D1142" s="165"/>
    </row>
    <row r="1143" spans="4:4">
      <c r="D1143" s="165"/>
    </row>
    <row r="1144" spans="4:4">
      <c r="D1144" s="165"/>
    </row>
    <row r="1145" spans="4:4">
      <c r="D1145" s="165"/>
    </row>
    <row r="1146" spans="4:4">
      <c r="D1146" s="165"/>
    </row>
    <row r="1147" spans="4:4">
      <c r="D1147" s="165"/>
    </row>
    <row r="1148" spans="4:4">
      <c r="D1148" s="165"/>
    </row>
    <row r="1149" spans="4:4">
      <c r="D1149" s="165"/>
    </row>
    <row r="1150" spans="4:4">
      <c r="D1150" s="165"/>
    </row>
    <row r="1151" spans="4:4">
      <c r="D1151" s="165"/>
    </row>
    <row r="1152" spans="4:4">
      <c r="D1152" s="165"/>
    </row>
    <row r="1153" spans="4:4">
      <c r="D1153" s="165"/>
    </row>
    <row r="1154" spans="4:4">
      <c r="D1154" s="165"/>
    </row>
    <row r="1155" spans="4:4">
      <c r="D1155" s="165"/>
    </row>
    <row r="1156" spans="4:4">
      <c r="D1156" s="165"/>
    </row>
    <row r="1157" spans="4:4">
      <c r="D1157" s="165"/>
    </row>
    <row r="1158" spans="4:4">
      <c r="D1158" s="165"/>
    </row>
    <row r="1159" spans="4:4">
      <c r="D1159" s="165"/>
    </row>
    <row r="1160" spans="4:4">
      <c r="D1160" s="165"/>
    </row>
    <row r="1161" spans="4:4">
      <c r="D1161" s="165"/>
    </row>
    <row r="1162" spans="4:4">
      <c r="D1162" s="165"/>
    </row>
    <row r="1163" spans="4:4">
      <c r="D1163" s="165"/>
    </row>
    <row r="1164" spans="4:4">
      <c r="D1164" s="165"/>
    </row>
    <row r="1165" spans="4:4">
      <c r="D1165" s="165"/>
    </row>
    <row r="1166" spans="4:4">
      <c r="D1166" s="165"/>
    </row>
    <row r="1167" spans="4:4">
      <c r="D1167" s="165"/>
    </row>
    <row r="1168" spans="4:4">
      <c r="D1168" s="165"/>
    </row>
    <row r="1169" spans="4:4">
      <c r="D1169" s="165"/>
    </row>
    <row r="1170" spans="4:4">
      <c r="D1170" s="165"/>
    </row>
    <row r="1171" spans="4:4">
      <c r="D1171" s="165"/>
    </row>
    <row r="1172" spans="4:4">
      <c r="D1172" s="165"/>
    </row>
    <row r="1173" spans="4:4">
      <c r="D1173" s="165"/>
    </row>
    <row r="1174" spans="4:4">
      <c r="D1174" s="165"/>
    </row>
    <row r="1175" spans="4:4">
      <c r="D1175" s="165"/>
    </row>
    <row r="1176" spans="4:4">
      <c r="D1176" s="165"/>
    </row>
    <row r="1177" spans="4:4">
      <c r="D1177" s="165"/>
    </row>
    <row r="1178" spans="4:4">
      <c r="D1178" s="165"/>
    </row>
    <row r="1179" spans="4:4">
      <c r="D1179" s="165"/>
    </row>
    <row r="1180" spans="4:4">
      <c r="D1180" s="165"/>
    </row>
    <row r="1181" spans="4:4">
      <c r="D1181" s="165"/>
    </row>
    <row r="1182" spans="4:4">
      <c r="D1182" s="165"/>
    </row>
    <row r="1183" spans="4:4">
      <c r="D1183" s="165"/>
    </row>
    <row r="1184" spans="4:4">
      <c r="D1184" s="165"/>
    </row>
    <row r="1185" spans="4:4">
      <c r="D1185" s="165"/>
    </row>
    <row r="1186" spans="4:4">
      <c r="D1186" s="165"/>
    </row>
    <row r="1187" spans="4:4">
      <c r="D1187" s="165"/>
    </row>
    <row r="1188" spans="4:4">
      <c r="D1188" s="165"/>
    </row>
    <row r="1189" spans="4:4">
      <c r="D1189" s="165"/>
    </row>
    <row r="1190" spans="4:4">
      <c r="D1190" s="165"/>
    </row>
    <row r="1191" spans="4:4">
      <c r="D1191" s="165"/>
    </row>
    <row r="1192" spans="4:4">
      <c r="D1192" s="165"/>
    </row>
    <row r="1193" spans="4:4">
      <c r="D1193" s="165"/>
    </row>
    <row r="1194" spans="4:4">
      <c r="D1194" s="165"/>
    </row>
    <row r="1195" spans="4:4">
      <c r="D1195" s="165"/>
    </row>
    <row r="1196" spans="4:4">
      <c r="D1196" s="165"/>
    </row>
    <row r="1197" spans="4:4">
      <c r="D1197" s="165"/>
    </row>
    <row r="1198" spans="4:4">
      <c r="D1198" s="165"/>
    </row>
    <row r="1199" spans="4:4">
      <c r="D1199" s="165"/>
    </row>
    <row r="1200" spans="4:4">
      <c r="D1200" s="165"/>
    </row>
    <row r="1201" spans="4:4">
      <c r="D1201" s="165"/>
    </row>
    <row r="1202" spans="4:4">
      <c r="D1202" s="165"/>
    </row>
    <row r="1203" spans="4:4">
      <c r="D1203" s="165"/>
    </row>
    <row r="1204" spans="4:4">
      <c r="D1204" s="165"/>
    </row>
    <row r="1205" spans="4:4">
      <c r="D1205" s="165"/>
    </row>
    <row r="1206" spans="4:4">
      <c r="D1206" s="165"/>
    </row>
    <row r="1207" spans="4:4">
      <c r="D1207" s="165"/>
    </row>
    <row r="1208" spans="4:4">
      <c r="D1208" s="165"/>
    </row>
    <row r="1209" spans="4:4">
      <c r="D1209" s="165"/>
    </row>
    <row r="1210" spans="4:4">
      <c r="D1210" s="165"/>
    </row>
    <row r="1211" spans="4:4">
      <c r="D1211" s="165"/>
    </row>
    <row r="1212" spans="4:4">
      <c r="D1212" s="165"/>
    </row>
    <row r="1213" spans="4:4">
      <c r="D1213" s="165"/>
    </row>
    <row r="1214" spans="4:4">
      <c r="D1214" s="165"/>
    </row>
    <row r="1215" spans="4:4">
      <c r="D1215" s="165"/>
    </row>
    <row r="1216" spans="4:4">
      <c r="D1216" s="165"/>
    </row>
    <row r="1217" spans="4:4">
      <c r="D1217" s="165"/>
    </row>
    <row r="1218" spans="4:4">
      <c r="D1218" s="165"/>
    </row>
    <row r="1219" spans="4:4">
      <c r="D1219" s="165"/>
    </row>
    <row r="1220" spans="4:4">
      <c r="D1220" s="165"/>
    </row>
    <row r="1221" spans="4:4">
      <c r="D1221" s="165"/>
    </row>
    <row r="1222" spans="4:4">
      <c r="D1222" s="165"/>
    </row>
    <row r="1223" spans="4:4">
      <c r="D1223" s="165"/>
    </row>
    <row r="1224" spans="4:4">
      <c r="D1224" s="165"/>
    </row>
    <row r="1225" spans="4:4">
      <c r="D1225" s="165"/>
    </row>
    <row r="1226" spans="4:4">
      <c r="D1226" s="165"/>
    </row>
    <row r="1227" spans="4:4">
      <c r="D1227" s="165"/>
    </row>
    <row r="1228" spans="4:4">
      <c r="D1228" s="165"/>
    </row>
    <row r="1229" spans="4:4">
      <c r="D1229" s="165"/>
    </row>
    <row r="1230" spans="4:4">
      <c r="D1230" s="165"/>
    </row>
    <row r="1231" spans="4:4">
      <c r="D1231" s="165"/>
    </row>
    <row r="1232" spans="4:4">
      <c r="D1232" s="165"/>
    </row>
    <row r="1233" spans="4:4">
      <c r="D1233" s="165"/>
    </row>
    <row r="1234" spans="4:4">
      <c r="D1234" s="165"/>
    </row>
    <row r="1235" spans="4:4">
      <c r="D1235" s="165"/>
    </row>
    <row r="1236" spans="4:4">
      <c r="D1236" s="165"/>
    </row>
    <row r="1237" spans="4:4">
      <c r="D1237" s="165"/>
    </row>
    <row r="1238" spans="4:4">
      <c r="D1238" s="165"/>
    </row>
    <row r="1239" spans="4:4">
      <c r="D1239" s="165"/>
    </row>
    <row r="1240" spans="4:4">
      <c r="D1240" s="165"/>
    </row>
    <row r="1241" spans="4:4">
      <c r="D1241" s="165"/>
    </row>
    <row r="1242" spans="4:4">
      <c r="D1242" s="165"/>
    </row>
    <row r="1243" spans="4:4">
      <c r="D1243" s="165"/>
    </row>
    <row r="1244" spans="4:4">
      <c r="D1244" s="165"/>
    </row>
    <row r="1245" spans="4:4">
      <c r="D1245" s="165"/>
    </row>
    <row r="1246" spans="4:4">
      <c r="D1246" s="165"/>
    </row>
    <row r="1247" spans="4:4">
      <c r="D1247" s="165"/>
    </row>
    <row r="1248" spans="4:4">
      <c r="D1248" s="165"/>
    </row>
    <row r="1249" spans="4:4">
      <c r="D1249" s="165"/>
    </row>
    <row r="1250" spans="4:4">
      <c r="D1250" s="165"/>
    </row>
    <row r="1251" spans="4:4">
      <c r="D1251" s="165"/>
    </row>
    <row r="1252" spans="4:4">
      <c r="D1252" s="165"/>
    </row>
    <row r="1253" spans="4:4">
      <c r="D1253" s="165"/>
    </row>
    <row r="1254" spans="4:4">
      <c r="D1254" s="165"/>
    </row>
    <row r="1255" spans="4:4">
      <c r="D1255" s="165"/>
    </row>
    <row r="1256" spans="4:4">
      <c r="D1256" s="165"/>
    </row>
    <row r="1257" spans="4:4">
      <c r="D1257" s="165"/>
    </row>
    <row r="1258" spans="4:4">
      <c r="D1258" s="165"/>
    </row>
    <row r="1259" spans="4:4">
      <c r="D1259" s="165"/>
    </row>
    <row r="1260" spans="4:4">
      <c r="D1260" s="165"/>
    </row>
    <row r="1261" spans="4:4">
      <c r="D1261" s="165"/>
    </row>
    <row r="1262" spans="4:4">
      <c r="D1262" s="165"/>
    </row>
    <row r="1263" spans="4:4">
      <c r="D1263" s="165"/>
    </row>
    <row r="1264" spans="4:4">
      <c r="D1264" s="165"/>
    </row>
    <row r="1265" spans="4:4">
      <c r="D1265" s="165"/>
    </row>
    <row r="1266" spans="4:4">
      <c r="D1266" s="165"/>
    </row>
    <row r="1267" spans="4:4">
      <c r="D1267" s="165"/>
    </row>
    <row r="1268" spans="4:4">
      <c r="D1268" s="165"/>
    </row>
    <row r="1269" spans="4:4">
      <c r="D1269" s="165"/>
    </row>
    <row r="1270" spans="4:4">
      <c r="D1270" s="165"/>
    </row>
    <row r="1271" spans="4:4">
      <c r="D1271" s="165"/>
    </row>
    <row r="1272" spans="4:4">
      <c r="D1272" s="165"/>
    </row>
    <row r="1273" spans="4:4">
      <c r="D1273" s="165"/>
    </row>
    <row r="1274" spans="4:4">
      <c r="D1274" s="165"/>
    </row>
    <row r="1275" spans="4:4">
      <c r="D1275" s="165"/>
    </row>
    <row r="1276" spans="4:4">
      <c r="D1276" s="165"/>
    </row>
    <row r="1277" spans="4:4">
      <c r="D1277" s="165"/>
    </row>
    <row r="1278" spans="4:4">
      <c r="D1278" s="165"/>
    </row>
    <row r="1279" spans="4:4">
      <c r="D1279" s="165"/>
    </row>
    <row r="1280" spans="4:4">
      <c r="D1280" s="165"/>
    </row>
    <row r="1281" spans="4:4">
      <c r="D1281" s="165"/>
    </row>
    <row r="1282" spans="4:4">
      <c r="D1282" s="165"/>
    </row>
    <row r="1283" spans="4:4">
      <c r="D1283" s="165"/>
    </row>
    <row r="1284" spans="4:4">
      <c r="D1284" s="165"/>
    </row>
    <row r="1285" spans="4:4">
      <c r="D1285" s="165"/>
    </row>
    <row r="1286" spans="4:4">
      <c r="D1286" s="165"/>
    </row>
    <row r="1287" spans="4:4">
      <c r="D1287" s="165"/>
    </row>
    <row r="1288" spans="4:4">
      <c r="D1288" s="165"/>
    </row>
    <row r="1289" spans="4:4">
      <c r="D1289" s="165"/>
    </row>
    <row r="1290" spans="4:4">
      <c r="D1290" s="165"/>
    </row>
    <row r="1291" spans="4:4">
      <c r="D1291" s="165"/>
    </row>
    <row r="1292" spans="4:4">
      <c r="D1292" s="165"/>
    </row>
    <row r="1293" spans="4:4">
      <c r="D1293" s="165"/>
    </row>
    <row r="1294" spans="4:4">
      <c r="D1294" s="165"/>
    </row>
    <row r="1295" spans="4:4">
      <c r="D1295" s="165"/>
    </row>
    <row r="1296" spans="4:4">
      <c r="D1296" s="165"/>
    </row>
    <row r="1297" spans="4:4">
      <c r="D1297" s="165"/>
    </row>
    <row r="1298" spans="4:4">
      <c r="D1298" s="165"/>
    </row>
    <row r="1299" spans="4:4">
      <c r="D1299" s="165"/>
    </row>
    <row r="1300" spans="4:4">
      <c r="D1300" s="165"/>
    </row>
    <row r="1301" spans="4:4">
      <c r="D1301" s="165"/>
    </row>
    <row r="1302" spans="4:4">
      <c r="D1302" s="165"/>
    </row>
    <row r="1303" spans="4:4">
      <c r="D1303" s="165"/>
    </row>
    <row r="1304" spans="4:4">
      <c r="D1304" s="165"/>
    </row>
    <row r="1305" spans="4:4">
      <c r="D1305" s="165"/>
    </row>
    <row r="1306" spans="4:4">
      <c r="D1306" s="165"/>
    </row>
    <row r="1307" spans="4:4">
      <c r="D1307" s="165"/>
    </row>
    <row r="1308" spans="4:4">
      <c r="D1308" s="165"/>
    </row>
    <row r="1309" spans="4:4">
      <c r="D1309" s="165"/>
    </row>
    <row r="1310" spans="4:4">
      <c r="D1310" s="165"/>
    </row>
    <row r="1311" spans="4:4">
      <c r="D1311" s="165"/>
    </row>
    <row r="1312" spans="4:4">
      <c r="D1312" s="165"/>
    </row>
    <row r="1313" spans="4:4">
      <c r="D1313" s="165"/>
    </row>
    <row r="1314" spans="4:4">
      <c r="D1314" s="165"/>
    </row>
    <row r="1315" spans="4:4">
      <c r="D1315" s="165"/>
    </row>
    <row r="1316" spans="4:4">
      <c r="D1316" s="165"/>
    </row>
    <row r="1317" spans="4:4">
      <c r="D1317" s="165"/>
    </row>
    <row r="1318" spans="4:4">
      <c r="D1318" s="165"/>
    </row>
    <row r="1319" spans="4:4">
      <c r="D1319" s="165"/>
    </row>
    <row r="1320" spans="4:4">
      <c r="D1320" s="165"/>
    </row>
    <row r="1321" spans="4:4">
      <c r="D1321" s="165"/>
    </row>
    <row r="1322" spans="4:4">
      <c r="D1322" s="165"/>
    </row>
    <row r="1323" spans="4:4">
      <c r="D1323" s="165"/>
    </row>
    <row r="1324" spans="4:4">
      <c r="D1324" s="165"/>
    </row>
    <row r="1325" spans="4:4">
      <c r="D1325" s="165"/>
    </row>
    <row r="1326" spans="4:4">
      <c r="D1326" s="165"/>
    </row>
    <row r="1327" spans="4:4">
      <c r="D1327" s="165"/>
    </row>
    <row r="1328" spans="4:4">
      <c r="D1328" s="165"/>
    </row>
    <row r="1329" spans="4:4">
      <c r="D1329" s="165"/>
    </row>
    <row r="1330" spans="4:4">
      <c r="D1330" s="165"/>
    </row>
    <row r="1331" spans="4:4">
      <c r="D1331" s="165"/>
    </row>
    <row r="1332" spans="4:4">
      <c r="D1332" s="165"/>
    </row>
    <row r="1333" spans="4:4">
      <c r="D1333" s="165"/>
    </row>
    <row r="1334" spans="4:4">
      <c r="D1334" s="165"/>
    </row>
    <row r="1335" spans="4:4">
      <c r="D1335" s="165"/>
    </row>
    <row r="1336" spans="4:4">
      <c r="D1336" s="165"/>
    </row>
    <row r="1337" spans="4:4">
      <c r="D1337" s="165"/>
    </row>
    <row r="1338" spans="4:4">
      <c r="D1338" s="165"/>
    </row>
    <row r="1339" spans="4:4">
      <c r="D1339" s="165"/>
    </row>
    <row r="1340" spans="4:4">
      <c r="D1340" s="165"/>
    </row>
    <row r="1341" spans="4:4">
      <c r="D1341" s="165"/>
    </row>
    <row r="1342" spans="4:4">
      <c r="D1342" s="165"/>
    </row>
    <row r="1343" spans="4:4">
      <c r="D1343" s="165"/>
    </row>
    <row r="1344" spans="4:4">
      <c r="D1344" s="165"/>
    </row>
    <row r="1345" spans="4:4">
      <c r="D1345" s="165"/>
    </row>
    <row r="1346" spans="4:4">
      <c r="D1346" s="165"/>
    </row>
    <row r="1347" spans="4:4">
      <c r="D1347" s="165"/>
    </row>
    <row r="1348" spans="4:4">
      <c r="D1348" s="165"/>
    </row>
    <row r="1349" spans="4:4">
      <c r="D1349" s="165"/>
    </row>
    <row r="1350" spans="4:4">
      <c r="D1350" s="165"/>
    </row>
    <row r="1351" spans="4:4">
      <c r="D1351" s="165"/>
    </row>
    <row r="1352" spans="4:4">
      <c r="D1352" s="165"/>
    </row>
    <row r="1353" spans="4:4">
      <c r="D1353" s="165"/>
    </row>
    <row r="1354" spans="4:4">
      <c r="D1354" s="165"/>
    </row>
    <row r="1355" spans="4:4">
      <c r="D1355" s="165"/>
    </row>
    <row r="1356" spans="4:4">
      <c r="D1356" s="165"/>
    </row>
    <row r="1357" spans="4:4">
      <c r="D1357" s="165"/>
    </row>
    <row r="1358" spans="4:4">
      <c r="D1358" s="165"/>
    </row>
    <row r="1359" spans="4:4">
      <c r="D1359" s="165"/>
    </row>
    <row r="1360" spans="4:4">
      <c r="D1360" s="165"/>
    </row>
    <row r="1361" spans="4:4">
      <c r="D1361" s="165"/>
    </row>
    <row r="1362" spans="4:4">
      <c r="D1362" s="165"/>
    </row>
    <row r="1363" spans="4:4">
      <c r="D1363" s="165"/>
    </row>
    <row r="1364" spans="4:4">
      <c r="D1364" s="165"/>
    </row>
    <row r="1365" spans="4:4">
      <c r="D1365" s="165"/>
    </row>
    <row r="1366" spans="4:4">
      <c r="D1366" s="165"/>
    </row>
    <row r="1367" spans="4:4">
      <c r="D1367" s="165"/>
    </row>
    <row r="1368" spans="4:4">
      <c r="D1368" s="165"/>
    </row>
    <row r="1369" spans="4:4">
      <c r="D1369" s="165"/>
    </row>
    <row r="1370" spans="4:4">
      <c r="D1370" s="165"/>
    </row>
    <row r="1371" spans="4:4">
      <c r="D1371" s="165"/>
    </row>
    <row r="1372" spans="4:4">
      <c r="D1372" s="165"/>
    </row>
    <row r="1373" spans="4:4">
      <c r="D1373" s="165"/>
    </row>
    <row r="1374" spans="4:4">
      <c r="D1374" s="165"/>
    </row>
    <row r="1375" spans="4:4">
      <c r="D1375" s="165"/>
    </row>
    <row r="1376" spans="4:4">
      <c r="D1376" s="165"/>
    </row>
    <row r="1377" spans="4:4">
      <c r="D1377" s="165"/>
    </row>
    <row r="1378" spans="4:4">
      <c r="D1378" s="165"/>
    </row>
    <row r="1379" spans="4:4">
      <c r="D1379" s="165"/>
    </row>
    <row r="1380" spans="4:4">
      <c r="D1380" s="165"/>
    </row>
    <row r="1381" spans="4:4">
      <c r="D1381" s="165"/>
    </row>
    <row r="1382" spans="4:4">
      <c r="D1382" s="165"/>
    </row>
    <row r="1383" spans="4:4">
      <c r="D1383" s="165"/>
    </row>
    <row r="1384" spans="4:4">
      <c r="D1384" s="165"/>
    </row>
    <row r="1385" spans="4:4">
      <c r="D1385" s="165"/>
    </row>
    <row r="1386" spans="4:4">
      <c r="D1386" s="165"/>
    </row>
    <row r="1387" spans="4:4">
      <c r="D1387" s="165"/>
    </row>
    <row r="1388" spans="4:4">
      <c r="D1388" s="165"/>
    </row>
    <row r="1389" spans="4:4">
      <c r="D1389" s="165"/>
    </row>
    <row r="1390" spans="4:4">
      <c r="D1390" s="165"/>
    </row>
    <row r="1391" spans="4:4">
      <c r="D1391" s="165"/>
    </row>
    <row r="1392" spans="4:4">
      <c r="D1392" s="165"/>
    </row>
    <row r="1393" spans="4:4">
      <c r="D1393" s="165"/>
    </row>
    <row r="1394" spans="4:4">
      <c r="D1394" s="165"/>
    </row>
    <row r="1395" spans="4:4">
      <c r="D1395" s="165"/>
    </row>
    <row r="1396" spans="4:4">
      <c r="D1396" s="165"/>
    </row>
    <row r="1397" spans="4:4">
      <c r="D1397" s="165"/>
    </row>
    <row r="1398" spans="4:4">
      <c r="D1398" s="165"/>
    </row>
    <row r="1399" spans="4:4">
      <c r="D1399" s="165"/>
    </row>
    <row r="1400" spans="4:4">
      <c r="D1400" s="165"/>
    </row>
    <row r="1401" spans="4:4">
      <c r="D1401" s="165"/>
    </row>
    <row r="1402" spans="4:4">
      <c r="D1402" s="165"/>
    </row>
    <row r="1403" spans="4:4">
      <c r="D1403" s="165"/>
    </row>
    <row r="1404" spans="4:4">
      <c r="D1404" s="165"/>
    </row>
    <row r="1405" spans="4:4">
      <c r="D1405" s="165"/>
    </row>
    <row r="1406" spans="4:4">
      <c r="D1406" s="165"/>
    </row>
    <row r="1407" spans="4:4">
      <c r="D1407" s="165"/>
    </row>
    <row r="1408" spans="4:4">
      <c r="D1408" s="165"/>
    </row>
    <row r="1409" spans="4:4">
      <c r="D1409" s="165"/>
    </row>
    <row r="1410" spans="4:4">
      <c r="D1410" s="165"/>
    </row>
    <row r="1411" spans="4:4">
      <c r="D1411" s="165"/>
    </row>
    <row r="1412" spans="4:4">
      <c r="D1412" s="165"/>
    </row>
    <row r="1413" spans="4:4">
      <c r="D1413" s="165"/>
    </row>
    <row r="1414" spans="4:4">
      <c r="D1414" s="165"/>
    </row>
    <row r="1415" spans="4:4">
      <c r="D1415" s="165"/>
    </row>
    <row r="1416" spans="4:4">
      <c r="D1416" s="165"/>
    </row>
    <row r="1417" spans="4:4">
      <c r="D1417" s="165"/>
    </row>
    <row r="1418" spans="4:4">
      <c r="D1418" s="165"/>
    </row>
    <row r="1419" spans="4:4">
      <c r="D1419" s="165"/>
    </row>
    <row r="1420" spans="4:4">
      <c r="D1420" s="165"/>
    </row>
    <row r="1421" spans="4:4">
      <c r="D1421" s="165"/>
    </row>
    <row r="1422" spans="4:4">
      <c r="D1422" s="165"/>
    </row>
    <row r="1423" spans="4:4">
      <c r="D1423" s="165"/>
    </row>
    <row r="1424" spans="4:4">
      <c r="D1424" s="165"/>
    </row>
    <row r="1425" spans="4:4">
      <c r="D1425" s="165"/>
    </row>
    <row r="1426" spans="4:4">
      <c r="D1426" s="165"/>
    </row>
    <row r="1427" spans="4:4">
      <c r="D1427" s="165"/>
    </row>
    <row r="1428" spans="4:4">
      <c r="D1428" s="165"/>
    </row>
    <row r="1429" spans="4:4">
      <c r="D1429" s="165"/>
    </row>
    <row r="1430" spans="4:4">
      <c r="D1430" s="165"/>
    </row>
    <row r="1431" spans="4:4">
      <c r="D1431" s="165"/>
    </row>
    <row r="1432" spans="4:4">
      <c r="D1432" s="165"/>
    </row>
    <row r="1433" spans="4:4">
      <c r="D1433" s="165"/>
    </row>
    <row r="1434" spans="4:4">
      <c r="D1434" s="165"/>
    </row>
    <row r="1435" spans="4:4">
      <c r="D1435" s="165"/>
    </row>
    <row r="1436" spans="4:4">
      <c r="D1436" s="165"/>
    </row>
    <row r="1437" spans="4:4">
      <c r="D1437" s="165"/>
    </row>
    <row r="1438" spans="4:4">
      <c r="D1438" s="165"/>
    </row>
    <row r="1439" spans="4:4">
      <c r="D1439" s="165"/>
    </row>
    <row r="1440" spans="4:4">
      <c r="D1440" s="165"/>
    </row>
    <row r="1441" spans="4:4">
      <c r="D1441" s="165"/>
    </row>
    <row r="1442" spans="4:4">
      <c r="D1442" s="165"/>
    </row>
    <row r="1443" spans="4:4">
      <c r="D1443" s="165"/>
    </row>
    <row r="1444" spans="4:4">
      <c r="D1444" s="165"/>
    </row>
    <row r="1445" spans="4:4">
      <c r="D1445" s="165"/>
    </row>
    <row r="1446" spans="4:4">
      <c r="D1446" s="165"/>
    </row>
    <row r="1447" spans="4:4">
      <c r="D1447" s="165"/>
    </row>
    <row r="1448" spans="4:4">
      <c r="D1448" s="165"/>
    </row>
    <row r="1449" spans="4:4">
      <c r="D1449" s="165"/>
    </row>
    <row r="1450" spans="4:4">
      <c r="D1450" s="165"/>
    </row>
    <row r="1451" spans="4:4">
      <c r="D1451" s="165"/>
    </row>
    <row r="1452" spans="4:4">
      <c r="D1452" s="165"/>
    </row>
    <row r="1453" spans="4:4">
      <c r="D1453" s="165"/>
    </row>
    <row r="1454" spans="4:4">
      <c r="D1454" s="165"/>
    </row>
    <row r="1455" spans="4:4">
      <c r="D1455" s="165"/>
    </row>
    <row r="1456" spans="4:4">
      <c r="D1456" s="165"/>
    </row>
    <row r="1457" spans="4:4">
      <c r="D1457" s="165"/>
    </row>
    <row r="1458" spans="4:4">
      <c r="D1458" s="165"/>
    </row>
    <row r="1459" spans="4:4">
      <c r="D1459" s="165"/>
    </row>
    <row r="1460" spans="4:4">
      <c r="D1460" s="165"/>
    </row>
    <row r="1461" spans="4:4">
      <c r="D1461" s="165"/>
    </row>
    <row r="1462" spans="4:4">
      <c r="D1462" s="165"/>
    </row>
    <row r="1463" spans="4:4">
      <c r="D1463" s="165"/>
    </row>
    <row r="1464" spans="4:4">
      <c r="D1464" s="165"/>
    </row>
    <row r="1465" spans="4:4">
      <c r="D1465" s="165"/>
    </row>
    <row r="1466" spans="4:4">
      <c r="D1466" s="165"/>
    </row>
    <row r="1467" spans="4:4">
      <c r="D1467" s="165"/>
    </row>
    <row r="1468" spans="4:4">
      <c r="D1468" s="165"/>
    </row>
    <row r="1469" spans="4:4">
      <c r="D1469" s="165"/>
    </row>
    <row r="1470" spans="4:4">
      <c r="D1470" s="165"/>
    </row>
    <row r="1471" spans="4:4">
      <c r="D1471" s="165"/>
    </row>
    <row r="1472" spans="4:4">
      <c r="D1472" s="165"/>
    </row>
    <row r="1473" spans="4:4">
      <c r="D1473" s="165"/>
    </row>
    <row r="1474" spans="4:4">
      <c r="D1474" s="165"/>
    </row>
    <row r="1475" spans="4:4">
      <c r="D1475" s="165"/>
    </row>
    <row r="1476" spans="4:4">
      <c r="D1476" s="165"/>
    </row>
    <row r="1477" spans="4:4">
      <c r="D1477" s="165"/>
    </row>
    <row r="1478" spans="4:4">
      <c r="D1478" s="165"/>
    </row>
    <row r="1479" spans="4:4">
      <c r="D1479" s="165"/>
    </row>
    <row r="1480" spans="4:4">
      <c r="D1480" s="165"/>
    </row>
    <row r="1481" spans="4:4">
      <c r="D1481" s="165"/>
    </row>
    <row r="1482" spans="4:4">
      <c r="D1482" s="165"/>
    </row>
    <row r="1483" spans="4:4">
      <c r="D1483" s="165"/>
    </row>
    <row r="1484" spans="4:4">
      <c r="D1484" s="165"/>
    </row>
    <row r="1485" spans="4:4">
      <c r="D1485" s="165"/>
    </row>
    <row r="1486" spans="4:4">
      <c r="D1486" s="165"/>
    </row>
    <row r="1487" spans="4:4">
      <c r="D1487" s="165"/>
    </row>
    <row r="1488" spans="4:4">
      <c r="D1488" s="165"/>
    </row>
    <row r="1489" spans="4:4">
      <c r="D1489" s="165"/>
    </row>
    <row r="1490" spans="4:4">
      <c r="D1490" s="165"/>
    </row>
    <row r="1491" spans="4:4">
      <c r="D1491" s="165"/>
    </row>
    <row r="1492" spans="4:4">
      <c r="D1492" s="165"/>
    </row>
    <row r="1493" spans="4:4">
      <c r="D1493" s="165"/>
    </row>
    <row r="1494" spans="4:4">
      <c r="D1494" s="165"/>
    </row>
    <row r="1495" spans="4:4">
      <c r="D1495" s="165"/>
    </row>
    <row r="1496" spans="4:4">
      <c r="D1496" s="165"/>
    </row>
    <row r="1497" spans="4:4">
      <c r="D1497" s="165"/>
    </row>
    <row r="1498" spans="4:4">
      <c r="D1498" s="165"/>
    </row>
    <row r="1499" spans="4:4">
      <c r="D1499" s="165"/>
    </row>
    <row r="1500" spans="4:4">
      <c r="D1500" s="165"/>
    </row>
    <row r="1501" spans="4:4">
      <c r="D1501" s="165"/>
    </row>
    <row r="1502" spans="4:4">
      <c r="D1502" s="165"/>
    </row>
    <row r="1503" spans="4:4">
      <c r="D1503" s="165"/>
    </row>
    <row r="1504" spans="4:4">
      <c r="D1504" s="165"/>
    </row>
    <row r="1505" spans="4:4">
      <c r="D1505" s="165"/>
    </row>
    <row r="1506" spans="4:4">
      <c r="D1506" s="165"/>
    </row>
    <row r="1507" spans="4:4">
      <c r="D1507" s="165"/>
    </row>
    <row r="1508" spans="4:4">
      <c r="D1508" s="165"/>
    </row>
    <row r="1509" spans="4:4">
      <c r="D1509" s="165"/>
    </row>
    <row r="1510" spans="4:4">
      <c r="D1510" s="165"/>
    </row>
    <row r="1511" spans="4:4">
      <c r="D1511" s="165"/>
    </row>
    <row r="1512" spans="4:4">
      <c r="D1512" s="165"/>
    </row>
    <row r="1513" spans="4:4">
      <c r="D1513" s="165"/>
    </row>
    <row r="1514" spans="4:4">
      <c r="D1514" s="165"/>
    </row>
    <row r="1515" spans="4:4">
      <c r="D1515" s="165"/>
    </row>
    <row r="1516" spans="4:4">
      <c r="D1516" s="165"/>
    </row>
    <row r="1517" spans="4:4">
      <c r="D1517" s="165"/>
    </row>
    <row r="1518" spans="4:4">
      <c r="D1518" s="165"/>
    </row>
    <row r="1519" spans="4:4">
      <c r="D1519" s="165"/>
    </row>
    <row r="1520" spans="4:4">
      <c r="D1520" s="165"/>
    </row>
    <row r="1521" spans="4:4">
      <c r="D1521" s="165"/>
    </row>
    <row r="1522" spans="4:4">
      <c r="D1522" s="165"/>
    </row>
    <row r="1523" spans="4:4">
      <c r="D1523" s="165"/>
    </row>
    <row r="1524" spans="4:4">
      <c r="D1524" s="165"/>
    </row>
    <row r="1525" spans="4:4">
      <c r="D1525" s="165"/>
    </row>
    <row r="1526" spans="4:4">
      <c r="D1526" s="165"/>
    </row>
    <row r="1527" spans="4:4">
      <c r="D1527" s="165"/>
    </row>
    <row r="1528" spans="4:4">
      <c r="D1528" s="165"/>
    </row>
    <row r="1529" spans="4:4">
      <c r="D1529" s="165"/>
    </row>
    <row r="1530" spans="4:4">
      <c r="D1530" s="165"/>
    </row>
    <row r="1531" spans="4:4">
      <c r="D1531" s="165"/>
    </row>
    <row r="1532" spans="4:4">
      <c r="D1532" s="165"/>
    </row>
    <row r="1533" spans="4:4">
      <c r="D1533" s="165"/>
    </row>
    <row r="1534" spans="4:4">
      <c r="D1534" s="165"/>
    </row>
    <row r="1535" spans="4:4">
      <c r="D1535" s="165"/>
    </row>
    <row r="1536" spans="4:4">
      <c r="D1536" s="165"/>
    </row>
    <row r="1537" spans="4:4">
      <c r="D1537" s="165"/>
    </row>
    <row r="1538" spans="4:4">
      <c r="D1538" s="165"/>
    </row>
    <row r="1539" spans="4:4">
      <c r="D1539" s="165"/>
    </row>
    <row r="1540" spans="4:4">
      <c r="D1540" s="165"/>
    </row>
    <row r="1541" spans="4:4">
      <c r="D1541" s="165"/>
    </row>
    <row r="1542" spans="4:4">
      <c r="D1542" s="165"/>
    </row>
    <row r="1543" spans="4:4">
      <c r="D1543" s="165"/>
    </row>
    <row r="1544" spans="4:4">
      <c r="D1544" s="165"/>
    </row>
    <row r="1545" spans="4:4">
      <c r="D1545" s="165"/>
    </row>
    <row r="1546" spans="4:4">
      <c r="D1546" s="165"/>
    </row>
    <row r="1547" spans="4:4">
      <c r="D1547" s="165"/>
    </row>
    <row r="1548" spans="4:4">
      <c r="D1548" s="165"/>
    </row>
    <row r="1549" spans="4:4">
      <c r="D1549" s="165"/>
    </row>
    <row r="1550" spans="4:4">
      <c r="D1550" s="165"/>
    </row>
    <row r="1551" spans="4:4">
      <c r="D1551" s="165"/>
    </row>
    <row r="1552" spans="4:4">
      <c r="D1552" s="165"/>
    </row>
    <row r="1553" spans="4:4">
      <c r="D1553" s="165"/>
    </row>
    <row r="1554" spans="4:4">
      <c r="D1554" s="165"/>
    </row>
    <row r="1555" spans="4:4">
      <c r="D1555" s="165"/>
    </row>
    <row r="1556" spans="4:4">
      <c r="D1556" s="165"/>
    </row>
    <row r="1557" spans="4:4">
      <c r="D1557" s="165"/>
    </row>
    <row r="1558" spans="4:4">
      <c r="D1558" s="165"/>
    </row>
    <row r="1559" spans="4:4">
      <c r="D1559" s="165"/>
    </row>
    <row r="1560" spans="4:4">
      <c r="D1560" s="165"/>
    </row>
    <row r="1561" spans="4:4">
      <c r="D1561" s="165"/>
    </row>
    <row r="1562" spans="4:4">
      <c r="D1562" s="165"/>
    </row>
    <row r="1563" spans="4:4">
      <c r="D1563" s="165"/>
    </row>
    <row r="1564" spans="4:4">
      <c r="D1564" s="165"/>
    </row>
    <row r="1565" spans="4:4">
      <c r="D1565" s="165"/>
    </row>
    <row r="1566" spans="4:4">
      <c r="D1566" s="165"/>
    </row>
    <row r="1567" spans="4:4">
      <c r="D1567" s="165"/>
    </row>
    <row r="1568" spans="4:4">
      <c r="D1568" s="165"/>
    </row>
    <row r="1569" spans="4:4">
      <c r="D1569" s="165"/>
    </row>
    <row r="1570" spans="4:4">
      <c r="D1570" s="165"/>
    </row>
    <row r="1571" spans="4:4">
      <c r="D1571" s="165"/>
    </row>
    <row r="1572" spans="4:4">
      <c r="D1572" s="165"/>
    </row>
    <row r="1573" spans="4:4">
      <c r="D1573" s="165"/>
    </row>
    <row r="1574" spans="4:4">
      <c r="D1574" s="165"/>
    </row>
    <row r="1575" spans="4:4">
      <c r="D1575" s="165"/>
    </row>
    <row r="1576" spans="4:4">
      <c r="D1576" s="165"/>
    </row>
    <row r="1577" spans="4:4">
      <c r="D1577" s="165"/>
    </row>
    <row r="1578" spans="4:4">
      <c r="D1578" s="165"/>
    </row>
    <row r="1579" spans="4:4">
      <c r="D1579" s="165"/>
    </row>
    <row r="1580" spans="4:4">
      <c r="D1580" s="165"/>
    </row>
    <row r="1581" spans="4:4">
      <c r="D1581" s="165"/>
    </row>
    <row r="1582" spans="4:4">
      <c r="D1582" s="165"/>
    </row>
    <row r="1583" spans="4:4">
      <c r="D1583" s="165"/>
    </row>
    <row r="1584" spans="4:4">
      <c r="D1584" s="165"/>
    </row>
    <row r="1585" spans="4:4">
      <c r="D1585" s="165"/>
    </row>
    <row r="1586" spans="4:4">
      <c r="D1586" s="165"/>
    </row>
    <row r="1587" spans="4:4">
      <c r="D1587" s="165"/>
    </row>
    <row r="1588" spans="4:4">
      <c r="D1588" s="165"/>
    </row>
    <row r="1589" spans="4:4">
      <c r="D1589" s="165"/>
    </row>
    <row r="1590" spans="4:4">
      <c r="D1590" s="165"/>
    </row>
    <row r="1591" spans="4:4">
      <c r="D1591" s="165"/>
    </row>
    <row r="1592" spans="4:4">
      <c r="D1592" s="165"/>
    </row>
    <row r="1593" spans="4:4">
      <c r="D1593" s="165"/>
    </row>
    <row r="1594" spans="4:4">
      <c r="D1594" s="165"/>
    </row>
    <row r="1595" spans="4:4">
      <c r="D1595" s="165"/>
    </row>
    <row r="1596" spans="4:4">
      <c r="D1596" s="165"/>
    </row>
    <row r="1597" spans="4:4">
      <c r="D1597" s="165"/>
    </row>
    <row r="1598" spans="4:4">
      <c r="D1598" s="165"/>
    </row>
    <row r="1599" spans="4:4">
      <c r="D1599" s="165"/>
    </row>
    <row r="1600" spans="4:4">
      <c r="D1600" s="165"/>
    </row>
    <row r="1601" spans="4:4">
      <c r="D1601" s="165"/>
    </row>
    <row r="1602" spans="4:4">
      <c r="D1602" s="165"/>
    </row>
    <row r="1603" spans="4:4">
      <c r="D1603" s="165"/>
    </row>
    <row r="1604" spans="4:4">
      <c r="D1604" s="165"/>
    </row>
    <row r="1605" spans="4:4">
      <c r="D1605" s="165"/>
    </row>
    <row r="1606" spans="4:4">
      <c r="D1606" s="165"/>
    </row>
    <row r="1607" spans="4:4">
      <c r="D1607" s="165"/>
    </row>
    <row r="1608" spans="4:4">
      <c r="D1608" s="165"/>
    </row>
    <row r="1609" spans="4:4">
      <c r="D1609" s="165"/>
    </row>
    <row r="1610" spans="4:4">
      <c r="D1610" s="165"/>
    </row>
    <row r="1611" spans="4:4">
      <c r="D1611" s="165"/>
    </row>
    <row r="1612" spans="4:4">
      <c r="D1612" s="165"/>
    </row>
    <row r="1613" spans="4:4">
      <c r="D1613" s="165"/>
    </row>
    <row r="1614" spans="4:4">
      <c r="D1614" s="165"/>
    </row>
    <row r="1615" spans="4:4">
      <c r="D1615" s="165"/>
    </row>
    <row r="1616" spans="4:4">
      <c r="D1616" s="165"/>
    </row>
    <row r="1617" spans="4:4">
      <c r="D1617" s="165"/>
    </row>
    <row r="1618" spans="4:4">
      <c r="D1618" s="165"/>
    </row>
    <row r="1619" spans="4:4">
      <c r="D1619" s="165"/>
    </row>
    <row r="1620" spans="4:4">
      <c r="D1620" s="165"/>
    </row>
    <row r="1621" spans="4:4">
      <c r="D1621" s="165"/>
    </row>
    <row r="1622" spans="4:4">
      <c r="D1622" s="165"/>
    </row>
    <row r="1623" spans="4:4">
      <c r="D1623" s="165"/>
    </row>
    <row r="1624" spans="4:4">
      <c r="D1624" s="165"/>
    </row>
    <row r="1625" spans="4:4">
      <c r="D1625" s="165"/>
    </row>
    <row r="1626" spans="4:4">
      <c r="D1626" s="165"/>
    </row>
    <row r="1627" spans="4:4">
      <c r="D1627" s="165"/>
    </row>
    <row r="1628" spans="4:4">
      <c r="D1628" s="165"/>
    </row>
    <row r="1629" spans="4:4">
      <c r="D1629" s="165"/>
    </row>
    <row r="1630" spans="4:4">
      <c r="D1630" s="165"/>
    </row>
    <row r="1631" spans="4:4">
      <c r="D1631" s="165"/>
    </row>
    <row r="1632" spans="4:4">
      <c r="D1632" s="165"/>
    </row>
    <row r="1633" spans="4:4">
      <c r="D1633" s="165"/>
    </row>
    <row r="1634" spans="4:4">
      <c r="D1634" s="165"/>
    </row>
    <row r="1635" spans="4:4">
      <c r="D1635" s="165"/>
    </row>
    <row r="1636" spans="4:4">
      <c r="D1636" s="165"/>
    </row>
    <row r="1637" spans="4:4">
      <c r="D1637" s="165"/>
    </row>
    <row r="1638" spans="4:4">
      <c r="D1638" s="165"/>
    </row>
    <row r="1639" spans="4:4">
      <c r="D1639" s="165"/>
    </row>
    <row r="1640" spans="4:4">
      <c r="D1640" s="165"/>
    </row>
    <row r="1641" spans="4:4">
      <c r="D1641" s="165"/>
    </row>
    <row r="1642" spans="4:4">
      <c r="D1642" s="165"/>
    </row>
    <row r="1643" spans="4:4">
      <c r="D1643" s="165"/>
    </row>
    <row r="1644" spans="4:4">
      <c r="D1644" s="165"/>
    </row>
    <row r="1645" spans="4:4">
      <c r="D1645" s="165"/>
    </row>
    <row r="1646" spans="4:4">
      <c r="D1646" s="165"/>
    </row>
    <row r="1647" spans="4:4">
      <c r="D1647" s="165"/>
    </row>
    <row r="1648" spans="4:4">
      <c r="D1648" s="165"/>
    </row>
    <row r="1649" spans="4:4">
      <c r="D1649" s="165"/>
    </row>
    <row r="1650" spans="4:4">
      <c r="D1650" s="165"/>
    </row>
    <row r="1651" spans="4:4">
      <c r="D1651" s="165"/>
    </row>
    <row r="1652" spans="4:4">
      <c r="D1652" s="165"/>
    </row>
    <row r="1653" spans="4:4">
      <c r="D1653" s="165"/>
    </row>
    <row r="1654" spans="4:4">
      <c r="D1654" s="165"/>
    </row>
    <row r="1655" spans="4:4">
      <c r="D1655" s="165"/>
    </row>
    <row r="1656" spans="4:4">
      <c r="D1656" s="165"/>
    </row>
    <row r="1657" spans="4:4">
      <c r="D1657" s="165"/>
    </row>
    <row r="1658" spans="4:4">
      <c r="D1658" s="165"/>
    </row>
    <row r="1659" spans="4:4">
      <c r="D1659" s="165"/>
    </row>
    <row r="1660" spans="4:4">
      <c r="D1660" s="165"/>
    </row>
    <row r="1661" spans="4:4">
      <c r="D1661" s="165"/>
    </row>
    <row r="1662" spans="4:4">
      <c r="D1662" s="165"/>
    </row>
    <row r="1663" spans="4:4">
      <c r="D1663" s="165"/>
    </row>
    <row r="1664" spans="4:4">
      <c r="D1664" s="165"/>
    </row>
    <row r="1665" spans="4:4">
      <c r="D1665" s="165"/>
    </row>
    <row r="1666" spans="4:4">
      <c r="D1666" s="165"/>
    </row>
    <row r="1667" spans="4:4">
      <c r="D1667" s="165"/>
    </row>
    <row r="1668" spans="4:4">
      <c r="D1668" s="165"/>
    </row>
    <row r="1669" spans="4:4">
      <c r="D1669" s="165"/>
    </row>
    <row r="1670" spans="4:4">
      <c r="D1670" s="165"/>
    </row>
    <row r="1671" spans="4:4">
      <c r="D1671" s="165"/>
    </row>
    <row r="1672" spans="4:4">
      <c r="D1672" s="165"/>
    </row>
    <row r="1673" spans="4:4">
      <c r="D1673" s="165"/>
    </row>
    <row r="1674" spans="4:4">
      <c r="D1674" s="165"/>
    </row>
    <row r="1675" spans="4:4">
      <c r="D1675" s="165"/>
    </row>
    <row r="1676" spans="4:4">
      <c r="D1676" s="165"/>
    </row>
    <row r="1677" spans="4:4">
      <c r="D1677" s="165"/>
    </row>
    <row r="1678" spans="4:4">
      <c r="D1678" s="165"/>
    </row>
    <row r="1679" spans="4:4">
      <c r="D1679" s="165"/>
    </row>
    <row r="1680" spans="4:4">
      <c r="D1680" s="165"/>
    </row>
    <row r="1681" spans="4:4">
      <c r="D1681" s="165"/>
    </row>
    <row r="1682" spans="4:4">
      <c r="D1682" s="165"/>
    </row>
    <row r="1683" spans="4:4">
      <c r="D1683" s="165"/>
    </row>
    <row r="1684" spans="4:4">
      <c r="D1684" s="165"/>
    </row>
    <row r="1685" spans="4:4">
      <c r="D1685" s="165"/>
    </row>
    <row r="1686" spans="4:4">
      <c r="D1686" s="165"/>
    </row>
    <row r="1687" spans="4:4">
      <c r="D1687" s="165"/>
    </row>
    <row r="1688" spans="4:4">
      <c r="D1688" s="165"/>
    </row>
    <row r="1689" spans="4:4">
      <c r="D1689" s="165"/>
    </row>
    <row r="1690" spans="4:4">
      <c r="D1690" s="165"/>
    </row>
    <row r="1691" spans="4:4">
      <c r="D1691" s="165"/>
    </row>
    <row r="1692" spans="4:4">
      <c r="D1692" s="165"/>
    </row>
    <row r="1693" spans="4:4">
      <c r="D1693" s="165"/>
    </row>
    <row r="1694" spans="4:4">
      <c r="D1694" s="165"/>
    </row>
    <row r="1695" spans="4:4">
      <c r="D1695" s="165"/>
    </row>
    <row r="1696" spans="4:4">
      <c r="D1696" s="165"/>
    </row>
    <row r="1697" spans="4:4">
      <c r="D1697" s="165"/>
    </row>
    <row r="1698" spans="4:4">
      <c r="D1698" s="165"/>
    </row>
    <row r="1699" spans="4:4">
      <c r="D1699" s="165"/>
    </row>
    <row r="1700" spans="4:4">
      <c r="D1700" s="165"/>
    </row>
    <row r="1701" spans="4:4">
      <c r="D1701" s="165"/>
    </row>
    <row r="1702" spans="4:4">
      <c r="D1702" s="165"/>
    </row>
    <row r="1703" spans="4:4">
      <c r="D1703" s="165"/>
    </row>
    <row r="1704" spans="4:4">
      <c r="D1704" s="165"/>
    </row>
    <row r="1705" spans="4:4">
      <c r="D1705" s="165"/>
    </row>
    <row r="1706" spans="4:4">
      <c r="D1706" s="165"/>
    </row>
    <row r="1707" spans="4:4">
      <c r="D1707" s="165"/>
    </row>
    <row r="1708" spans="4:4">
      <c r="D1708" s="165"/>
    </row>
    <row r="1709" spans="4:4">
      <c r="D1709" s="165"/>
    </row>
    <row r="1710" spans="4:4">
      <c r="D1710" s="165"/>
    </row>
    <row r="1711" spans="4:4">
      <c r="D1711" s="165"/>
    </row>
    <row r="1712" spans="4:4">
      <c r="D1712" s="165"/>
    </row>
    <row r="1713" spans="4:4">
      <c r="D1713" s="165"/>
    </row>
    <row r="1714" spans="4:4">
      <c r="D1714" s="165"/>
    </row>
    <row r="1715" spans="4:4">
      <c r="D1715" s="165"/>
    </row>
    <row r="1716" spans="4:4">
      <c r="D1716" s="165"/>
    </row>
    <row r="1717" spans="4:4">
      <c r="D1717" s="165"/>
    </row>
    <row r="1718" spans="4:4">
      <c r="D1718" s="165"/>
    </row>
    <row r="1719" spans="4:4">
      <c r="D1719" s="165"/>
    </row>
    <row r="1720" spans="4:4">
      <c r="D1720" s="165"/>
    </row>
    <row r="1721" spans="4:4">
      <c r="D1721" s="165"/>
    </row>
    <row r="1722" spans="4:4">
      <c r="D1722" s="165"/>
    </row>
    <row r="1723" spans="4:4">
      <c r="D1723" s="165"/>
    </row>
    <row r="1724" spans="4:4">
      <c r="D1724" s="165"/>
    </row>
    <row r="1725" spans="4:4">
      <c r="D1725" s="165"/>
    </row>
    <row r="1726" spans="4:4">
      <c r="D1726" s="165"/>
    </row>
    <row r="1727" spans="4:4">
      <c r="D1727" s="165"/>
    </row>
    <row r="1728" spans="4:4">
      <c r="D1728" s="165"/>
    </row>
    <row r="1729" spans="4:4">
      <c r="D1729" s="165"/>
    </row>
    <row r="1730" spans="4:4">
      <c r="D1730" s="165"/>
    </row>
    <row r="1731" spans="4:4">
      <c r="D1731" s="165"/>
    </row>
    <row r="1732" spans="4:4">
      <c r="D1732" s="165"/>
    </row>
    <row r="1733" spans="4:4">
      <c r="D1733" s="165"/>
    </row>
    <row r="1734" spans="4:4">
      <c r="D1734" s="165"/>
    </row>
    <row r="1735" spans="4:4">
      <c r="D1735" s="165"/>
    </row>
    <row r="1736" spans="4:4">
      <c r="D1736" s="165"/>
    </row>
    <row r="1737" spans="4:4">
      <c r="D1737" s="165"/>
    </row>
    <row r="1738" spans="4:4">
      <c r="D1738" s="165"/>
    </row>
    <row r="1739" spans="4:4">
      <c r="D1739" s="165"/>
    </row>
    <row r="1740" spans="4:4">
      <c r="D1740" s="165"/>
    </row>
    <row r="1741" spans="4:4">
      <c r="D1741" s="165"/>
    </row>
    <row r="1742" spans="4:4">
      <c r="D1742" s="165"/>
    </row>
    <row r="1743" spans="4:4">
      <c r="D1743" s="165"/>
    </row>
    <row r="1744" spans="4:4">
      <c r="D1744" s="165"/>
    </row>
    <row r="1745" spans="4:4">
      <c r="D1745" s="165"/>
    </row>
    <row r="1746" spans="4:4">
      <c r="D1746" s="165"/>
    </row>
    <row r="1747" spans="4:4">
      <c r="D1747" s="165"/>
    </row>
    <row r="1748" spans="4:4">
      <c r="D1748" s="165"/>
    </row>
    <row r="1749" spans="4:4">
      <c r="D1749" s="165"/>
    </row>
    <row r="1750" spans="4:4">
      <c r="D1750" s="165"/>
    </row>
    <row r="1751" spans="4:4">
      <c r="D1751" s="165"/>
    </row>
    <row r="1752" spans="4:4">
      <c r="D1752" s="165"/>
    </row>
    <row r="1753" spans="4:4">
      <c r="D1753" s="165"/>
    </row>
    <row r="1754" spans="4:4">
      <c r="D1754" s="165"/>
    </row>
    <row r="1755" spans="4:4">
      <c r="D1755" s="165"/>
    </row>
    <row r="1756" spans="4:4">
      <c r="D1756" s="165"/>
    </row>
    <row r="1757" spans="4:4">
      <c r="D1757" s="165"/>
    </row>
    <row r="1758" spans="4:4">
      <c r="D1758" s="165"/>
    </row>
    <row r="1759" spans="4:4">
      <c r="D1759" s="165"/>
    </row>
    <row r="1760" spans="4:4">
      <c r="D1760" s="165"/>
    </row>
    <row r="1761" spans="4:4">
      <c r="D1761" s="165"/>
    </row>
    <row r="1762" spans="4:4">
      <c r="D1762" s="165"/>
    </row>
    <row r="1763" spans="4:4">
      <c r="D1763" s="165"/>
    </row>
    <row r="1764" spans="4:4">
      <c r="D1764" s="165"/>
    </row>
    <row r="1765" spans="4:4">
      <c r="D1765" s="165"/>
    </row>
    <row r="1766" spans="4:4">
      <c r="D1766" s="165"/>
    </row>
    <row r="1767" spans="4:4">
      <c r="D1767" s="165"/>
    </row>
    <row r="1768" spans="4:4">
      <c r="D1768" s="165"/>
    </row>
    <row r="1769" spans="4:4">
      <c r="D1769" s="165"/>
    </row>
    <row r="1770" spans="4:4">
      <c r="D1770" s="165"/>
    </row>
    <row r="1771" spans="4:4">
      <c r="D1771" s="165"/>
    </row>
    <row r="1772" spans="4:4">
      <c r="D1772" s="165"/>
    </row>
    <row r="1773" spans="4:4">
      <c r="D1773" s="165"/>
    </row>
    <row r="1774" spans="4:4">
      <c r="D1774" s="165"/>
    </row>
    <row r="1775" spans="4:4">
      <c r="D1775" s="165"/>
    </row>
    <row r="1776" spans="4:4">
      <c r="D1776" s="165"/>
    </row>
    <row r="1777" spans="4:4">
      <c r="D1777" s="165"/>
    </row>
    <row r="1778" spans="4:4">
      <c r="D1778" s="165"/>
    </row>
    <row r="1779" spans="4:4">
      <c r="D1779" s="165"/>
    </row>
    <row r="1780" spans="4:4">
      <c r="D1780" s="165"/>
    </row>
    <row r="1781" spans="4:4">
      <c r="D1781" s="165"/>
    </row>
    <row r="1782" spans="4:4">
      <c r="D1782" s="165"/>
    </row>
    <row r="1783" spans="4:4">
      <c r="D1783" s="165"/>
    </row>
    <row r="1784" spans="4:4">
      <c r="D1784" s="165"/>
    </row>
    <row r="1785" spans="4:4">
      <c r="D1785" s="165"/>
    </row>
    <row r="1786" spans="4:4">
      <c r="D1786" s="165"/>
    </row>
    <row r="1787" spans="4:4">
      <c r="D1787" s="165"/>
    </row>
    <row r="1788" spans="4:4">
      <c r="D1788" s="165"/>
    </row>
    <row r="1789" spans="4:4">
      <c r="D1789" s="165"/>
    </row>
    <row r="1790" spans="4:4">
      <c r="D1790" s="165"/>
    </row>
    <row r="1791" spans="4:4">
      <c r="D1791" s="165"/>
    </row>
    <row r="1792" spans="4:4">
      <c r="D1792" s="165"/>
    </row>
    <row r="1793" spans="4:4">
      <c r="D1793" s="165"/>
    </row>
    <row r="1794" spans="4:4">
      <c r="D1794" s="165"/>
    </row>
    <row r="1795" spans="4:4">
      <c r="D1795" s="165"/>
    </row>
    <row r="1796" spans="4:4">
      <c r="D1796" s="165"/>
    </row>
    <row r="1797" spans="4:4">
      <c r="D1797" s="165"/>
    </row>
    <row r="1798" spans="4:4">
      <c r="D1798" s="165"/>
    </row>
    <row r="1799" spans="4:4">
      <c r="D1799" s="165"/>
    </row>
    <row r="1800" spans="4:4">
      <c r="D1800" s="165"/>
    </row>
    <row r="1801" spans="4:4">
      <c r="D1801" s="165"/>
    </row>
    <row r="1802" spans="4:4">
      <c r="D1802" s="165"/>
    </row>
    <row r="1803" spans="4:4">
      <c r="D1803" s="165"/>
    </row>
    <row r="1804" spans="4:4">
      <c r="D1804" s="165"/>
    </row>
    <row r="1805" spans="4:4">
      <c r="D1805" s="165"/>
    </row>
    <row r="1806" spans="4:4">
      <c r="D1806" s="165"/>
    </row>
    <row r="1807" spans="4:4">
      <c r="D1807" s="165"/>
    </row>
    <row r="1808" spans="4:4">
      <c r="D1808" s="165"/>
    </row>
    <row r="1809" spans="4:4">
      <c r="D1809" s="165"/>
    </row>
    <row r="1810" spans="4:4">
      <c r="D1810" s="165"/>
    </row>
    <row r="1811" spans="4:4">
      <c r="D1811" s="165"/>
    </row>
    <row r="1812" spans="4:4">
      <c r="D1812" s="165"/>
    </row>
    <row r="1813" spans="4:4">
      <c r="D1813" s="165"/>
    </row>
    <row r="1814" spans="4:4">
      <c r="D1814" s="165"/>
    </row>
    <row r="1815" spans="4:4">
      <c r="D1815" s="165"/>
    </row>
    <row r="1816" spans="4:4">
      <c r="D1816" s="165"/>
    </row>
    <row r="1817" spans="4:4">
      <c r="D1817" s="165"/>
    </row>
    <row r="1818" spans="4:4">
      <c r="D1818" s="165"/>
    </row>
    <row r="1819" spans="4:4">
      <c r="D1819" s="165"/>
    </row>
    <row r="1820" spans="4:4">
      <c r="D1820" s="165"/>
    </row>
    <row r="1821" spans="4:4">
      <c r="D1821" s="165"/>
    </row>
    <row r="1822" spans="4:4">
      <c r="D1822" s="165"/>
    </row>
    <row r="1823" spans="4:4">
      <c r="D1823" s="165"/>
    </row>
    <row r="1824" spans="4:4">
      <c r="D1824" s="165"/>
    </row>
    <row r="1825" spans="4:4">
      <c r="D1825" s="165"/>
    </row>
    <row r="1826" spans="4:4">
      <c r="D1826" s="165"/>
    </row>
    <row r="1827" spans="4:4">
      <c r="D1827" s="165"/>
    </row>
    <row r="1828" spans="4:4">
      <c r="D1828" s="165"/>
    </row>
    <row r="1829" spans="4:4">
      <c r="D1829" s="165"/>
    </row>
    <row r="1830" spans="4:4">
      <c r="D1830" s="165"/>
    </row>
    <row r="1831" spans="4:4">
      <c r="D1831" s="165"/>
    </row>
    <row r="1832" spans="4:4">
      <c r="D1832" s="165"/>
    </row>
    <row r="1833" spans="4:4">
      <c r="D1833" s="165"/>
    </row>
    <row r="1834" spans="4:4">
      <c r="D1834" s="165"/>
    </row>
    <row r="1835" spans="4:4">
      <c r="D1835" s="165"/>
    </row>
    <row r="1836" spans="4:4">
      <c r="D1836" s="165"/>
    </row>
    <row r="1837" spans="4:4">
      <c r="D1837" s="165"/>
    </row>
    <row r="1838" spans="4:4">
      <c r="D1838" s="165"/>
    </row>
    <row r="1839" spans="4:4">
      <c r="D1839" s="165"/>
    </row>
    <row r="1840" spans="4:4">
      <c r="D1840" s="165"/>
    </row>
    <row r="1841" spans="4:4">
      <c r="D1841" s="165"/>
    </row>
    <row r="1842" spans="4:4">
      <c r="D1842" s="165"/>
    </row>
    <row r="1843" spans="4:4">
      <c r="D1843" s="165"/>
    </row>
    <row r="1844" spans="4:4">
      <c r="D1844" s="165"/>
    </row>
    <row r="1845" spans="4:4">
      <c r="D1845" s="165"/>
    </row>
    <row r="1846" spans="4:4">
      <c r="D1846" s="165"/>
    </row>
    <row r="1847" spans="4:4">
      <c r="D1847" s="165"/>
    </row>
    <row r="1848" spans="4:4">
      <c r="D1848" s="165"/>
    </row>
    <row r="1849" spans="4:4">
      <c r="D1849" s="165"/>
    </row>
    <row r="1850" spans="4:4">
      <c r="D1850" s="165"/>
    </row>
    <row r="1851" spans="4:4">
      <c r="D1851" s="165"/>
    </row>
    <row r="1852" spans="4:4">
      <c r="D1852" s="165"/>
    </row>
    <row r="1853" spans="4:4">
      <c r="D1853" s="165"/>
    </row>
    <row r="1854" spans="4:4">
      <c r="D1854" s="165"/>
    </row>
    <row r="1855" spans="4:4">
      <c r="D1855" s="165"/>
    </row>
    <row r="1856" spans="4:4">
      <c r="D1856" s="165"/>
    </row>
    <row r="1857" spans="4:4">
      <c r="D1857" s="165"/>
    </row>
    <row r="1858" spans="4:4">
      <c r="D1858" s="165"/>
    </row>
    <row r="1859" spans="4:4">
      <c r="D1859" s="165"/>
    </row>
    <row r="1860" spans="4:4">
      <c r="D1860" s="165"/>
    </row>
    <row r="1861" spans="4:4">
      <c r="D1861" s="165"/>
    </row>
    <row r="1862" spans="4:4">
      <c r="D1862" s="165"/>
    </row>
    <row r="1863" spans="4:4">
      <c r="D1863" s="165"/>
    </row>
    <row r="1864" spans="4:4">
      <c r="D1864" s="165"/>
    </row>
    <row r="1865" spans="4:4">
      <c r="D1865" s="165"/>
    </row>
    <row r="1866" spans="4:4">
      <c r="D1866" s="165"/>
    </row>
    <row r="1867" spans="4:4">
      <c r="D1867" s="165"/>
    </row>
    <row r="1868" spans="4:4">
      <c r="D1868" s="165"/>
    </row>
    <row r="1869" spans="4:4">
      <c r="D1869" s="165"/>
    </row>
    <row r="1870" spans="4:4">
      <c r="D1870" s="165"/>
    </row>
    <row r="1871" spans="4:4">
      <c r="D1871" s="165"/>
    </row>
    <row r="1872" spans="4:4">
      <c r="D1872" s="165"/>
    </row>
    <row r="1873" spans="4:4">
      <c r="D1873" s="165"/>
    </row>
    <row r="1874" spans="4:4">
      <c r="D1874" s="165"/>
    </row>
    <row r="1875" spans="4:4">
      <c r="D1875" s="165"/>
    </row>
    <row r="1876" spans="4:4">
      <c r="D1876" s="165"/>
    </row>
    <row r="1877" spans="4:4">
      <c r="D1877" s="165"/>
    </row>
    <row r="1878" spans="4:4">
      <c r="D1878" s="165"/>
    </row>
    <row r="1879" spans="4:4">
      <c r="D1879" s="165"/>
    </row>
    <row r="1880" spans="4:4">
      <c r="D1880" s="165"/>
    </row>
    <row r="1881" spans="4:4">
      <c r="D1881" s="165"/>
    </row>
    <row r="1882" spans="4:4">
      <c r="D1882" s="165"/>
    </row>
    <row r="1883" spans="4:4">
      <c r="D1883" s="165"/>
    </row>
    <row r="1884" spans="4:4">
      <c r="D1884" s="165"/>
    </row>
    <row r="1885" spans="4:4">
      <c r="D1885" s="165"/>
    </row>
    <row r="1886" spans="4:4">
      <c r="D1886" s="165"/>
    </row>
    <row r="1887" spans="4:4">
      <c r="D1887" s="165"/>
    </row>
    <row r="1888" spans="4:4">
      <c r="D1888" s="165"/>
    </row>
    <row r="1889" spans="4:4">
      <c r="D1889" s="165"/>
    </row>
    <row r="1890" spans="4:4">
      <c r="D1890" s="165"/>
    </row>
    <row r="1891" spans="4:4">
      <c r="D1891" s="165"/>
    </row>
    <row r="1892" spans="4:4">
      <c r="D1892" s="165"/>
    </row>
    <row r="1893" spans="4:4">
      <c r="D1893" s="165"/>
    </row>
    <row r="1894" spans="4:4">
      <c r="D1894" s="165"/>
    </row>
    <row r="1895" spans="4:4">
      <c r="D1895" s="165"/>
    </row>
    <row r="1896" spans="4:4">
      <c r="D1896" s="165"/>
    </row>
    <row r="1897" spans="4:4">
      <c r="D1897" s="165"/>
    </row>
    <row r="1898" spans="4:4">
      <c r="D1898" s="165"/>
    </row>
    <row r="1899" spans="4:4">
      <c r="D1899" s="165"/>
    </row>
    <row r="1900" spans="4:4">
      <c r="D1900" s="165"/>
    </row>
    <row r="1901" spans="4:4">
      <c r="D1901" s="165"/>
    </row>
    <row r="1902" spans="4:4">
      <c r="D1902" s="165"/>
    </row>
    <row r="1903" spans="4:4">
      <c r="D1903" s="165"/>
    </row>
    <row r="1904" spans="4:4">
      <c r="D1904" s="165"/>
    </row>
    <row r="1905" spans="4:4">
      <c r="D1905" s="165"/>
    </row>
    <row r="1906" spans="4:4">
      <c r="D1906" s="165"/>
    </row>
    <row r="1907" spans="4:4">
      <c r="D1907" s="165"/>
    </row>
    <row r="1908" spans="4:4">
      <c r="D1908" s="165"/>
    </row>
    <row r="1909" spans="4:4">
      <c r="D1909" s="165"/>
    </row>
    <row r="1910" spans="4:4">
      <c r="D1910" s="165"/>
    </row>
    <row r="1911" spans="4:4">
      <c r="D1911" s="165"/>
    </row>
    <row r="1912" spans="4:4">
      <c r="D1912" s="165"/>
    </row>
    <row r="1913" spans="4:4">
      <c r="D1913" s="165"/>
    </row>
    <row r="1914" spans="4:4">
      <c r="D1914" s="165"/>
    </row>
    <row r="1915" spans="4:4">
      <c r="D1915" s="165"/>
    </row>
    <row r="1916" spans="4:4">
      <c r="D1916" s="165"/>
    </row>
    <row r="1917" spans="4:4">
      <c r="D1917" s="165"/>
    </row>
    <row r="1918" spans="4:4">
      <c r="D1918" s="165"/>
    </row>
    <row r="1919" spans="4:4">
      <c r="D1919" s="165"/>
    </row>
    <row r="1920" spans="4:4">
      <c r="D1920" s="165"/>
    </row>
    <row r="1921" spans="4:4">
      <c r="D1921" s="165"/>
    </row>
    <row r="1922" spans="4:4">
      <c r="D1922" s="165"/>
    </row>
    <row r="1923" spans="4:4">
      <c r="D1923" s="165"/>
    </row>
    <row r="1924" spans="4:4">
      <c r="D1924" s="165"/>
    </row>
    <row r="1925" spans="4:4">
      <c r="D1925" s="165"/>
    </row>
    <row r="1926" spans="4:4">
      <c r="D1926" s="165"/>
    </row>
    <row r="1927" spans="4:4">
      <c r="D1927" s="165"/>
    </row>
    <row r="1928" spans="4:4">
      <c r="D1928" s="165"/>
    </row>
    <row r="1929" spans="4:4">
      <c r="D1929" s="165"/>
    </row>
    <row r="1930" spans="4:4">
      <c r="D1930" s="165"/>
    </row>
    <row r="1931" spans="4:4">
      <c r="D1931" s="165"/>
    </row>
    <row r="1932" spans="4:4">
      <c r="D1932" s="165"/>
    </row>
    <row r="1933" spans="4:4">
      <c r="D1933" s="165"/>
    </row>
    <row r="1934" spans="4:4">
      <c r="D1934" s="165"/>
    </row>
    <row r="1935" spans="4:4">
      <c r="D1935" s="165"/>
    </row>
    <row r="1936" spans="4:4">
      <c r="D1936" s="165"/>
    </row>
    <row r="1937" spans="4:4">
      <c r="D1937" s="165"/>
    </row>
    <row r="1938" spans="4:4">
      <c r="D1938" s="165"/>
    </row>
    <row r="1939" spans="4:4">
      <c r="D1939" s="165"/>
    </row>
    <row r="1940" spans="4:4">
      <c r="D1940" s="165"/>
    </row>
    <row r="1941" spans="4:4">
      <c r="D1941" s="165"/>
    </row>
    <row r="1942" spans="4:4">
      <c r="D1942" s="165"/>
    </row>
    <row r="1943" spans="4:4">
      <c r="D1943" s="165"/>
    </row>
    <row r="1944" spans="4:4">
      <c r="D1944" s="165"/>
    </row>
    <row r="1945" spans="4:4">
      <c r="D1945" s="165"/>
    </row>
    <row r="1946" spans="4:4">
      <c r="D1946" s="165"/>
    </row>
    <row r="1947" spans="4:4">
      <c r="D1947" s="165"/>
    </row>
    <row r="1948" spans="4:4">
      <c r="D1948" s="165"/>
    </row>
    <row r="1949" spans="4:4">
      <c r="D1949" s="165"/>
    </row>
    <row r="1950" spans="4:4">
      <c r="D1950" s="165"/>
    </row>
    <row r="1951" spans="4:4">
      <c r="D1951" s="165"/>
    </row>
    <row r="1952" spans="4:4">
      <c r="D1952" s="165"/>
    </row>
    <row r="1953" spans="4:4">
      <c r="D1953" s="165"/>
    </row>
    <row r="1954" spans="4:4">
      <c r="D1954" s="165"/>
    </row>
    <row r="1955" spans="4:4">
      <c r="D1955" s="165"/>
    </row>
    <row r="1956" spans="4:4">
      <c r="D1956" s="165"/>
    </row>
    <row r="1957" spans="4:4">
      <c r="D1957" s="165"/>
    </row>
    <row r="1958" spans="4:4">
      <c r="D1958" s="165"/>
    </row>
    <row r="1959" spans="4:4">
      <c r="D1959" s="165"/>
    </row>
    <row r="1960" spans="4:4">
      <c r="D1960" s="165"/>
    </row>
    <row r="1961" spans="4:4">
      <c r="D1961" s="165"/>
    </row>
    <row r="1962" spans="4:4">
      <c r="D1962" s="165"/>
    </row>
    <row r="1963" spans="4:4">
      <c r="D1963" s="165"/>
    </row>
    <row r="1964" spans="4:4">
      <c r="D1964" s="165"/>
    </row>
    <row r="1965" spans="4:4">
      <c r="D1965" s="165"/>
    </row>
    <row r="1966" spans="4:4">
      <c r="D1966" s="165"/>
    </row>
    <row r="1967" spans="4:4">
      <c r="D1967" s="165"/>
    </row>
    <row r="1968" spans="4:4">
      <c r="D1968" s="165"/>
    </row>
    <row r="1969" spans="4:4">
      <c r="D1969" s="165"/>
    </row>
    <row r="1970" spans="4:4">
      <c r="D1970" s="165"/>
    </row>
    <row r="1971" spans="4:4">
      <c r="D1971" s="165"/>
    </row>
    <row r="1972" spans="4:4">
      <c r="D1972" s="165"/>
    </row>
    <row r="1973" spans="4:4">
      <c r="D1973" s="165"/>
    </row>
    <row r="1974" spans="4:4">
      <c r="D1974" s="165"/>
    </row>
    <row r="1975" spans="4:4">
      <c r="D1975" s="165"/>
    </row>
    <row r="1976" spans="4:4">
      <c r="D1976" s="165"/>
    </row>
    <row r="1977" spans="4:4">
      <c r="D1977" s="165"/>
    </row>
    <row r="1978" spans="4:4">
      <c r="D1978" s="165"/>
    </row>
    <row r="1979" spans="4:4">
      <c r="D1979" s="165"/>
    </row>
    <row r="1980" spans="4:4">
      <c r="D1980" s="165"/>
    </row>
    <row r="1981" spans="4:4">
      <c r="D1981" s="165"/>
    </row>
    <row r="1982" spans="4:4">
      <c r="D1982" s="165"/>
    </row>
    <row r="1983" spans="4:4">
      <c r="D1983" s="165"/>
    </row>
    <row r="1984" spans="4:4">
      <c r="D1984" s="165"/>
    </row>
    <row r="1985" spans="4:4">
      <c r="D1985" s="165"/>
    </row>
    <row r="1986" spans="4:4">
      <c r="D1986" s="165"/>
    </row>
    <row r="1987" spans="4:4">
      <c r="D1987" s="165"/>
    </row>
    <row r="1988" spans="4:4">
      <c r="D1988" s="165"/>
    </row>
    <row r="1989" spans="4:4">
      <c r="D1989" s="165"/>
    </row>
    <row r="1990" spans="4:4">
      <c r="D1990" s="165"/>
    </row>
    <row r="1991" spans="4:4">
      <c r="D1991" s="165"/>
    </row>
    <row r="1992" spans="4:4">
      <c r="D1992" s="165"/>
    </row>
    <row r="1993" spans="4:4">
      <c r="D1993" s="165"/>
    </row>
    <row r="1994" spans="4:4">
      <c r="D1994" s="165"/>
    </row>
    <row r="1995" spans="4:4">
      <c r="D1995" s="165"/>
    </row>
    <row r="1996" spans="4:4">
      <c r="D1996" s="165"/>
    </row>
    <row r="1997" spans="4:4">
      <c r="D1997" s="165"/>
    </row>
    <row r="1998" spans="4:4">
      <c r="D1998" s="165"/>
    </row>
    <row r="1999" spans="4:4">
      <c r="D1999" s="165"/>
    </row>
    <row r="2000" spans="4:4">
      <c r="D2000" s="165"/>
    </row>
    <row r="2001" spans="4:4">
      <c r="D2001" s="165"/>
    </row>
    <row r="2002" spans="4:4">
      <c r="D2002" s="165"/>
    </row>
    <row r="2003" spans="4:4">
      <c r="D2003" s="165"/>
    </row>
    <row r="2004" spans="4:4">
      <c r="D2004" s="165"/>
    </row>
    <row r="2005" spans="4:4">
      <c r="D2005" s="165"/>
    </row>
    <row r="2006" spans="4:4">
      <c r="D2006" s="165"/>
    </row>
    <row r="2007" spans="4:4">
      <c r="D2007" s="165"/>
    </row>
    <row r="2008" spans="4:4">
      <c r="D2008" s="165"/>
    </row>
    <row r="2009" spans="4:4">
      <c r="D2009" s="165"/>
    </row>
    <row r="2010" spans="4:4">
      <c r="D2010" s="165"/>
    </row>
    <row r="2011" spans="4:4">
      <c r="D2011" s="165"/>
    </row>
    <row r="2012" spans="4:4">
      <c r="D2012" s="165"/>
    </row>
    <row r="2013" spans="4:4">
      <c r="D2013" s="165"/>
    </row>
    <row r="2014" spans="4:4">
      <c r="D2014" s="165"/>
    </row>
    <row r="2015" spans="4:4">
      <c r="D2015" s="165"/>
    </row>
    <row r="2016" spans="4:4">
      <c r="D2016" s="165"/>
    </row>
    <row r="2017" spans="4:4">
      <c r="D2017" s="165"/>
    </row>
    <row r="2018" spans="4:4">
      <c r="D2018" s="165"/>
    </row>
    <row r="2019" spans="4:4">
      <c r="D2019" s="165"/>
    </row>
    <row r="2020" spans="4:4">
      <c r="D2020" s="165"/>
    </row>
    <row r="2021" spans="4:4">
      <c r="D2021" s="165"/>
    </row>
    <row r="2022" spans="4:4">
      <c r="D2022" s="165"/>
    </row>
    <row r="2023" spans="4:4">
      <c r="D2023" s="165"/>
    </row>
    <row r="2024" spans="4:4">
      <c r="D2024" s="165"/>
    </row>
    <row r="2025" spans="4:4">
      <c r="D2025" s="165"/>
    </row>
    <row r="2026" spans="4:4">
      <c r="D2026" s="165"/>
    </row>
    <row r="2027" spans="4:4">
      <c r="D2027" s="165"/>
    </row>
    <row r="2028" spans="4:4">
      <c r="D2028" s="165"/>
    </row>
    <row r="2029" spans="4:4">
      <c r="D2029" s="165"/>
    </row>
    <row r="2030" spans="4:4">
      <c r="D2030" s="165"/>
    </row>
    <row r="2031" spans="4:4">
      <c r="D2031" s="165"/>
    </row>
    <row r="2032" spans="4:4">
      <c r="D2032" s="165"/>
    </row>
    <row r="2033" spans="4:4">
      <c r="D2033" s="165"/>
    </row>
    <row r="2034" spans="4:4">
      <c r="D2034" s="165"/>
    </row>
    <row r="2035" spans="4:4">
      <c r="D2035" s="165"/>
    </row>
    <row r="2036" spans="4:4">
      <c r="D2036" s="165"/>
    </row>
    <row r="2037" spans="4:4">
      <c r="D2037" s="165"/>
    </row>
    <row r="2038" spans="4:4">
      <c r="D2038" s="165"/>
    </row>
    <row r="2039" spans="4:4">
      <c r="D2039" s="165"/>
    </row>
    <row r="2040" spans="4:4">
      <c r="D2040" s="165"/>
    </row>
    <row r="2041" spans="4:4">
      <c r="D2041" s="165"/>
    </row>
    <row r="2042" spans="4:4">
      <c r="D2042" s="165"/>
    </row>
    <row r="2043" spans="4:4">
      <c r="D2043" s="165"/>
    </row>
    <row r="2044" spans="4:4">
      <c r="D2044" s="165"/>
    </row>
    <row r="2045" spans="4:4">
      <c r="D2045" s="165"/>
    </row>
    <row r="2046" spans="4:4">
      <c r="D2046" s="165"/>
    </row>
    <row r="2047" spans="4:4">
      <c r="D2047" s="165"/>
    </row>
    <row r="2048" spans="4:4">
      <c r="D2048" s="165"/>
    </row>
    <row r="2049" spans="4:4">
      <c r="D2049" s="165"/>
    </row>
    <row r="2050" spans="4:4">
      <c r="D2050" s="165"/>
    </row>
    <row r="2051" spans="4:4">
      <c r="D2051" s="165"/>
    </row>
    <row r="2052" spans="4:4">
      <c r="D2052" s="165"/>
    </row>
    <row r="2053" spans="4:4">
      <c r="D2053" s="165"/>
    </row>
    <row r="2054" spans="4:4">
      <c r="D2054" s="165"/>
    </row>
    <row r="2055" spans="4:4">
      <c r="D2055" s="165"/>
    </row>
    <row r="2056" spans="4:4">
      <c r="D2056" s="165"/>
    </row>
    <row r="2057" spans="4:4">
      <c r="D2057" s="165"/>
    </row>
    <row r="2058" spans="4:4">
      <c r="D2058" s="165"/>
    </row>
    <row r="2059" spans="4:4">
      <c r="D2059" s="165"/>
    </row>
    <row r="2060" spans="4:4">
      <c r="D2060" s="165"/>
    </row>
    <row r="2061" spans="4:4">
      <c r="D2061" s="165"/>
    </row>
    <row r="2062" spans="4:4">
      <c r="D2062" s="165"/>
    </row>
    <row r="2063" spans="4:4">
      <c r="D2063" s="165"/>
    </row>
    <row r="2064" spans="4:4">
      <c r="D2064" s="165"/>
    </row>
    <row r="2065" spans="4:4">
      <c r="D2065" s="165"/>
    </row>
    <row r="2066" spans="4:4">
      <c r="D2066" s="165"/>
    </row>
    <row r="2067" spans="4:4">
      <c r="D2067" s="165"/>
    </row>
    <row r="2068" spans="4:4">
      <c r="D2068" s="165"/>
    </row>
    <row r="2069" spans="4:4">
      <c r="D2069" s="165"/>
    </row>
    <row r="2070" spans="4:4">
      <c r="D2070" s="165"/>
    </row>
    <row r="2071" spans="4:4">
      <c r="D2071" s="165"/>
    </row>
    <row r="2072" spans="4:4">
      <c r="D2072" s="165"/>
    </row>
    <row r="2073" spans="4:4">
      <c r="D2073" s="165"/>
    </row>
    <row r="2074" spans="4:4">
      <c r="D2074" s="165"/>
    </row>
    <row r="2075" spans="4:4">
      <c r="D2075" s="165"/>
    </row>
    <row r="2076" spans="4:4">
      <c r="D2076" s="165"/>
    </row>
    <row r="2077" spans="4:4">
      <c r="D2077" s="165"/>
    </row>
    <row r="2078" spans="4:4">
      <c r="D2078" s="165"/>
    </row>
    <row r="2079" spans="4:4">
      <c r="D2079" s="165"/>
    </row>
    <row r="2080" spans="4:4">
      <c r="D2080" s="165"/>
    </row>
    <row r="2081" spans="4:4">
      <c r="D2081" s="165"/>
    </row>
    <row r="2082" spans="4:4">
      <c r="D2082" s="165"/>
    </row>
    <row r="2083" spans="4:4">
      <c r="D2083" s="165"/>
    </row>
    <row r="2084" spans="4:4">
      <c r="D2084" s="165"/>
    </row>
    <row r="2085" spans="4:4">
      <c r="D2085" s="165"/>
    </row>
    <row r="2086" spans="4:4">
      <c r="D2086" s="165"/>
    </row>
    <row r="2087" spans="4:4">
      <c r="D2087" s="165"/>
    </row>
    <row r="2088" spans="4:4">
      <c r="D2088" s="165"/>
    </row>
    <row r="2089" spans="4:4">
      <c r="D2089" s="165"/>
    </row>
    <row r="2090" spans="4:4">
      <c r="D2090" s="165"/>
    </row>
    <row r="2091" spans="4:4">
      <c r="D2091" s="165"/>
    </row>
    <row r="2092" spans="4:4">
      <c r="D2092" s="165"/>
    </row>
    <row r="2093" spans="4:4">
      <c r="D2093" s="165"/>
    </row>
    <row r="2094" spans="4:4">
      <c r="D2094" s="165"/>
    </row>
    <row r="2095" spans="4:4">
      <c r="D2095" s="165"/>
    </row>
    <row r="2096" spans="4:4">
      <c r="D2096" s="165"/>
    </row>
    <row r="2097" spans="4:4">
      <c r="D2097" s="165"/>
    </row>
    <row r="2098" spans="4:4">
      <c r="D2098" s="165"/>
    </row>
    <row r="2099" spans="4:4">
      <c r="D2099" s="165"/>
    </row>
    <row r="2100" spans="4:4">
      <c r="D2100" s="165"/>
    </row>
    <row r="2101" spans="4:4">
      <c r="D2101" s="165"/>
    </row>
    <row r="2102" spans="4:4">
      <c r="D2102" s="165"/>
    </row>
    <row r="2103" spans="4:4">
      <c r="D2103" s="165"/>
    </row>
    <row r="2104" spans="4:4">
      <c r="D2104" s="165"/>
    </row>
    <row r="2105" spans="4:4">
      <c r="D2105" s="165"/>
    </row>
    <row r="2106" spans="4:4">
      <c r="D2106" s="165"/>
    </row>
    <row r="2107" spans="4:4">
      <c r="D2107" s="165"/>
    </row>
    <row r="2108" spans="4:4">
      <c r="D2108" s="165"/>
    </row>
    <row r="2109" spans="4:4">
      <c r="D2109" s="165"/>
    </row>
    <row r="2110" spans="4:4">
      <c r="D2110" s="165"/>
    </row>
    <row r="2111" spans="4:4">
      <c r="D2111" s="165"/>
    </row>
    <row r="2112" spans="4:4">
      <c r="D2112" s="165"/>
    </row>
    <row r="2113" spans="4:4">
      <c r="D2113" s="165"/>
    </row>
    <row r="2114" spans="4:4">
      <c r="D2114" s="165"/>
    </row>
    <row r="2115" spans="4:4">
      <c r="D2115" s="165"/>
    </row>
    <row r="2116" spans="4:4">
      <c r="D2116" s="165"/>
    </row>
    <row r="2117" spans="4:4">
      <c r="D2117" s="165"/>
    </row>
    <row r="2118" spans="4:4">
      <c r="D2118" s="165"/>
    </row>
    <row r="2119" spans="4:4">
      <c r="D2119" s="165"/>
    </row>
    <row r="2120" spans="4:4">
      <c r="D2120" s="165"/>
    </row>
    <row r="2121" spans="4:4">
      <c r="D2121" s="165"/>
    </row>
    <row r="2122" spans="4:4">
      <c r="D2122" s="165"/>
    </row>
    <row r="2123" spans="4:4">
      <c r="D2123" s="165"/>
    </row>
    <row r="2124" spans="4:4">
      <c r="D2124" s="165"/>
    </row>
    <row r="2125" spans="4:4">
      <c r="D2125" s="165"/>
    </row>
    <row r="2126" spans="4:4">
      <c r="D2126" s="165"/>
    </row>
    <row r="2127" spans="4:4">
      <c r="D2127" s="165"/>
    </row>
    <row r="2128" spans="4:4">
      <c r="D2128" s="165"/>
    </row>
    <row r="2129" spans="4:4">
      <c r="D2129" s="165"/>
    </row>
    <row r="2130" spans="4:4">
      <c r="D2130" s="165"/>
    </row>
    <row r="2131" spans="4:4">
      <c r="D2131" s="165"/>
    </row>
    <row r="2132" spans="4:4">
      <c r="D2132" s="165"/>
    </row>
    <row r="2133" spans="4:4">
      <c r="D2133" s="165"/>
    </row>
    <row r="2134" spans="4:4">
      <c r="D2134" s="165"/>
    </row>
    <row r="2135" spans="4:4">
      <c r="D2135" s="165"/>
    </row>
    <row r="2136" spans="4:4">
      <c r="D2136" s="165"/>
    </row>
    <row r="2137" spans="4:4">
      <c r="D2137" s="165"/>
    </row>
    <row r="2138" spans="4:4">
      <c r="D2138" s="165"/>
    </row>
    <row r="2139" spans="4:4">
      <c r="D2139" s="165"/>
    </row>
    <row r="2140" spans="4:4">
      <c r="D2140" s="165"/>
    </row>
    <row r="2141" spans="4:4">
      <c r="D2141" s="165"/>
    </row>
    <row r="2142" spans="4:4">
      <c r="D2142" s="165"/>
    </row>
    <row r="2143" spans="4:4">
      <c r="D2143" s="165"/>
    </row>
    <row r="2144" spans="4:4">
      <c r="D2144" s="165"/>
    </row>
    <row r="2145" spans="4:4">
      <c r="D2145" s="165"/>
    </row>
    <row r="2146" spans="4:4">
      <c r="D2146" s="165"/>
    </row>
    <row r="2147" spans="4:4">
      <c r="D2147" s="165"/>
    </row>
    <row r="2148" spans="4:4">
      <c r="D2148" s="165"/>
    </row>
    <row r="2149" spans="4:4">
      <c r="D2149" s="165"/>
    </row>
    <row r="2150" spans="4:4">
      <c r="D2150" s="165"/>
    </row>
    <row r="2151" spans="4:4">
      <c r="D2151" s="165"/>
    </row>
    <row r="2152" spans="4:4">
      <c r="D2152" s="165"/>
    </row>
    <row r="2153" spans="4:4">
      <c r="D2153" s="165"/>
    </row>
    <row r="2154" spans="4:4">
      <c r="D2154" s="165"/>
    </row>
    <row r="2155" spans="4:4">
      <c r="D2155" s="165"/>
    </row>
    <row r="2156" spans="4:4">
      <c r="D2156" s="165"/>
    </row>
    <row r="2157" spans="4:4">
      <c r="D2157" s="165"/>
    </row>
    <row r="2158" spans="4:4">
      <c r="D2158" s="165"/>
    </row>
    <row r="2159" spans="4:4">
      <c r="D2159" s="165"/>
    </row>
    <row r="2160" spans="4:4">
      <c r="D2160" s="165"/>
    </row>
    <row r="2161" spans="4:4">
      <c r="D2161" s="165"/>
    </row>
    <row r="2162" spans="4:4">
      <c r="D2162" s="165"/>
    </row>
    <row r="2163" spans="4:4">
      <c r="D2163" s="165"/>
    </row>
    <row r="2164" spans="4:4">
      <c r="D2164" s="165"/>
    </row>
    <row r="2165" spans="4:4">
      <c r="D2165" s="165"/>
    </row>
    <row r="2166" spans="4:4">
      <c r="D2166" s="165"/>
    </row>
    <row r="2167" spans="4:4">
      <c r="D2167" s="165"/>
    </row>
    <row r="2168" spans="4:4">
      <c r="D2168" s="165"/>
    </row>
    <row r="2169" spans="4:4">
      <c r="D2169" s="165"/>
    </row>
    <row r="2170" spans="4:4">
      <c r="D2170" s="165"/>
    </row>
    <row r="2171" spans="4:4">
      <c r="D2171" s="165"/>
    </row>
    <row r="2172" spans="4:4">
      <c r="D2172" s="165"/>
    </row>
    <row r="2173" spans="4:4">
      <c r="D2173" s="165"/>
    </row>
    <row r="2174" spans="4:4">
      <c r="D2174" s="165"/>
    </row>
    <row r="2175" spans="4:4">
      <c r="D2175" s="165"/>
    </row>
    <row r="2176" spans="4:4">
      <c r="D2176" s="165"/>
    </row>
    <row r="2177" spans="4:4">
      <c r="D2177" s="165"/>
    </row>
    <row r="2178" spans="4:4">
      <c r="D2178" s="165"/>
    </row>
    <row r="2179" spans="4:4">
      <c r="D2179" s="165"/>
    </row>
    <row r="2180" spans="4:4">
      <c r="D2180" s="165"/>
    </row>
    <row r="2181" spans="4:4">
      <c r="D2181" s="165"/>
    </row>
    <row r="2182" spans="4:4">
      <c r="D2182" s="165"/>
    </row>
    <row r="2183" spans="4:4">
      <c r="D2183" s="165"/>
    </row>
    <row r="2184" spans="4:4">
      <c r="D2184" s="165"/>
    </row>
    <row r="2185" spans="4:4">
      <c r="D2185" s="165"/>
    </row>
    <row r="2186" spans="4:4">
      <c r="D2186" s="165"/>
    </row>
    <row r="2187" spans="4:4">
      <c r="D2187" s="165"/>
    </row>
    <row r="2188" spans="4:4">
      <c r="D2188" s="165"/>
    </row>
    <row r="2189" spans="4:4">
      <c r="D2189" s="165"/>
    </row>
    <row r="2190" spans="4:4">
      <c r="D2190" s="165"/>
    </row>
    <row r="2191" spans="4:4">
      <c r="D2191" s="165"/>
    </row>
    <row r="2192" spans="4:4">
      <c r="D2192" s="165"/>
    </row>
    <row r="2193" spans="4:4">
      <c r="D2193" s="165"/>
    </row>
    <row r="2194" spans="4:4">
      <c r="D2194" s="165"/>
    </row>
    <row r="2195" spans="4:4">
      <c r="D2195" s="165"/>
    </row>
    <row r="2196" spans="4:4">
      <c r="D2196" s="165"/>
    </row>
    <row r="2197" spans="4:4">
      <c r="D2197" s="165"/>
    </row>
    <row r="2198" spans="4:4">
      <c r="D2198" s="165"/>
    </row>
    <row r="2199" spans="4:4">
      <c r="D2199" s="165"/>
    </row>
    <row r="2200" spans="4:4">
      <c r="D2200" s="165"/>
    </row>
    <row r="2201" spans="4:4">
      <c r="D2201" s="165"/>
    </row>
    <row r="2202" spans="4:4">
      <c r="D2202" s="165"/>
    </row>
    <row r="2203" spans="4:4">
      <c r="D2203" s="165"/>
    </row>
    <row r="2204" spans="4:4">
      <c r="D2204" s="165"/>
    </row>
    <row r="2205" spans="4:4">
      <c r="D2205" s="165"/>
    </row>
    <row r="2206" spans="4:4">
      <c r="D2206" s="165"/>
    </row>
    <row r="2207" spans="4:4">
      <c r="D2207" s="165"/>
    </row>
    <row r="2208" spans="4:4">
      <c r="D2208" s="165"/>
    </row>
    <row r="2209" spans="4:4">
      <c r="D2209" s="165"/>
    </row>
    <row r="2210" spans="4:4">
      <c r="D2210" s="165"/>
    </row>
    <row r="2211" spans="4:4">
      <c r="D2211" s="165"/>
    </row>
    <row r="2212" spans="4:4">
      <c r="D2212" s="165"/>
    </row>
    <row r="2213" spans="4:4">
      <c r="D2213" s="165"/>
    </row>
    <row r="2214" spans="4:4">
      <c r="D2214" s="165"/>
    </row>
    <row r="2215" spans="4:4">
      <c r="D2215" s="165"/>
    </row>
    <row r="2216" spans="4:4">
      <c r="D2216" s="165"/>
    </row>
    <row r="2217" spans="4:4">
      <c r="D2217" s="165"/>
    </row>
    <row r="2218" spans="4:4">
      <c r="D2218" s="165"/>
    </row>
    <row r="2219" spans="4:4">
      <c r="D2219" s="165"/>
    </row>
    <row r="2220" spans="4:4">
      <c r="D2220" s="165"/>
    </row>
    <row r="2221" spans="4:4">
      <c r="D2221" s="165"/>
    </row>
    <row r="2222" spans="4:4">
      <c r="D2222" s="165"/>
    </row>
    <row r="2223" spans="4:4">
      <c r="D2223" s="165"/>
    </row>
    <row r="2224" spans="4:4">
      <c r="D2224" s="165"/>
    </row>
    <row r="2225" spans="4:4">
      <c r="D2225" s="165"/>
    </row>
    <row r="2226" spans="4:4">
      <c r="D2226" s="165"/>
    </row>
    <row r="2227" spans="4:4">
      <c r="D2227" s="165"/>
    </row>
    <row r="2228" spans="4:4">
      <c r="D2228" s="165"/>
    </row>
    <row r="2229" spans="4:4">
      <c r="D2229" s="165"/>
    </row>
    <row r="2230" spans="4:4">
      <c r="D2230" s="165"/>
    </row>
    <row r="2231" spans="4:4">
      <c r="D2231" s="165"/>
    </row>
    <row r="2232" spans="4:4">
      <c r="D2232" s="165"/>
    </row>
    <row r="2233" spans="4:4">
      <c r="D2233" s="165"/>
    </row>
    <row r="2234" spans="4:4">
      <c r="D2234" s="165"/>
    </row>
    <row r="2235" spans="4:4">
      <c r="D2235" s="165"/>
    </row>
    <row r="2236" spans="4:4">
      <c r="D2236" s="165"/>
    </row>
    <row r="2237" spans="4:4">
      <c r="D2237" s="165"/>
    </row>
    <row r="2238" spans="4:4">
      <c r="D2238" s="165"/>
    </row>
    <row r="2239" spans="4:4">
      <c r="D2239" s="165"/>
    </row>
    <row r="2240" spans="4:4">
      <c r="D2240" s="165"/>
    </row>
    <row r="2241" spans="4:4">
      <c r="D2241" s="165"/>
    </row>
    <row r="2242" spans="4:4">
      <c r="D2242" s="165"/>
    </row>
    <row r="2243" spans="4:4">
      <c r="D2243" s="165"/>
    </row>
    <row r="2244" spans="4:4">
      <c r="D2244" s="165"/>
    </row>
    <row r="2245" spans="4:4">
      <c r="D2245" s="165"/>
    </row>
    <row r="2246" spans="4:4">
      <c r="D2246" s="165"/>
    </row>
    <row r="2247" spans="4:4">
      <c r="D2247" s="165"/>
    </row>
    <row r="2248" spans="4:4">
      <c r="D2248" s="165"/>
    </row>
    <row r="2249" spans="4:4">
      <c r="D2249" s="165"/>
    </row>
    <row r="2250" spans="4:4">
      <c r="D2250" s="165"/>
    </row>
    <row r="2251" spans="4:4">
      <c r="D2251" s="165"/>
    </row>
    <row r="2252" spans="4:4">
      <c r="D2252" s="165"/>
    </row>
    <row r="2253" spans="4:4">
      <c r="D2253" s="165"/>
    </row>
    <row r="2254" spans="4:4">
      <c r="D2254" s="165"/>
    </row>
    <row r="2255" spans="4:4">
      <c r="D2255" s="165"/>
    </row>
    <row r="2256" spans="4:4">
      <c r="D2256" s="165"/>
    </row>
    <row r="2257" spans="4:4">
      <c r="D2257" s="165"/>
    </row>
    <row r="2258" spans="4:4">
      <c r="D2258" s="165"/>
    </row>
    <row r="2259" spans="4:4">
      <c r="D2259" s="165"/>
    </row>
    <row r="2260" spans="4:4">
      <c r="D2260" s="165"/>
    </row>
    <row r="2261" spans="4:4">
      <c r="D2261" s="165"/>
    </row>
    <row r="2262" spans="4:4">
      <c r="D2262" s="165"/>
    </row>
    <row r="2263" spans="4:4">
      <c r="D2263" s="165"/>
    </row>
    <row r="2264" spans="4:4">
      <c r="D2264" s="165"/>
    </row>
    <row r="2265" spans="4:4">
      <c r="D2265" s="165"/>
    </row>
    <row r="2266" spans="4:4">
      <c r="D2266" s="165"/>
    </row>
    <row r="2267" spans="4:4">
      <c r="D2267" s="165"/>
    </row>
    <row r="2268" spans="4:4">
      <c r="D2268" s="165"/>
    </row>
    <row r="2269" spans="4:4">
      <c r="D2269" s="165"/>
    </row>
    <row r="2270" spans="4:4">
      <c r="D2270" s="165"/>
    </row>
    <row r="2271" spans="4:4">
      <c r="D2271" s="165"/>
    </row>
    <row r="2272" spans="4:4">
      <c r="D2272" s="165"/>
    </row>
    <row r="2273" spans="4:4">
      <c r="D2273" s="165"/>
    </row>
    <row r="2274" spans="4:4">
      <c r="D2274" s="165"/>
    </row>
    <row r="2275" spans="4:4">
      <c r="D2275" s="165"/>
    </row>
    <row r="2276" spans="4:4">
      <c r="D2276" s="165"/>
    </row>
    <row r="2277" spans="4:4">
      <c r="D2277" s="165"/>
    </row>
    <row r="2278" spans="4:4">
      <c r="D2278" s="165"/>
    </row>
    <row r="2279" spans="4:4">
      <c r="D2279" s="165"/>
    </row>
    <row r="2280" spans="4:4">
      <c r="D2280" s="165"/>
    </row>
    <row r="2281" spans="4:4">
      <c r="D2281" s="165"/>
    </row>
    <row r="2282" spans="4:4">
      <c r="D2282" s="165"/>
    </row>
    <row r="2283" spans="4:4">
      <c r="D2283" s="165"/>
    </row>
    <row r="2284" spans="4:4">
      <c r="D2284" s="165"/>
    </row>
    <row r="2285" spans="4:4">
      <c r="D2285" s="165"/>
    </row>
    <row r="2286" spans="4:4">
      <c r="D2286" s="165"/>
    </row>
    <row r="2287" spans="4:4">
      <c r="D2287" s="165"/>
    </row>
    <row r="2288" spans="4:4">
      <c r="D2288" s="165"/>
    </row>
    <row r="2289" spans="4:4">
      <c r="D2289" s="165"/>
    </row>
    <row r="2290" spans="4:4">
      <c r="D2290" s="165"/>
    </row>
    <row r="2291" spans="4:4">
      <c r="D2291" s="165"/>
    </row>
    <row r="2292" spans="4:4">
      <c r="D2292" s="165"/>
    </row>
    <row r="2293" spans="4:4">
      <c r="D2293" s="165"/>
    </row>
    <row r="2294" spans="4:4">
      <c r="D2294" s="165"/>
    </row>
    <row r="2295" spans="4:4">
      <c r="D2295" s="165"/>
    </row>
    <row r="2296" spans="4:4">
      <c r="D2296" s="165"/>
    </row>
    <row r="2297" spans="4:4">
      <c r="D2297" s="165"/>
    </row>
    <row r="2298" spans="4:4">
      <c r="D2298" s="165"/>
    </row>
    <row r="2299" spans="4:4">
      <c r="D2299" s="165"/>
    </row>
    <row r="2300" spans="4:4">
      <c r="D2300" s="165"/>
    </row>
    <row r="2301" spans="4:4">
      <c r="D2301" s="165"/>
    </row>
    <row r="2302" spans="4:4">
      <c r="D2302" s="165"/>
    </row>
    <row r="2303" spans="4:4">
      <c r="D2303" s="165"/>
    </row>
    <row r="2304" spans="4:4">
      <c r="D2304" s="165"/>
    </row>
    <row r="2305" spans="4:4">
      <c r="D2305" s="165"/>
    </row>
    <row r="2306" spans="4:4">
      <c r="D2306" s="165"/>
    </row>
    <row r="2307" spans="4:4">
      <c r="D2307" s="165"/>
    </row>
    <row r="2308" spans="4:4">
      <c r="D2308" s="165"/>
    </row>
    <row r="2309" spans="4:4">
      <c r="D2309" s="165"/>
    </row>
    <row r="2310" spans="4:4">
      <c r="D2310" s="165"/>
    </row>
    <row r="2311" spans="4:4">
      <c r="D2311" s="165"/>
    </row>
    <row r="2312" spans="4:4">
      <c r="D2312" s="165"/>
    </row>
    <row r="2313" spans="4:4">
      <c r="D2313" s="165"/>
    </row>
    <row r="2314" spans="4:4">
      <c r="D2314" s="165"/>
    </row>
    <row r="2315" spans="4:4">
      <c r="D2315" s="165"/>
    </row>
    <row r="2316" spans="4:4">
      <c r="D2316" s="165"/>
    </row>
    <row r="2317" spans="4:4">
      <c r="D2317" s="165"/>
    </row>
    <row r="2318" spans="4:4">
      <c r="D2318" s="165"/>
    </row>
    <row r="2319" spans="4:4">
      <c r="D2319" s="165"/>
    </row>
    <row r="2320" spans="4:4">
      <c r="D2320" s="165"/>
    </row>
    <row r="2321" spans="4:4">
      <c r="D2321" s="165"/>
    </row>
    <row r="2322" spans="4:4">
      <c r="D2322" s="165"/>
    </row>
    <row r="2323" spans="4:4">
      <c r="D2323" s="165"/>
    </row>
    <row r="2324" spans="4:4">
      <c r="D2324" s="165"/>
    </row>
    <row r="2325" spans="4:4">
      <c r="D2325" s="165"/>
    </row>
    <row r="2326" spans="4:4">
      <c r="D2326" s="165"/>
    </row>
    <row r="2327" spans="4:4">
      <c r="D2327" s="165"/>
    </row>
    <row r="2328" spans="4:4">
      <c r="D2328" s="165"/>
    </row>
    <row r="2329" spans="4:4">
      <c r="D2329" s="165"/>
    </row>
    <row r="2330" spans="4:4">
      <c r="D2330" s="165"/>
    </row>
    <row r="2331" spans="4:4">
      <c r="D2331" s="165"/>
    </row>
    <row r="2332" spans="4:4">
      <c r="D2332" s="165"/>
    </row>
    <row r="2333" spans="4:4">
      <c r="D2333" s="165"/>
    </row>
    <row r="2334" spans="4:4">
      <c r="D2334" s="165"/>
    </row>
    <row r="2335" spans="4:4">
      <c r="D2335" s="165"/>
    </row>
    <row r="2336" spans="4:4">
      <c r="D2336" s="165"/>
    </row>
    <row r="2337" spans="4:4">
      <c r="D2337" s="165"/>
    </row>
    <row r="2338" spans="4:4">
      <c r="D2338" s="165"/>
    </row>
    <row r="2339" spans="4:4">
      <c r="D2339" s="165"/>
    </row>
    <row r="2340" spans="4:4">
      <c r="D2340" s="165"/>
    </row>
    <row r="2341" spans="4:4">
      <c r="D2341" s="165"/>
    </row>
    <row r="2342" spans="4:4">
      <c r="D2342" s="165"/>
    </row>
    <row r="2343" spans="4:4">
      <c r="D2343" s="165"/>
    </row>
    <row r="2344" spans="4:4">
      <c r="D2344" s="165"/>
    </row>
    <row r="2345" spans="4:4">
      <c r="D2345" s="165"/>
    </row>
    <row r="2346" spans="4:4">
      <c r="D2346" s="165"/>
    </row>
    <row r="2347" spans="4:4">
      <c r="D2347" s="165"/>
    </row>
    <row r="2348" spans="4:4">
      <c r="D2348" s="165"/>
    </row>
    <row r="2349" spans="4:4">
      <c r="D2349" s="165"/>
    </row>
    <row r="2350" spans="4:4">
      <c r="D2350" s="165"/>
    </row>
    <row r="2351" spans="4:4">
      <c r="D2351" s="165"/>
    </row>
    <row r="2352" spans="4:4">
      <c r="D2352" s="165"/>
    </row>
    <row r="2353" spans="4:4">
      <c r="D2353" s="165"/>
    </row>
    <row r="2354" spans="4:4">
      <c r="D2354" s="165"/>
    </row>
    <row r="2355" spans="4:4">
      <c r="D2355" s="165"/>
    </row>
    <row r="2356" spans="4:4">
      <c r="D2356" s="165"/>
    </row>
    <row r="2357" spans="4:4">
      <c r="D2357" s="165"/>
    </row>
    <row r="2358" spans="4:4">
      <c r="D2358" s="165"/>
    </row>
    <row r="2359" spans="4:4">
      <c r="D2359" s="165"/>
    </row>
    <row r="2360" spans="4:4">
      <c r="D2360" s="165"/>
    </row>
    <row r="2361" spans="4:4">
      <c r="D2361" s="165"/>
    </row>
    <row r="2362" spans="4:4">
      <c r="D2362" s="165"/>
    </row>
    <row r="2363" spans="4:4">
      <c r="D2363" s="165"/>
    </row>
    <row r="2364" spans="4:4">
      <c r="D2364" s="165"/>
    </row>
    <row r="2365" spans="4:4">
      <c r="D2365" s="165"/>
    </row>
    <row r="2366" spans="4:4">
      <c r="D2366" s="165"/>
    </row>
    <row r="2367" spans="4:4">
      <c r="D2367" s="165"/>
    </row>
    <row r="2368" spans="4:4">
      <c r="D2368" s="165"/>
    </row>
    <row r="2369" spans="4:4">
      <c r="D2369" s="165"/>
    </row>
    <row r="2370" spans="4:4">
      <c r="D2370" s="165"/>
    </row>
    <row r="2371" spans="4:4">
      <c r="D2371" s="165"/>
    </row>
    <row r="2372" spans="4:4">
      <c r="D2372" s="165"/>
    </row>
    <row r="2373" spans="4:4">
      <c r="D2373" s="165"/>
    </row>
    <row r="2374" spans="4:4">
      <c r="D2374" s="165"/>
    </row>
    <row r="2375" spans="4:4">
      <c r="D2375" s="165"/>
    </row>
    <row r="2376" spans="4:4">
      <c r="D2376" s="165"/>
    </row>
    <row r="2377" spans="4:4">
      <c r="D2377" s="165"/>
    </row>
    <row r="2378" spans="4:4">
      <c r="D2378" s="165"/>
    </row>
    <row r="2379" spans="4:4">
      <c r="D2379" s="165"/>
    </row>
    <row r="2380" spans="4:4">
      <c r="D2380" s="165"/>
    </row>
    <row r="2381" spans="4:4">
      <c r="D2381" s="165"/>
    </row>
    <row r="2382" spans="4:4">
      <c r="D2382" s="165"/>
    </row>
    <row r="2383" spans="4:4">
      <c r="D2383" s="165"/>
    </row>
    <row r="2384" spans="4:4">
      <c r="D2384" s="165"/>
    </row>
    <row r="2385" spans="4:4">
      <c r="D2385" s="165"/>
    </row>
    <row r="2386" spans="4:4">
      <c r="D2386" s="165"/>
    </row>
    <row r="2387" spans="4:4">
      <c r="D2387" s="165"/>
    </row>
    <row r="2388" spans="4:4">
      <c r="D2388" s="165"/>
    </row>
    <row r="2389" spans="4:4">
      <c r="D2389" s="165"/>
    </row>
    <row r="2390" spans="4:4">
      <c r="D2390" s="165"/>
    </row>
    <row r="2391" spans="4:4">
      <c r="D2391" s="165"/>
    </row>
    <row r="2392" spans="4:4">
      <c r="D2392" s="165"/>
    </row>
    <row r="2393" spans="4:4">
      <c r="D2393" s="165"/>
    </row>
    <row r="2394" spans="4:4">
      <c r="D2394" s="165"/>
    </row>
    <row r="2395" spans="4:4">
      <c r="D2395" s="165"/>
    </row>
    <row r="2396" spans="4:4">
      <c r="D2396" s="165"/>
    </row>
    <row r="2397" spans="4:4">
      <c r="D2397" s="165"/>
    </row>
    <row r="2398" spans="4:4">
      <c r="D2398" s="165"/>
    </row>
    <row r="2399" spans="4:4">
      <c r="D2399" s="165"/>
    </row>
    <row r="2400" spans="4:4">
      <c r="D2400" s="165"/>
    </row>
    <row r="2401" spans="4:4">
      <c r="D2401" s="165"/>
    </row>
    <row r="2402" spans="4:4">
      <c r="D2402" s="165"/>
    </row>
    <row r="2403" spans="4:4">
      <c r="D2403" s="165"/>
    </row>
    <row r="2404" spans="4:4">
      <c r="D2404" s="165"/>
    </row>
    <row r="2405" spans="4:4">
      <c r="D2405" s="165"/>
    </row>
    <row r="2406" spans="4:4">
      <c r="D2406" s="165"/>
    </row>
    <row r="2407" spans="4:4">
      <c r="D2407" s="165"/>
    </row>
    <row r="2408" spans="4:4">
      <c r="D2408" s="165"/>
    </row>
    <row r="2409" spans="4:4">
      <c r="D2409" s="165"/>
    </row>
    <row r="2410" spans="4:4">
      <c r="D2410" s="165"/>
    </row>
    <row r="2411" spans="4:4">
      <c r="D2411" s="165"/>
    </row>
    <row r="2412" spans="4:4">
      <c r="D2412" s="165"/>
    </row>
    <row r="2413" spans="4:4">
      <c r="D2413" s="165"/>
    </row>
    <row r="2414" spans="4:4">
      <c r="D2414" s="165"/>
    </row>
    <row r="2415" spans="4:4">
      <c r="D2415" s="165"/>
    </row>
    <row r="2416" spans="4:4">
      <c r="D2416" s="165"/>
    </row>
    <row r="2417" spans="4:4">
      <c r="D2417" s="165"/>
    </row>
    <row r="2418" spans="4:4">
      <c r="D2418" s="165"/>
    </row>
    <row r="2419" spans="4:4">
      <c r="D2419" s="165"/>
    </row>
    <row r="2420" spans="4:4">
      <c r="D2420" s="165"/>
    </row>
    <row r="2421" spans="4:4">
      <c r="D2421" s="165"/>
    </row>
    <row r="2422" spans="4:4">
      <c r="D2422" s="165"/>
    </row>
    <row r="2423" spans="4:4">
      <c r="D2423" s="165"/>
    </row>
    <row r="2424" spans="4:4">
      <c r="D2424" s="165"/>
    </row>
    <row r="2425" spans="4:4">
      <c r="D2425" s="165"/>
    </row>
    <row r="2426" spans="4:4">
      <c r="D2426" s="165"/>
    </row>
    <row r="2427" spans="4:4">
      <c r="D2427" s="165"/>
    </row>
    <row r="2428" spans="4:4">
      <c r="D2428" s="165"/>
    </row>
    <row r="2429" spans="4:4">
      <c r="D2429" s="165"/>
    </row>
    <row r="2430" spans="4:4">
      <c r="D2430" s="165"/>
    </row>
    <row r="2431" spans="4:4">
      <c r="D2431" s="165"/>
    </row>
    <row r="2432" spans="4:4">
      <c r="D2432" s="165"/>
    </row>
    <row r="2433" spans="4:4">
      <c r="D2433" s="165"/>
    </row>
    <row r="2434" spans="4:4">
      <c r="D2434" s="165"/>
    </row>
    <row r="2435" spans="4:4">
      <c r="D2435" s="165"/>
    </row>
    <row r="2436" spans="4:4">
      <c r="D2436" s="165"/>
    </row>
    <row r="2437" spans="4:4">
      <c r="D2437" s="165"/>
    </row>
    <row r="2438" spans="4:4">
      <c r="D2438" s="165"/>
    </row>
    <row r="2439" spans="4:4">
      <c r="D2439" s="165"/>
    </row>
    <row r="2440" spans="4:4">
      <c r="D2440" s="165"/>
    </row>
    <row r="2441" spans="4:4">
      <c r="D2441" s="165"/>
    </row>
    <row r="2442" spans="4:4">
      <c r="D2442" s="165"/>
    </row>
    <row r="2443" spans="4:4">
      <c r="D2443" s="165"/>
    </row>
    <row r="2444" spans="4:4">
      <c r="D2444" s="165"/>
    </row>
    <row r="2445" spans="4:4">
      <c r="D2445" s="165"/>
    </row>
    <row r="2446" spans="4:4">
      <c r="D2446" s="165"/>
    </row>
    <row r="2447" spans="4:4">
      <c r="D2447" s="165"/>
    </row>
    <row r="2448" spans="4:4">
      <c r="D2448" s="165"/>
    </row>
    <row r="2449" spans="4:4">
      <c r="D2449" s="165"/>
    </row>
    <row r="2450" spans="4:4">
      <c r="D2450" s="165"/>
    </row>
    <row r="2451" spans="4:4">
      <c r="D2451" s="165"/>
    </row>
    <row r="2452" spans="4:4">
      <c r="D2452" s="165"/>
    </row>
    <row r="2453" spans="4:4">
      <c r="D2453" s="165"/>
    </row>
    <row r="2454" spans="4:4">
      <c r="D2454" s="165"/>
    </row>
    <row r="2455" spans="4:4">
      <c r="D2455" s="165"/>
    </row>
    <row r="2456" spans="4:4">
      <c r="D2456" s="165"/>
    </row>
    <row r="2457" spans="4:4">
      <c r="D2457" s="165"/>
    </row>
    <row r="2458" spans="4:4">
      <c r="D2458" s="165"/>
    </row>
    <row r="2459" spans="4:4">
      <c r="D2459" s="165"/>
    </row>
    <row r="2460" spans="4:4">
      <c r="D2460" s="165"/>
    </row>
    <row r="2461" spans="4:4">
      <c r="D2461" s="165"/>
    </row>
    <row r="2462" spans="4:4">
      <c r="D2462" s="165"/>
    </row>
    <row r="2463" spans="4:4">
      <c r="D2463" s="165"/>
    </row>
    <row r="2464" spans="4:4">
      <c r="D2464" s="165"/>
    </row>
    <row r="2465" spans="4:4">
      <c r="D2465" s="165"/>
    </row>
    <row r="2466" spans="4:4">
      <c r="D2466" s="165"/>
    </row>
    <row r="2467" spans="4:4">
      <c r="D2467" s="165"/>
    </row>
    <row r="2468" spans="4:4">
      <c r="D2468" s="165"/>
    </row>
    <row r="2469" spans="4:4">
      <c r="D2469" s="165"/>
    </row>
    <row r="2470" spans="4:4">
      <c r="D2470" s="165"/>
    </row>
    <row r="2471" spans="4:4">
      <c r="D2471" s="165"/>
    </row>
    <row r="2472" spans="4:4">
      <c r="D2472" s="165"/>
    </row>
    <row r="2473" spans="4:4">
      <c r="D2473" s="165"/>
    </row>
    <row r="2474" spans="4:4">
      <c r="D2474" s="165"/>
    </row>
    <row r="2475" spans="4:4">
      <c r="D2475" s="165"/>
    </row>
    <row r="2476" spans="4:4">
      <c r="D2476" s="165"/>
    </row>
    <row r="2477" spans="4:4">
      <c r="D2477" s="165"/>
    </row>
    <row r="2478" spans="4:4">
      <c r="D2478" s="165"/>
    </row>
    <row r="2479" spans="4:4">
      <c r="D2479" s="165"/>
    </row>
    <row r="2480" spans="4:4">
      <c r="D2480" s="165"/>
    </row>
    <row r="2481" spans="4:4">
      <c r="D2481" s="165"/>
    </row>
    <row r="2482" spans="4:4">
      <c r="D2482" s="165"/>
    </row>
    <row r="2483" spans="4:4">
      <c r="D2483" s="165"/>
    </row>
    <row r="2484" spans="4:4">
      <c r="D2484" s="165"/>
    </row>
    <row r="2485" spans="4:4">
      <c r="D2485" s="165"/>
    </row>
    <row r="2486" spans="4:4">
      <c r="D2486" s="165"/>
    </row>
    <row r="2487" spans="4:4">
      <c r="D2487" s="165"/>
    </row>
    <row r="2488" spans="4:4">
      <c r="D2488" s="165"/>
    </row>
    <row r="2489" spans="4:4">
      <c r="D2489" s="165"/>
    </row>
    <row r="2490" spans="4:4">
      <c r="D2490" s="165"/>
    </row>
    <row r="2491" spans="4:4">
      <c r="D2491" s="165"/>
    </row>
    <row r="2492" spans="4:4">
      <c r="D2492" s="165"/>
    </row>
    <row r="2493" spans="4:4">
      <c r="D2493" s="165"/>
    </row>
    <row r="2494" spans="4:4">
      <c r="D2494" s="165"/>
    </row>
    <row r="2495" spans="4:4">
      <c r="D2495" s="165"/>
    </row>
    <row r="2496" spans="4:4">
      <c r="D2496" s="165"/>
    </row>
    <row r="2497" spans="4:4">
      <c r="D2497" s="165"/>
    </row>
    <row r="2498" spans="4:4">
      <c r="D2498" s="165"/>
    </row>
    <row r="2499" spans="4:4">
      <c r="D2499" s="165"/>
    </row>
    <row r="2500" spans="4:4">
      <c r="D2500" s="165"/>
    </row>
    <row r="2501" spans="4:4">
      <c r="D2501" s="165"/>
 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/>
    </row>
    <row r="2506" spans="4:4">
      <c r="D2506" s="165"/>
    </row>
    <row r="2507" spans="4:4">
      <c r="D2507" s="165"/>
    </row>
    <row r="2508" spans="4:4">
      <c r="D2508" s="165"/>
    </row>
    <row r="2509" spans="4:4">
      <c r="D2509" s="165"/>
    </row>
    <row r="2510" spans="4:4">
      <c r="D2510" s="165"/>
    </row>
    <row r="2511" spans="4:4">
      <c r="D2511" s="165"/>
    </row>
    <row r="2512" spans="4:4">
      <c r="D2512" s="165"/>
    </row>
    <row r="2513" spans="4:4">
      <c r="D2513" s="165"/>
    </row>
    <row r="2514" spans="4:4">
      <c r="D2514" s="165"/>
    </row>
    <row r="2515" spans="4:4">
      <c r="D2515" s="165"/>
    </row>
    <row r="2516" spans="4:4">
      <c r="D2516" s="165"/>
    </row>
    <row r="2517" spans="4:4">
      <c r="D2517" s="165"/>
    </row>
    <row r="2518" spans="4:4">
      <c r="D2518" s="165"/>
    </row>
    <row r="2519" spans="4:4">
      <c r="D2519" s="165"/>
    </row>
    <row r="2520" spans="4:4">
      <c r="D2520" s="165"/>
    </row>
    <row r="2521" spans="4:4">
      <c r="D2521" s="165"/>
    </row>
    <row r="2522" spans="4:4">
      <c r="D2522" s="165"/>
    </row>
    <row r="2523" spans="4:4">
      <c r="D2523" s="165"/>
    </row>
    <row r="2524" spans="4:4">
      <c r="D2524" s="165"/>
    </row>
    <row r="2525" spans="4:4">
      <c r="D2525" s="165"/>
    </row>
    <row r="2526" spans="4:4">
      <c r="D2526" s="165"/>
    </row>
    <row r="2527" spans="4:4">
      <c r="D2527" s="165"/>
    </row>
    <row r="2528" spans="4:4">
      <c r="D2528" s="165"/>
    </row>
    <row r="2529" spans="4:4">
      <c r="D2529" s="165"/>
    </row>
    <row r="2530" spans="4:4">
      <c r="D2530" s="165"/>
    </row>
    <row r="2531" spans="4:4">
      <c r="D2531" s="165"/>
    </row>
    <row r="2532" spans="4:4">
      <c r="D2532" s="165"/>
    </row>
    <row r="2533" spans="4:4">
      <c r="D2533" s="165"/>
    </row>
    <row r="2534" spans="4:4">
      <c r="D2534" s="165"/>
    </row>
    <row r="2535" spans="4:4">
      <c r="D2535" s="165"/>
    </row>
    <row r="2536" spans="4:4">
      <c r="D2536" s="165"/>
    </row>
    <row r="2537" spans="4:4">
      <c r="D2537" s="165"/>
    </row>
    <row r="2538" spans="4:4">
      <c r="D2538" s="165"/>
    </row>
    <row r="2539" spans="4:4">
      <c r="D2539" s="165"/>
    </row>
    <row r="2540" spans="4:4">
      <c r="D2540" s="165"/>
    </row>
    <row r="2541" spans="4:4">
      <c r="D2541" s="165"/>
    </row>
    <row r="2542" spans="4:4">
      <c r="D2542" s="165"/>
    </row>
    <row r="2543" spans="4:4">
      <c r="D2543" s="165"/>
    </row>
    <row r="2544" spans="4:4">
      <c r="D2544" s="165"/>
    </row>
    <row r="2545" spans="4:4">
      <c r="D2545" s="165"/>
    </row>
    <row r="2546" spans="4:4">
      <c r="D2546" s="165"/>
    </row>
    <row r="2547" spans="4:4">
      <c r="D2547" s="165"/>
    </row>
    <row r="2548" spans="4:4">
      <c r="D2548" s="165"/>
    </row>
    <row r="2549" spans="4:4">
      <c r="D2549" s="165"/>
    </row>
    <row r="2550" spans="4:4">
      <c r="D2550" s="165"/>
    </row>
    <row r="2551" spans="4:4">
      <c r="D2551" s="165"/>
    </row>
    <row r="2552" spans="4:4">
      <c r="D2552" s="165"/>
    </row>
    <row r="2553" spans="4:4">
      <c r="D2553" s="165"/>
    </row>
    <row r="2554" spans="4:4">
      <c r="D2554" s="165"/>
    </row>
    <row r="2555" spans="4:4">
      <c r="D2555" s="165"/>
    </row>
    <row r="2556" spans="4:4">
      <c r="D2556" s="165"/>
    </row>
    <row r="2557" spans="4:4">
      <c r="D2557" s="165"/>
    </row>
    <row r="2558" spans="4:4">
      <c r="D2558" s="165"/>
    </row>
    <row r="2559" spans="4:4">
      <c r="D2559" s="165"/>
    </row>
    <row r="2560" spans="4:4">
      <c r="D2560" s="165"/>
    </row>
    <row r="2561" spans="4:4">
      <c r="D2561" s="165"/>
    </row>
    <row r="2562" spans="4:4">
      <c r="D2562" s="165"/>
    </row>
    <row r="2563" spans="4:4">
      <c r="D2563" s="165"/>
    </row>
    <row r="2564" spans="4:4">
      <c r="D2564" s="165"/>
    </row>
    <row r="2565" spans="4:4">
      <c r="D2565" s="165"/>
    </row>
    <row r="2566" spans="4:4">
      <c r="D2566" s="165"/>
    </row>
    <row r="2567" spans="4:4">
      <c r="D2567" s="165"/>
    </row>
    <row r="2568" spans="4:4">
      <c r="D2568" s="165"/>
    </row>
    <row r="2569" spans="4:4">
      <c r="D2569" s="165"/>
    </row>
    <row r="2570" spans="4:4">
      <c r="D2570" s="165"/>
    </row>
    <row r="2571" spans="4:4">
      <c r="D2571" s="165"/>
    </row>
    <row r="2572" spans="4:4">
      <c r="D2572" s="165"/>
    </row>
    <row r="2573" spans="4:4">
      <c r="D2573" s="165"/>
    </row>
    <row r="2574" spans="4:4">
      <c r="D2574" s="165"/>
    </row>
    <row r="2575" spans="4:4">
      <c r="D2575" s="165"/>
    </row>
    <row r="2576" spans="4:4">
      <c r="D2576" s="165"/>
    </row>
    <row r="2577" spans="4:4">
      <c r="D2577" s="165"/>
    </row>
    <row r="2578" spans="4:4">
      <c r="D2578" s="165"/>
    </row>
    <row r="2579" spans="4:4">
      <c r="D2579" s="165"/>
    </row>
    <row r="2580" spans="4:4">
      <c r="D2580" s="165"/>
    </row>
    <row r="2581" spans="4:4">
      <c r="D2581" s="165"/>
    </row>
    <row r="2582" spans="4:4">
      <c r="D2582" s="165"/>
    </row>
    <row r="2583" spans="4:4">
      <c r="D2583" s="165"/>
    </row>
    <row r="2584" spans="4:4">
      <c r="D2584" s="165"/>
    </row>
    <row r="2585" spans="4:4">
      <c r="D2585" s="165"/>
    </row>
    <row r="2586" spans="4:4">
      <c r="D2586" s="165"/>
    </row>
    <row r="2587" spans="4:4">
      <c r="D2587" s="165"/>
    </row>
    <row r="2588" spans="4:4">
      <c r="D2588" s="165"/>
    </row>
    <row r="2589" spans="4:4">
      <c r="D2589" s="165"/>
    </row>
    <row r="2590" spans="4:4">
      <c r="D2590" s="165"/>
    </row>
    <row r="2591" spans="4:4">
      <c r="D2591" s="165"/>
    </row>
    <row r="2592" spans="4:4">
      <c r="D2592" s="165"/>
    </row>
    <row r="2593" spans="4:4">
      <c r="D2593" s="165"/>
    </row>
    <row r="2594" spans="4:4">
      <c r="D2594" s="165"/>
    </row>
    <row r="2595" spans="4:4">
      <c r="D2595" s="165"/>
    </row>
    <row r="2596" spans="4:4">
      <c r="D2596" s="165"/>
    </row>
    <row r="2597" spans="4:4">
      <c r="D2597" s="165"/>
    </row>
    <row r="2598" spans="4:4">
      <c r="D2598" s="165"/>
    </row>
    <row r="2599" spans="4:4">
      <c r="D2599" s="165"/>
    </row>
    <row r="2600" spans="4:4">
      <c r="D2600" s="165"/>
    </row>
    <row r="2601" spans="4:4">
      <c r="D2601" s="165"/>
    </row>
    <row r="2602" spans="4:4">
      <c r="D2602" s="165"/>
    </row>
    <row r="2603" spans="4:4">
      <c r="D2603" s="165"/>
    </row>
    <row r="2604" spans="4:4">
      <c r="D2604" s="165"/>
    </row>
    <row r="2605" spans="4:4">
      <c r="D2605" s="165"/>
    </row>
    <row r="2606" spans="4:4">
      <c r="D2606" s="165"/>
    </row>
    <row r="2607" spans="4:4">
      <c r="D2607" s="165"/>
    </row>
    <row r="2608" spans="4:4">
      <c r="D2608" s="165"/>
    </row>
    <row r="2609" spans="4:4">
      <c r="D2609" s="165"/>
    </row>
    <row r="2610" spans="4:4">
      <c r="D2610" s="165"/>
    </row>
    <row r="2611" spans="4:4">
      <c r="D2611" s="165"/>
    </row>
    <row r="2612" spans="4:4">
      <c r="D2612" s="165"/>
    </row>
    <row r="2613" spans="4:4">
      <c r="D2613" s="165"/>
    </row>
    <row r="2614" spans="4:4">
      <c r="D2614" s="165"/>
    </row>
    <row r="2615" spans="4:4">
      <c r="D2615" s="165"/>
    </row>
    <row r="2616" spans="4:4">
      <c r="D2616" s="165"/>
    </row>
    <row r="2617" spans="4:4">
      <c r="D2617" s="165"/>
    </row>
    <row r="2618" spans="4:4">
      <c r="D2618" s="165"/>
    </row>
    <row r="2619" spans="4:4">
      <c r="D2619" s="165"/>
    </row>
    <row r="2620" spans="4:4">
      <c r="D2620" s="165"/>
    </row>
    <row r="2621" spans="4:4">
      <c r="D2621" s="165"/>
    </row>
    <row r="2622" spans="4:4">
      <c r="D2622" s="165"/>
    </row>
    <row r="2623" spans="4:4">
      <c r="D2623" s="165"/>
    </row>
    <row r="2624" spans="4:4">
      <c r="D2624" s="165"/>
    </row>
    <row r="2625" spans="4:4">
      <c r="D2625" s="165"/>
    </row>
    <row r="2626" spans="4:4">
      <c r="D2626" s="165"/>
    </row>
    <row r="2627" spans="4:4">
      <c r="D2627" s="165"/>
    </row>
    <row r="2628" spans="4:4">
      <c r="D2628" s="165"/>
    </row>
    <row r="2629" spans="4:4">
      <c r="D2629" s="165"/>
    </row>
    <row r="2630" spans="4:4">
      <c r="D2630" s="165"/>
    </row>
    <row r="2631" spans="4:4">
      <c r="D2631" s="165"/>
    </row>
    <row r="2632" spans="4:4">
      <c r="D2632" s="165"/>
    </row>
    <row r="2633" spans="4:4">
      <c r="D2633" s="165"/>
    </row>
    <row r="2634" spans="4:4">
      <c r="D2634" s="165"/>
    </row>
    <row r="2635" spans="4:4">
      <c r="D2635" s="165"/>
    </row>
    <row r="2636" spans="4:4">
      <c r="D2636" s="165"/>
    </row>
    <row r="2637" spans="4:4">
      <c r="D2637" s="165"/>
    </row>
    <row r="2638" spans="4:4">
      <c r="D2638" s="165"/>
    </row>
    <row r="2639" spans="4:4">
      <c r="D2639" s="165"/>
    </row>
    <row r="2640" spans="4:4">
      <c r="D2640" s="165"/>
    </row>
    <row r="2641" spans="4:4">
      <c r="D2641" s="165"/>
    </row>
    <row r="2642" spans="4:4">
      <c r="D2642" s="165"/>
    </row>
    <row r="2643" spans="4:4">
      <c r="D2643" s="165"/>
    </row>
    <row r="2644" spans="4:4">
      <c r="D2644" s="165"/>
    </row>
    <row r="2645" spans="4:4">
      <c r="D2645" s="165"/>
    </row>
    <row r="2646" spans="4:4">
      <c r="D2646" s="165"/>
    </row>
    <row r="2647" spans="4:4">
      <c r="D2647" s="165"/>
    </row>
    <row r="2648" spans="4:4">
      <c r="D2648" s="165"/>
    </row>
    <row r="2649" spans="4:4">
      <c r="D2649" s="165"/>
    </row>
    <row r="2650" spans="4:4">
      <c r="D2650" s="165"/>
    </row>
    <row r="2651" spans="4:4">
      <c r="D2651" s="165"/>
    </row>
    <row r="2652" spans="4:4">
      <c r="D2652" s="165"/>
    </row>
    <row r="2653" spans="4:4">
      <c r="D2653" s="165"/>
    </row>
    <row r="2654" spans="4:4">
      <c r="D2654" s="165"/>
    </row>
    <row r="2655" spans="4:4">
      <c r="D2655" s="165"/>
    </row>
    <row r="2656" spans="4:4">
      <c r="D2656" s="165"/>
    </row>
    <row r="2657" spans="4:4">
      <c r="D2657" s="165"/>
    </row>
    <row r="2658" spans="4:4">
      <c r="D2658" s="165"/>
    </row>
    <row r="2659" spans="4:4">
      <c r="D2659" s="165"/>
    </row>
    <row r="2660" spans="4:4">
      <c r="D2660" s="165"/>
    </row>
    <row r="2661" spans="4:4">
      <c r="D2661" s="165"/>
    </row>
    <row r="2662" spans="4:4">
      <c r="D2662" s="165"/>
    </row>
    <row r="2663" spans="4:4">
      <c r="D2663" s="165"/>
    </row>
    <row r="2664" spans="4:4">
      <c r="D2664" s="165"/>
    </row>
    <row r="2665" spans="4:4">
      <c r="D2665" s="165"/>
    </row>
    <row r="2666" spans="4:4">
      <c r="D2666" s="165"/>
    </row>
    <row r="2667" spans="4:4">
      <c r="D2667" s="165"/>
    </row>
    <row r="2668" spans="4:4">
      <c r="D2668" s="165"/>
    </row>
    <row r="2669" spans="4:4">
      <c r="D2669" s="165"/>
    </row>
    <row r="2670" spans="4:4">
      <c r="D2670" s="165"/>
    </row>
    <row r="2671" spans="4:4">
      <c r="D2671" s="165"/>
    </row>
    <row r="2672" spans="4:4">
      <c r="D2672" s="165"/>
    </row>
    <row r="2673" spans="4:4">
      <c r="D2673" s="165"/>
    </row>
    <row r="2674" spans="4:4">
      <c r="D2674" s="165"/>
    </row>
    <row r="2675" spans="4:4">
      <c r="D2675" s="165"/>
    </row>
    <row r="2676" spans="4:4">
      <c r="D2676" s="165"/>
    </row>
    <row r="2677" spans="4:4">
      <c r="D2677" s="165"/>
    </row>
    <row r="2678" spans="4:4">
      <c r="D2678" s="165"/>
    </row>
    <row r="2679" spans="4:4">
      <c r="D2679" s="165"/>
    </row>
    <row r="2680" spans="4:4">
      <c r="D2680" s="165"/>
    </row>
    <row r="2681" spans="4:4">
      <c r="D2681" s="165"/>
    </row>
    <row r="2682" spans="4:4">
      <c r="D2682" s="165"/>
    </row>
    <row r="2683" spans="4:4">
      <c r="D2683" s="165"/>
    </row>
    <row r="2684" spans="4:4">
      <c r="D2684" s="165"/>
    </row>
    <row r="2685" spans="4:4">
      <c r="D2685" s="165"/>
    </row>
    <row r="2686" spans="4:4">
      <c r="D2686" s="165"/>
    </row>
    <row r="2687" spans="4:4">
      <c r="D2687" s="165"/>
    </row>
    <row r="2688" spans="4:4">
      <c r="D2688" s="165"/>
    </row>
    <row r="2689" spans="4:4">
      <c r="D2689" s="165"/>
    </row>
    <row r="2690" spans="4:4">
      <c r="D2690" s="165"/>
    </row>
    <row r="2691" spans="4:4">
      <c r="D2691" s="165"/>
    </row>
    <row r="2692" spans="4:4">
      <c r="D2692" s="165"/>
    </row>
    <row r="2693" spans="4:4">
      <c r="D2693" s="165"/>
    </row>
    <row r="2694" spans="4:4">
      <c r="D2694" s="165"/>
    </row>
    <row r="2695" spans="4:4">
      <c r="D2695" s="165"/>
    </row>
    <row r="2696" spans="4:4">
      <c r="D2696" s="165"/>
    </row>
    <row r="2697" spans="4:4">
      <c r="D2697" s="165"/>
    </row>
    <row r="2698" spans="4:4">
      <c r="D2698" s="165"/>
    </row>
    <row r="2699" spans="4:4">
      <c r="D2699" s="165"/>
    </row>
    <row r="2700" spans="4:4">
      <c r="D2700" s="165"/>
    </row>
    <row r="2701" spans="4:4">
      <c r="D2701" s="165"/>
    </row>
    <row r="2702" spans="4:4">
      <c r="D2702" s="165"/>
    </row>
    <row r="2703" spans="4:4">
      <c r="D2703" s="165"/>
    </row>
    <row r="2704" spans="4:4">
      <c r="D2704" s="165"/>
    </row>
    <row r="2705" spans="4:4">
      <c r="D2705" s="165"/>
    </row>
    <row r="2706" spans="4:4">
      <c r="D2706" s="165"/>
    </row>
    <row r="2707" spans="4:4">
      <c r="D2707" s="165"/>
    </row>
    <row r="2708" spans="4:4">
      <c r="D2708" s="165"/>
    </row>
    <row r="2709" spans="4:4">
      <c r="D2709" s="165"/>
    </row>
    <row r="2710" spans="4:4">
      <c r="D2710" s="165"/>
    </row>
    <row r="2711" spans="4:4">
      <c r="D2711" s="165"/>
    </row>
    <row r="2712" spans="4:4">
      <c r="D2712" s="165"/>
    </row>
    <row r="2713" spans="4:4">
      <c r="D2713" s="165"/>
    </row>
    <row r="2714" spans="4:4">
      <c r="D2714" s="165"/>
    </row>
    <row r="2715" spans="4:4">
      <c r="D2715" s="165"/>
    </row>
    <row r="2716" spans="4:4">
      <c r="D2716" s="165"/>
    </row>
    <row r="2717" spans="4:4">
      <c r="D2717" s="165"/>
    </row>
    <row r="2718" spans="4:4">
      <c r="D2718" s="165"/>
    </row>
    <row r="2719" spans="4:4">
      <c r="D2719" s="165"/>
    </row>
    <row r="2720" spans="4:4">
      <c r="D2720" s="165"/>
    </row>
    <row r="2721" spans="4:4">
      <c r="D2721" s="165"/>
    </row>
    <row r="2722" spans="4:4">
      <c r="D2722" s="165"/>
    </row>
    <row r="2723" spans="4:4">
      <c r="D2723" s="165"/>
    </row>
    <row r="2724" spans="4:4">
      <c r="D2724" s="165"/>
    </row>
    <row r="2725" spans="4:4">
      <c r="D2725" s="165"/>
    </row>
    <row r="2726" spans="4:4">
      <c r="D2726" s="165"/>
    </row>
    <row r="2727" spans="4:4">
      <c r="D2727" s="165"/>
    </row>
    <row r="2728" spans="4:4">
      <c r="D2728" s="165"/>
    </row>
    <row r="2729" spans="4:4">
      <c r="D2729" s="165"/>
    </row>
    <row r="2730" spans="4:4">
      <c r="D2730" s="165"/>
    </row>
    <row r="2731" spans="4:4">
      <c r="D2731" s="165"/>
    </row>
    <row r="2732" spans="4:4">
      <c r="D2732" s="165"/>
    </row>
    <row r="2733" spans="4:4">
      <c r="D2733" s="165"/>
    </row>
    <row r="2734" spans="4:4">
      <c r="D2734" s="165"/>
    </row>
    <row r="2735" spans="4:4">
      <c r="D2735" s="165"/>
    </row>
    <row r="2736" spans="4:4">
      <c r="D2736" s="165"/>
    </row>
    <row r="2737" spans="4:4">
      <c r="D2737" s="165"/>
    </row>
    <row r="2738" spans="4:4">
      <c r="D2738" s="165"/>
    </row>
    <row r="2739" spans="4:4">
      <c r="D2739" s="165"/>
    </row>
    <row r="2740" spans="4:4">
      <c r="D2740" s="165"/>
    </row>
    <row r="2741" spans="4:4">
      <c r="D2741" s="165"/>
    </row>
    <row r="2742" spans="4:4">
      <c r="D2742" s="165"/>
    </row>
    <row r="2743" spans="4:4">
      <c r="D2743" s="165"/>
    </row>
    <row r="2744" spans="4:4">
      <c r="D2744" s="165"/>
    </row>
    <row r="2745" spans="4:4">
      <c r="D2745" s="165"/>
    </row>
    <row r="2746" spans="4:4">
      <c r="D2746" s="165"/>
    </row>
    <row r="2747" spans="4:4">
      <c r="D2747" s="165"/>
    </row>
    <row r="2748" spans="4:4">
      <c r="D2748" s="165"/>
    </row>
    <row r="2749" spans="4:4">
      <c r="D2749" s="165"/>
    </row>
    <row r="2750" spans="4:4">
      <c r="D2750" s="165"/>
    </row>
    <row r="2751" spans="4:4">
      <c r="D2751" s="165"/>
    </row>
    <row r="2752" spans="4:4">
      <c r="D2752" s="165"/>
    </row>
    <row r="2753" spans="4:4">
      <c r="D2753" s="165"/>
    </row>
    <row r="2754" spans="4:4">
      <c r="D2754" s="165"/>
    </row>
    <row r="2755" spans="4:4">
      <c r="D2755" s="165"/>
    </row>
    <row r="2756" spans="4:4">
      <c r="D2756" s="165"/>
    </row>
    <row r="2757" spans="4:4">
      <c r="D2757" s="165"/>
    </row>
    <row r="2758" spans="4:4">
      <c r="D2758" s="165"/>
    </row>
    <row r="2759" spans="4:4">
      <c r="D2759" s="165"/>
    </row>
    <row r="2760" spans="4:4">
      <c r="D2760" s="165"/>
    </row>
    <row r="2761" spans="4:4">
      <c r="D2761" s="165"/>
    </row>
    <row r="2762" spans="4:4">
      <c r="D2762" s="165"/>
    </row>
    <row r="2763" spans="4:4">
      <c r="D2763" s="165"/>
    </row>
    <row r="2764" spans="4:4">
      <c r="D2764" s="165"/>
    </row>
    <row r="2765" spans="4:4">
      <c r="D2765" s="165"/>
    </row>
    <row r="2766" spans="4:4">
      <c r="D2766" s="165"/>
    </row>
    <row r="2767" spans="4:4">
      <c r="D2767" s="165"/>
    </row>
    <row r="2768" spans="4:4">
      <c r="D2768" s="165"/>
    </row>
    <row r="2769" spans="4:4">
      <c r="D2769" s="165"/>
    </row>
    <row r="2770" spans="4:4">
      <c r="D2770" s="165"/>
    </row>
    <row r="2771" spans="4:4">
      <c r="D2771" s="165"/>
    </row>
    <row r="2772" spans="4:4">
      <c r="D2772" s="165"/>
    </row>
    <row r="2773" spans="4:4">
      <c r="D2773" s="165"/>
    </row>
    <row r="2774" spans="4:4">
      <c r="D2774" s="165"/>
    </row>
    <row r="2775" spans="4:4">
      <c r="D2775" s="165"/>
    </row>
    <row r="2776" spans="4:4">
      <c r="D2776" s="165"/>
    </row>
    <row r="2777" spans="4:4">
      <c r="D2777" s="165"/>
    </row>
    <row r="2778" spans="4:4">
      <c r="D2778" s="165"/>
    </row>
    <row r="2779" spans="4:4">
      <c r="D2779" s="165"/>
    </row>
    <row r="2780" spans="4:4">
      <c r="D2780" s="165"/>
    </row>
    <row r="2781" spans="4:4">
      <c r="D2781" s="165"/>
    </row>
    <row r="2782" spans="4:4">
      <c r="D2782" s="165"/>
    </row>
    <row r="2783" spans="4:4">
      <c r="D2783" s="165"/>
    </row>
    <row r="2784" spans="4:4">
      <c r="D2784" s="165"/>
    </row>
    <row r="2785" spans="4:4">
      <c r="D2785" s="165"/>
    </row>
    <row r="2786" spans="4:4">
      <c r="D2786" s="165"/>
    </row>
    <row r="2787" spans="4:4">
      <c r="D2787" s="165"/>
    </row>
    <row r="2788" spans="4:4">
      <c r="D2788" s="165"/>
    </row>
    <row r="2789" spans="4:4">
      <c r="D2789" s="165"/>
    </row>
    <row r="2790" spans="4:4">
      <c r="D2790" s="165"/>
    </row>
    <row r="2791" spans="4:4">
      <c r="D2791" s="165"/>
    </row>
    <row r="2792" spans="4:4">
      <c r="D2792" s="165"/>
    </row>
    <row r="2793" spans="4:4">
      <c r="D2793" s="165"/>
    </row>
    <row r="2794" spans="4:4">
      <c r="D2794" s="165"/>
    </row>
    <row r="2795" spans="4:4">
      <c r="D2795" s="165"/>
    </row>
    <row r="2796" spans="4:4">
      <c r="D2796" s="165"/>
    </row>
    <row r="2797" spans="4:4">
      <c r="D2797" s="165"/>
    </row>
    <row r="2798" spans="4:4">
      <c r="D2798" s="165"/>
    </row>
    <row r="2799" spans="4:4">
      <c r="D2799" s="165"/>
    </row>
    <row r="2800" spans="4:4">
      <c r="D2800" s="165"/>
    </row>
    <row r="2801" spans="4:4">
      <c r="D2801" s="165"/>
    </row>
    <row r="2802" spans="4:4">
      <c r="D2802" s="165"/>
    </row>
    <row r="2803" spans="4:4">
      <c r="D2803" s="165"/>
    </row>
    <row r="2804" spans="4:4">
      <c r="D2804" s="165"/>
    </row>
    <row r="2805" spans="4:4">
      <c r="D2805" s="165"/>
    </row>
    <row r="2806" spans="4:4">
      <c r="D2806" s="165"/>
    </row>
    <row r="2807" spans="4:4">
      <c r="D2807" s="165"/>
    </row>
    <row r="2808" spans="4:4">
      <c r="D2808" s="165"/>
    </row>
    <row r="2809" spans="4:4">
      <c r="D2809" s="165"/>
    </row>
    <row r="2810" spans="4:4">
      <c r="D2810" s="165"/>
    </row>
    <row r="2811" spans="4:4">
      <c r="D2811" s="165"/>
    </row>
    <row r="2812" spans="4:4">
      <c r="D2812" s="165"/>
    </row>
    <row r="2813" spans="4:4">
      <c r="D2813" s="165"/>
    </row>
    <row r="2814" spans="4:4">
      <c r="D2814" s="165"/>
    </row>
    <row r="2815" spans="4:4">
      <c r="D2815" s="165"/>
    </row>
    <row r="2816" spans="4:4">
      <c r="D2816" s="165"/>
    </row>
    <row r="2817" spans="4:4">
      <c r="D2817" s="165"/>
    </row>
    <row r="2818" spans="4:4">
      <c r="D2818" s="165"/>
    </row>
    <row r="2819" spans="4:4">
      <c r="D2819" s="165"/>
    </row>
    <row r="2820" spans="4:4">
      <c r="D2820" s="165"/>
    </row>
    <row r="2821" spans="4:4">
      <c r="D2821" s="165"/>
    </row>
    <row r="2822" spans="4:4">
      <c r="D2822" s="165"/>
    </row>
    <row r="2823" spans="4:4">
      <c r="D2823" s="165"/>
    </row>
    <row r="2824" spans="4:4">
      <c r="D2824" s="165"/>
    </row>
    <row r="2825" spans="4:4">
      <c r="D2825" s="165"/>
    </row>
    <row r="2826" spans="4:4">
      <c r="D2826" s="165"/>
    </row>
    <row r="2827" spans="4:4">
      <c r="D2827" s="165"/>
    </row>
    <row r="2828" spans="4:4">
      <c r="D2828" s="165"/>
    </row>
    <row r="2829" spans="4:4">
      <c r="D2829" s="165"/>
    </row>
    <row r="2830" spans="4:4">
      <c r="D2830" s="165"/>
    </row>
    <row r="2831" spans="4:4">
      <c r="D2831" s="165"/>
    </row>
    <row r="2832" spans="4:4">
      <c r="D2832" s="165"/>
    </row>
    <row r="2833" spans="4:4">
      <c r="D2833" s="165"/>
    </row>
    <row r="2834" spans="4:4">
      <c r="D2834" s="165"/>
    </row>
    <row r="2835" spans="4:4">
      <c r="D2835" s="165"/>
    </row>
    <row r="2836" spans="4:4">
      <c r="D2836" s="165"/>
    </row>
    <row r="2837" spans="4:4">
      <c r="D2837" s="165"/>
    </row>
    <row r="2838" spans="4:4">
      <c r="D2838" s="165"/>
    </row>
    <row r="2839" spans="4:4">
      <c r="D2839" s="165"/>
    </row>
    <row r="2840" spans="4:4">
      <c r="D2840" s="165"/>
    </row>
    <row r="2841" spans="4:4">
      <c r="D2841" s="165"/>
    </row>
    <row r="2842" spans="4:4">
      <c r="D2842" s="165"/>
    </row>
    <row r="2843" spans="4:4">
      <c r="D2843" s="165"/>
    </row>
    <row r="2844" spans="4:4">
      <c r="D2844" s="165"/>
    </row>
    <row r="2845" spans="4:4">
      <c r="D2845" s="165"/>
    </row>
    <row r="2846" spans="4:4">
      <c r="D2846" s="165"/>
    </row>
    <row r="2847" spans="4:4">
      <c r="D2847" s="165"/>
    </row>
    <row r="2848" spans="4:4">
      <c r="D2848" s="165"/>
    </row>
    <row r="2849" spans="4:4">
      <c r="D2849" s="165"/>
    </row>
    <row r="2850" spans="4:4">
      <c r="D2850" s="165"/>
    </row>
    <row r="2851" spans="4:4">
      <c r="D2851" s="165"/>
    </row>
    <row r="2852" spans="4:4">
      <c r="D2852" s="165"/>
    </row>
    <row r="2853" spans="4:4">
      <c r="D2853" s="165"/>
    </row>
    <row r="2854" spans="4:4">
      <c r="D2854" s="165"/>
    </row>
    <row r="2855" spans="4:4">
      <c r="D2855" s="165"/>
    </row>
    <row r="2856" spans="4:4">
      <c r="D2856" s="165"/>
    </row>
    <row r="2857" spans="4:4">
      <c r="D2857" s="165"/>
    </row>
    <row r="2858" spans="4:4">
      <c r="D2858" s="165"/>
    </row>
    <row r="2859" spans="4:4">
      <c r="D2859" s="165"/>
    </row>
    <row r="2860" spans="4:4">
      <c r="D2860" s="165"/>
    </row>
    <row r="2861" spans="4:4">
      <c r="D2861" s="165"/>
    </row>
    <row r="2862" spans="4:4">
      <c r="D2862" s="165"/>
    </row>
    <row r="2863" spans="4:4">
      <c r="D2863" s="165"/>
    </row>
    <row r="2864" spans="4:4">
      <c r="D2864" s="165"/>
    </row>
    <row r="2865" spans="4:4">
      <c r="D2865" s="165"/>
    </row>
    <row r="2866" spans="4:4">
      <c r="D2866" s="165"/>
    </row>
    <row r="2867" spans="4:4">
      <c r="D2867" s="165"/>
    </row>
    <row r="2868" spans="4:4">
      <c r="D2868" s="165"/>
    </row>
    <row r="2869" spans="4:4">
      <c r="D2869" s="165"/>
    </row>
    <row r="2870" spans="4:4">
      <c r="D2870" s="165"/>
    </row>
    <row r="2871" spans="4:4">
      <c r="D2871" s="165"/>
    </row>
    <row r="2872" spans="4:4">
      <c r="D2872" s="165"/>
    </row>
    <row r="2873" spans="4:4">
      <c r="D2873" s="165"/>
    </row>
    <row r="2874" spans="4:4">
      <c r="D2874" s="165"/>
    </row>
    <row r="2875" spans="4:4">
      <c r="D2875" s="165"/>
    </row>
    <row r="2876" spans="4:4">
      <c r="D2876" s="165"/>
    </row>
    <row r="2877" spans="4:4">
      <c r="D2877" s="165"/>
    </row>
    <row r="2878" spans="4:4">
      <c r="D2878" s="165"/>
    </row>
    <row r="2879" spans="4:4">
      <c r="D2879" s="165"/>
    </row>
    <row r="2880" spans="4:4">
      <c r="D2880" s="165"/>
    </row>
    <row r="2881" spans="4:4">
      <c r="D2881" s="165"/>
    </row>
    <row r="2882" spans="4:4">
      <c r="D2882" s="165"/>
    </row>
    <row r="2883" spans="4:4">
      <c r="D2883" s="165"/>
    </row>
    <row r="2884" spans="4:4">
      <c r="D2884" s="165"/>
    </row>
    <row r="2885" spans="4:4">
      <c r="D2885" s="165"/>
    </row>
    <row r="2886" spans="4:4">
      <c r="D2886" s="165"/>
    </row>
    <row r="2887" spans="4:4">
      <c r="D2887" s="165"/>
    </row>
    <row r="2888" spans="4:4">
      <c r="D2888" s="165"/>
    </row>
    <row r="2889" spans="4:4">
      <c r="D2889" s="165"/>
    </row>
    <row r="2890" spans="4:4">
      <c r="D2890" s="165"/>
    </row>
    <row r="2891" spans="4:4">
      <c r="D2891" s="165"/>
    </row>
    <row r="2892" spans="4:4">
      <c r="D2892" s="165"/>
    </row>
    <row r="2893" spans="4:4">
      <c r="D2893" s="165"/>
    </row>
    <row r="2894" spans="4:4">
      <c r="D2894" s="165"/>
    </row>
    <row r="2895" spans="4:4">
      <c r="D2895" s="165"/>
    </row>
    <row r="2896" spans="4:4">
      <c r="D2896" s="165"/>
    </row>
    <row r="2897" spans="4:4">
      <c r="D2897" s="165"/>
    </row>
    <row r="2898" spans="4:4">
      <c r="D2898" s="165"/>
    </row>
    <row r="2899" spans="4:4">
      <c r="D2899" s="165"/>
    </row>
    <row r="2900" spans="4:4">
      <c r="D2900" s="165"/>
    </row>
    <row r="2901" spans="4:4">
      <c r="D2901" s="165"/>
    </row>
    <row r="2902" spans="4:4">
      <c r="D2902" s="165"/>
    </row>
    <row r="2903" spans="4:4">
      <c r="D2903" s="165"/>
    </row>
    <row r="2904" spans="4:4">
      <c r="D2904" s="165"/>
    </row>
    <row r="2905" spans="4:4">
      <c r="D2905" s="165"/>
    </row>
    <row r="2906" spans="4:4">
      <c r="D2906" s="165"/>
    </row>
    <row r="2907" spans="4:4">
      <c r="D2907" s="165"/>
    </row>
    <row r="2908" spans="4:4">
      <c r="D2908" s="165"/>
    </row>
    <row r="2909" spans="4:4">
      <c r="D2909" s="165"/>
    </row>
    <row r="2910" spans="4:4">
      <c r="D2910" s="165"/>
    </row>
    <row r="2911" spans="4:4">
      <c r="D2911" s="165"/>
    </row>
    <row r="2912" spans="4:4">
      <c r="D2912" s="165"/>
    </row>
    <row r="2913" spans="4:4">
      <c r="D2913" s="165"/>
    </row>
    <row r="2914" spans="4:4">
      <c r="D2914" s="165"/>
    </row>
    <row r="2915" spans="4:4">
      <c r="D2915" s="165"/>
    </row>
    <row r="2916" spans="4:4">
      <c r="D2916" s="165"/>
    </row>
    <row r="2917" spans="4:4">
      <c r="D2917" s="165"/>
    </row>
    <row r="2918" spans="4:4">
      <c r="D2918" s="165"/>
    </row>
    <row r="2919" spans="4:4">
      <c r="D2919" s="165"/>
    </row>
    <row r="2920" spans="4:4">
      <c r="D2920" s="165"/>
    </row>
    <row r="2921" spans="4:4">
      <c r="D2921" s="165"/>
    </row>
    <row r="2922" spans="4:4">
      <c r="D2922" s="165"/>
    </row>
    <row r="2923" spans="4:4">
      <c r="D2923" s="165"/>
    </row>
    <row r="2924" spans="4:4">
      <c r="D2924" s="165"/>
    </row>
    <row r="2925" spans="4:4">
      <c r="D2925" s="165"/>
    </row>
    <row r="2926" spans="4:4">
      <c r="D2926" s="165"/>
    </row>
    <row r="2927" spans="4:4">
      <c r="D2927" s="165"/>
    </row>
    <row r="2928" spans="4:4">
      <c r="D2928" s="165"/>
    </row>
    <row r="2929" spans="4:4">
      <c r="D2929" s="165"/>
    </row>
    <row r="2930" spans="4:4">
      <c r="D2930" s="165"/>
    </row>
    <row r="2931" spans="4:4">
      <c r="D2931" s="165"/>
    </row>
    <row r="2932" spans="4:4">
      <c r="D2932" s="165"/>
    </row>
    <row r="2933" spans="4:4">
      <c r="D2933" s="165"/>
    </row>
    <row r="2934" spans="4:4">
      <c r="D2934" s="165"/>
    </row>
    <row r="2935" spans="4:4">
      <c r="D2935" s="165"/>
    </row>
    <row r="2936" spans="4:4">
      <c r="D2936" s="165"/>
    </row>
    <row r="2937" spans="4:4">
      <c r="D2937" s="165"/>
    </row>
    <row r="2938" spans="4:4">
      <c r="D2938" s="165"/>
    </row>
    <row r="2939" spans="4:4">
      <c r="D2939" s="165"/>
    </row>
    <row r="2940" spans="4:4">
      <c r="D2940" s="165"/>
    </row>
    <row r="2941" spans="4:4">
      <c r="D2941" s="165"/>
    </row>
    <row r="2942" spans="4:4">
      <c r="D2942" s="165"/>
    </row>
    <row r="2943" spans="4:4">
      <c r="D2943" s="165"/>
    </row>
    <row r="2944" spans="4:4">
      <c r="D2944" s="165"/>
    </row>
    <row r="2945" spans="4:4">
      <c r="D2945" s="165"/>
    </row>
    <row r="2946" spans="4:4">
      <c r="D2946" s="165"/>
    </row>
    <row r="2947" spans="4:4">
      <c r="D2947" s="165"/>
    </row>
    <row r="2948" spans="4:4">
      <c r="D2948" s="165"/>
    </row>
    <row r="2949" spans="4:4">
      <c r="D2949" s="165"/>
    </row>
    <row r="2950" spans="4:4">
      <c r="D2950" s="165"/>
    </row>
    <row r="2951" spans="4:4">
      <c r="D2951" s="165"/>
    </row>
    <row r="2952" spans="4:4">
      <c r="D2952" s="165"/>
    </row>
    <row r="2953" spans="4:4">
      <c r="D2953" s="165"/>
    </row>
    <row r="2954" spans="4:4">
      <c r="D2954" s="165"/>
    </row>
    <row r="2955" spans="4:4">
      <c r="D2955" s="165"/>
    </row>
    <row r="2956" spans="4:4">
      <c r="D2956" s="165"/>
    </row>
    <row r="2957" spans="4:4">
      <c r="D2957" s="165"/>
    </row>
    <row r="2958" spans="4:4">
      <c r="D2958" s="165"/>
    </row>
    <row r="2959" spans="4:4">
      <c r="D2959" s="165"/>
    </row>
    <row r="2960" spans="4:4">
      <c r="D2960" s="165"/>
    </row>
    <row r="2961" spans="4:4">
      <c r="D2961" s="165"/>
    </row>
    <row r="2962" spans="4:4">
      <c r="D2962" s="165"/>
    </row>
    <row r="2963" spans="4:4">
      <c r="D2963" s="165"/>
    </row>
    <row r="2964" spans="4:4">
      <c r="D2964" s="165"/>
    </row>
    <row r="2965" spans="4:4">
      <c r="D2965" s="165"/>
    </row>
    <row r="2966" spans="4:4">
      <c r="D2966" s="165"/>
    </row>
    <row r="2967" spans="4:4">
      <c r="D2967" s="165"/>
    </row>
    <row r="2968" spans="4:4">
      <c r="D2968" s="165"/>
    </row>
    <row r="2969" spans="4:4">
      <c r="D2969" s="165"/>
    </row>
    <row r="2970" spans="4:4">
      <c r="D2970" s="165"/>
    </row>
    <row r="2971" spans="4:4">
      <c r="D2971" s="165"/>
    </row>
    <row r="2972" spans="4:4">
      <c r="D2972" s="165"/>
    </row>
    <row r="2973" spans="4:4">
      <c r="D2973" s="165"/>
    </row>
    <row r="2974" spans="4:4">
      <c r="D2974" s="165"/>
    </row>
    <row r="2975" spans="4:4">
      <c r="D2975" s="165"/>
    </row>
    <row r="2976" spans="4:4">
      <c r="D2976" s="165"/>
    </row>
    <row r="2977" spans="4:4">
      <c r="D2977" s="165"/>
    </row>
    <row r="2978" spans="4:4">
      <c r="D2978" s="165"/>
    </row>
    <row r="2979" spans="4:4">
      <c r="D2979" s="165"/>
    </row>
    <row r="2980" spans="4:4">
      <c r="D2980" s="165"/>
    </row>
    <row r="2981" spans="4:4">
      <c r="D2981" s="165"/>
    </row>
    <row r="2982" spans="4:4">
      <c r="D2982" s="165"/>
    </row>
    <row r="2983" spans="4:4">
      <c r="D2983" s="165"/>
    </row>
    <row r="2984" spans="4:4">
      <c r="D2984" s="165"/>
    </row>
    <row r="2985" spans="4:4">
      <c r="D2985" s="165"/>
    </row>
    <row r="2986" spans="4:4">
      <c r="D2986" s="165"/>
    </row>
    <row r="2987" spans="4:4">
      <c r="D2987" s="165"/>
    </row>
    <row r="2988" spans="4:4">
      <c r="D2988" s="165"/>
    </row>
    <row r="2989" spans="4:4">
      <c r="D2989" s="165"/>
    </row>
    <row r="2990" spans="4:4">
      <c r="D2990" s="165"/>
    </row>
    <row r="2991" spans="4:4">
      <c r="D2991" s="165"/>
    </row>
    <row r="2992" spans="4:4">
      <c r="D2992" s="165"/>
    </row>
    <row r="2993" spans="4:4">
      <c r="D2993" s="165"/>
    </row>
    <row r="2994" spans="4:4">
      <c r="D2994" s="165"/>
    </row>
    <row r="2995" spans="4:4">
      <c r="D2995" s="165"/>
    </row>
    <row r="2996" spans="4:4">
      <c r="D2996" s="165"/>
    </row>
    <row r="2997" spans="4:4">
      <c r="D2997" s="165"/>
    </row>
    <row r="2998" spans="4:4">
      <c r="D2998" s="165"/>
    </row>
    <row r="2999" spans="4:4">
      <c r="D2999" s="165"/>
    </row>
    <row r="3000" spans="4:4">
      <c r="D3000" s="165"/>
    </row>
    <row r="3001" spans="4:4">
      <c r="D3001" s="165"/>
    </row>
    <row r="3002" spans="4:4">
      <c r="D3002" s="165"/>
    </row>
    <row r="3003" spans="4:4">
      <c r="D3003" s="165"/>
    </row>
    <row r="3004" spans="4:4">
      <c r="D3004" s="165"/>
    </row>
    <row r="3005" spans="4:4">
      <c r="D3005" s="165"/>
    </row>
    <row r="3006" spans="4:4">
      <c r="D3006" s="165"/>
    </row>
    <row r="3007" spans="4:4">
      <c r="D3007" s="165"/>
    </row>
    <row r="3008" spans="4:4">
      <c r="D3008" s="165"/>
    </row>
    <row r="3009" spans="4:4">
      <c r="D3009" s="165"/>
    </row>
    <row r="3010" spans="4:4">
      <c r="D3010" s="165"/>
    </row>
    <row r="3011" spans="4:4">
      <c r="D3011" s="165"/>
    </row>
    <row r="3012" spans="4:4">
      <c r="D3012" s="165"/>
    </row>
    <row r="3013" spans="4:4">
      <c r="D3013" s="165"/>
    </row>
    <row r="3014" spans="4:4">
      <c r="D3014" s="165"/>
    </row>
    <row r="3015" spans="4:4">
      <c r="D3015" s="165"/>
    </row>
    <row r="3016" spans="4:4">
      <c r="D3016" s="165"/>
    </row>
    <row r="3017" spans="4:4">
      <c r="D3017" s="165"/>
    </row>
    <row r="3018" spans="4:4">
      <c r="D3018" s="165"/>
    </row>
    <row r="3019" spans="4:4">
      <c r="D3019" s="165"/>
    </row>
    <row r="3020" spans="4:4">
      <c r="D3020" s="165"/>
    </row>
    <row r="3021" spans="4:4">
      <c r="D3021" s="165"/>
    </row>
    <row r="3022" spans="4:4">
      <c r="D3022" s="165"/>
    </row>
    <row r="3023" spans="4:4">
      <c r="D3023" s="165"/>
    </row>
    <row r="3024" spans="4:4">
      <c r="D3024" s="165"/>
    </row>
    <row r="3025" spans="4:4">
      <c r="D3025" s="165"/>
    </row>
    <row r="3026" spans="4:4">
      <c r="D3026" s="165"/>
    </row>
    <row r="3027" spans="4:4">
      <c r="D3027" s="165"/>
    </row>
    <row r="3028" spans="4:4">
      <c r="D3028" s="165"/>
    </row>
    <row r="3029" spans="4:4">
      <c r="D3029" s="165"/>
    </row>
    <row r="3030" spans="4:4">
      <c r="D3030" s="165"/>
    </row>
    <row r="3031" spans="4:4">
      <c r="D3031" s="165"/>
    </row>
    <row r="3032" spans="4:4">
      <c r="D3032" s="165"/>
    </row>
    <row r="3033" spans="4:4">
      <c r="D3033" s="165"/>
    </row>
    <row r="3034" spans="4:4">
      <c r="D3034" s="165"/>
    </row>
    <row r="3035" spans="4:4">
      <c r="D3035" s="165"/>
    </row>
    <row r="3036" spans="4:4">
      <c r="D3036" s="165"/>
    </row>
    <row r="3037" spans="4:4">
      <c r="D3037" s="165"/>
    </row>
    <row r="3038" spans="4:4">
      <c r="D3038" s="165"/>
    </row>
    <row r="3039" spans="4:4">
      <c r="D3039" s="165"/>
    </row>
    <row r="3040" spans="4:4">
      <c r="D3040" s="165"/>
    </row>
    <row r="3041" spans="4:4">
      <c r="D3041" s="165"/>
    </row>
    <row r="3042" spans="4:4">
      <c r="D3042" s="165"/>
    </row>
    <row r="3043" spans="4:4">
      <c r="D3043" s="165"/>
    </row>
    <row r="3044" spans="4:4">
      <c r="D3044" s="165"/>
    </row>
    <row r="3045" spans="4:4">
      <c r="D3045" s="165"/>
    </row>
    <row r="3046" spans="4:4">
      <c r="D3046" s="165"/>
    </row>
    <row r="3047" spans="4:4">
      <c r="D3047" s="165"/>
    </row>
    <row r="3048" spans="4:4">
      <c r="D3048" s="165"/>
    </row>
    <row r="3049" spans="4:4">
      <c r="D3049" s="165"/>
    </row>
    <row r="3050" spans="4:4">
      <c r="D3050" s="165"/>
    </row>
    <row r="3051" spans="4:4">
      <c r="D3051" s="165"/>
    </row>
    <row r="3052" spans="4:4">
      <c r="D3052" s="165"/>
    </row>
    <row r="3053" spans="4:4">
      <c r="D3053" s="165"/>
    </row>
    <row r="3054" spans="4:4">
      <c r="D3054" s="165"/>
    </row>
    <row r="3055" spans="4:4">
      <c r="D3055" s="165"/>
    </row>
    <row r="3056" spans="4:4">
      <c r="D3056" s="165"/>
    </row>
    <row r="3057" spans="4:4">
      <c r="D3057" s="165"/>
    </row>
    <row r="3058" spans="4:4">
      <c r="D3058" s="165"/>
    </row>
    <row r="3059" spans="4:4">
      <c r="D3059" s="165"/>
    </row>
    <row r="3060" spans="4:4">
      <c r="D3060" s="165"/>
    </row>
    <row r="3061" spans="4:4">
      <c r="D3061" s="165"/>
    </row>
    <row r="3062" spans="4:4">
      <c r="D3062" s="165"/>
    </row>
    <row r="3063" spans="4:4">
      <c r="D3063" s="165"/>
    </row>
    <row r="3064" spans="4:4">
      <c r="D3064" s="165"/>
    </row>
    <row r="3065" spans="4:4">
      <c r="D3065" s="165"/>
    </row>
    <row r="3066" spans="4:4">
      <c r="D3066" s="165"/>
    </row>
    <row r="3067" spans="4:4">
      <c r="D3067" s="165"/>
    </row>
    <row r="3068" spans="4:4">
      <c r="D3068" s="165"/>
    </row>
    <row r="3069" spans="4:4">
      <c r="D3069" s="165"/>
    </row>
    <row r="3070" spans="4:4">
      <c r="D3070" s="165"/>
    </row>
    <row r="3071" spans="4:4">
      <c r="D3071" s="165"/>
    </row>
    <row r="3072" spans="4:4">
      <c r="D3072" s="165"/>
    </row>
    <row r="3073" spans="4:4">
      <c r="D3073" s="165"/>
    </row>
    <row r="3074" spans="4:4">
      <c r="D3074" s="165"/>
    </row>
    <row r="3075" spans="4:4">
      <c r="D3075" s="165"/>
    </row>
    <row r="3076" spans="4:4">
      <c r="D3076" s="165"/>
    </row>
    <row r="3077" spans="4:4">
      <c r="D3077" s="165"/>
    </row>
    <row r="3078" spans="4:4">
      <c r="D3078" s="165"/>
    </row>
    <row r="3079" spans="4:4">
      <c r="D3079" s="165"/>
    </row>
    <row r="3080" spans="4:4">
      <c r="D3080" s="165"/>
    </row>
    <row r="3081" spans="4:4">
      <c r="D3081" s="165"/>
    </row>
    <row r="3082" spans="4:4">
      <c r="D3082" s="165"/>
    </row>
    <row r="3083" spans="4:4">
      <c r="D3083" s="165"/>
    </row>
    <row r="3084" spans="4:4">
      <c r="D3084" s="165"/>
    </row>
    <row r="3085" spans="4:4">
      <c r="D3085" s="165"/>
    </row>
    <row r="3086" spans="4:4">
      <c r="D3086" s="165"/>
    </row>
    <row r="3087" spans="4:4">
      <c r="D3087" s="165"/>
    </row>
    <row r="3088" spans="4:4">
      <c r="D3088" s="165"/>
    </row>
    <row r="3089" spans="4:4">
      <c r="D3089" s="165"/>
    </row>
    <row r="3090" spans="4:4">
      <c r="D3090" s="165"/>
    </row>
    <row r="3091" spans="4:4">
      <c r="D3091" s="165"/>
    </row>
    <row r="3092" spans="4:4">
      <c r="D3092" s="165"/>
    </row>
    <row r="3093" spans="4:4">
      <c r="D3093" s="165"/>
    </row>
    <row r="3094" spans="4:4">
      <c r="D3094" s="165"/>
    </row>
    <row r="3095" spans="4:4">
      <c r="D3095" s="165"/>
    </row>
    <row r="3096" spans="4:4">
      <c r="D3096" s="165"/>
    </row>
    <row r="3097" spans="4:4">
      <c r="D3097" s="165"/>
    </row>
    <row r="3098" spans="4:4">
      <c r="D3098" s="165"/>
    </row>
    <row r="3099" spans="4:4">
      <c r="D3099" s="165"/>
    </row>
    <row r="3100" spans="4:4">
      <c r="D3100" s="165"/>
    </row>
    <row r="3101" spans="4:4">
      <c r="D3101" s="165"/>
    </row>
    <row r="3102" spans="4:4">
      <c r="D3102" s="165"/>
    </row>
    <row r="3103" spans="4:4">
      <c r="D3103" s="165"/>
    </row>
    <row r="3104" spans="4:4">
      <c r="D3104" s="165"/>
    </row>
    <row r="3105" spans="4:4">
      <c r="D3105" s="165"/>
    </row>
    <row r="3106" spans="4:4">
      <c r="D3106" s="165"/>
    </row>
    <row r="3107" spans="4:4">
      <c r="D3107" s="165"/>
    </row>
    <row r="3108" spans="4:4">
      <c r="D3108" s="165"/>
    </row>
    <row r="3109" spans="4:4">
      <c r="D3109" s="165"/>
    </row>
    <row r="3110" spans="4:4">
      <c r="D3110" s="165"/>
    </row>
    <row r="3111" spans="4:4">
      <c r="D3111" s="165"/>
    </row>
    <row r="3112" spans="4:4">
      <c r="D3112" s="165"/>
    </row>
    <row r="3113" spans="4:4">
      <c r="D3113" s="165"/>
    </row>
    <row r="3114" spans="4:4">
      <c r="D3114" s="165"/>
    </row>
    <row r="3115" spans="4:4">
      <c r="D3115" s="165"/>
    </row>
    <row r="3116" spans="4:4">
      <c r="D3116" s="165"/>
    </row>
    <row r="3117" spans="4:4">
      <c r="D3117" s="165"/>
    </row>
    <row r="3118" spans="4:4">
      <c r="D3118" s="165"/>
    </row>
    <row r="3119" spans="4:4">
      <c r="D3119" s="165"/>
    </row>
    <row r="3120" spans="4:4">
      <c r="D3120" s="165"/>
    </row>
    <row r="3121" spans="4:4">
      <c r="D3121" s="165"/>
    </row>
    <row r="3122" spans="4:4">
      <c r="D3122" s="165"/>
    </row>
    <row r="3123" spans="4:4">
      <c r="D3123" s="165"/>
    </row>
    <row r="3124" spans="4:4">
      <c r="D3124" s="165"/>
    </row>
    <row r="3125" spans="4:4">
      <c r="D3125" s="165"/>
    </row>
    <row r="3126" spans="4:4">
      <c r="D3126" s="165"/>
    </row>
    <row r="3127" spans="4:4">
      <c r="D3127" s="165"/>
    </row>
    <row r="3128" spans="4:4">
      <c r="D3128" s="165"/>
    </row>
    <row r="3129" spans="4:4">
      <c r="D3129" s="165"/>
    </row>
    <row r="3130" spans="4:4">
      <c r="D3130" s="165"/>
    </row>
    <row r="3131" spans="4:4">
      <c r="D3131" s="165"/>
    </row>
    <row r="3132" spans="4:4">
      <c r="D3132" s="165"/>
    </row>
    <row r="3133" spans="4:4">
      <c r="D3133" s="165"/>
    </row>
    <row r="3134" spans="4:4">
      <c r="D3134" s="165"/>
    </row>
    <row r="3135" spans="4:4">
      <c r="D3135" s="165"/>
    </row>
    <row r="3136" spans="4:4">
      <c r="D3136" s="165"/>
    </row>
    <row r="3137" spans="4:4">
      <c r="D3137" s="165"/>
    </row>
    <row r="3138" spans="4:4">
      <c r="D3138" s="165"/>
    </row>
    <row r="3139" spans="4:4">
      <c r="D3139" s="165"/>
    </row>
    <row r="3140" spans="4:4">
      <c r="D3140" s="165"/>
    </row>
    <row r="3141" spans="4:4">
      <c r="D3141" s="165"/>
    </row>
    <row r="3142" spans="4:4">
      <c r="D3142" s="165"/>
    </row>
    <row r="3143" spans="4:4">
      <c r="D3143" s="165"/>
    </row>
    <row r="3144" spans="4:4">
      <c r="D3144" s="165"/>
    </row>
    <row r="3145" spans="4:4">
      <c r="D3145" s="165"/>
    </row>
    <row r="3146" spans="4:4">
      <c r="D3146" s="165"/>
    </row>
    <row r="3147" spans="4:4">
      <c r="D3147" s="165"/>
    </row>
    <row r="3148" spans="4:4">
      <c r="D3148" s="165"/>
    </row>
    <row r="3149" spans="4:4">
      <c r="D3149" s="165"/>
    </row>
    <row r="3150" spans="4:4">
      <c r="D3150" s="165"/>
    </row>
    <row r="3151" spans="4:4">
      <c r="D3151" s="165"/>
    </row>
    <row r="3152" spans="4:4">
      <c r="D3152" s="165"/>
    </row>
    <row r="3153" spans="4:4">
      <c r="D3153" s="165"/>
    </row>
    <row r="3154" spans="4:4">
      <c r="D3154" s="165"/>
    </row>
    <row r="3155" spans="4:4">
      <c r="D3155" s="165"/>
    </row>
    <row r="3156" spans="4:4">
      <c r="D3156" s="165"/>
    </row>
    <row r="3157" spans="4:4">
      <c r="D3157" s="165"/>
    </row>
    <row r="3158" spans="4:4">
      <c r="D3158" s="165"/>
    </row>
    <row r="3159" spans="4:4">
      <c r="D3159" s="165"/>
    </row>
    <row r="3160" spans="4:4">
      <c r="D3160" s="165"/>
    </row>
    <row r="3161" spans="4:4">
      <c r="D3161" s="165"/>
    </row>
    <row r="3162" spans="4:4">
      <c r="D3162" s="165"/>
    </row>
    <row r="3163" spans="4:4">
      <c r="D3163" s="165"/>
    </row>
    <row r="3164" spans="4:4">
      <c r="D3164" s="165"/>
    </row>
    <row r="3165" spans="4:4">
      <c r="D3165" s="165"/>
    </row>
    <row r="3166" spans="4:4">
      <c r="D3166" s="165"/>
    </row>
    <row r="3167" spans="4:4">
      <c r="D3167" s="165"/>
    </row>
    <row r="3168" spans="4:4">
      <c r="D3168" s="165"/>
    </row>
    <row r="3169" spans="4:4">
      <c r="D3169" s="165"/>
    </row>
    <row r="3170" spans="4:4">
      <c r="D3170" s="165"/>
    </row>
    <row r="3171" spans="4:4">
      <c r="D3171" s="165"/>
    </row>
    <row r="3172" spans="4:4">
      <c r="D3172" s="165"/>
    </row>
    <row r="3173" spans="4:4">
      <c r="D3173" s="165"/>
    </row>
    <row r="3174" spans="4:4">
      <c r="D3174" s="165"/>
    </row>
    <row r="3175" spans="4:4">
      <c r="D3175" s="165"/>
    </row>
    <row r="3176" spans="4:4">
      <c r="D3176" s="165"/>
    </row>
    <row r="3177" spans="4:4">
      <c r="D3177" s="165"/>
    </row>
    <row r="3178" spans="4:4">
      <c r="D3178" s="165"/>
    </row>
    <row r="3179" spans="4:4">
      <c r="D3179" s="165"/>
    </row>
    <row r="3180" spans="4:4">
      <c r="D3180" s="165"/>
    </row>
    <row r="3181" spans="4:4">
      <c r="D3181" s="165"/>
    </row>
    <row r="3182" spans="4:4">
      <c r="D3182" s="165"/>
    </row>
    <row r="3183" spans="4:4">
      <c r="D3183" s="165"/>
    </row>
    <row r="3184" spans="4:4">
      <c r="D3184" s="165"/>
    </row>
    <row r="3185" spans="4:4">
      <c r="D3185" s="165"/>
    </row>
    <row r="3186" spans="4:4">
      <c r="D3186" s="165"/>
    </row>
    <row r="3187" spans="4:4">
      <c r="D3187" s="165"/>
    </row>
    <row r="3188" spans="4:4">
      <c r="D3188" s="165"/>
    </row>
    <row r="3189" spans="4:4">
      <c r="D3189" s="165"/>
    </row>
    <row r="3190" spans="4:4">
      <c r="D3190" s="165"/>
    </row>
    <row r="3191" spans="4:4">
      <c r="D3191" s="165"/>
    </row>
    <row r="3192" spans="4:4">
      <c r="D3192" s="165"/>
    </row>
    <row r="3193" spans="4:4">
      <c r="D3193" s="165"/>
    </row>
    <row r="3194" spans="4:4">
      <c r="D3194" s="165"/>
    </row>
    <row r="3195" spans="4:4">
      <c r="D3195" s="165"/>
    </row>
    <row r="3196" spans="4:4">
      <c r="D3196" s="165"/>
    </row>
    <row r="3197" spans="4:4">
      <c r="D3197" s="165"/>
    </row>
    <row r="3198" spans="4:4">
      <c r="D3198" s="165"/>
    </row>
    <row r="3199" spans="4:4">
      <c r="D3199" s="165"/>
    </row>
    <row r="3200" spans="4:4">
      <c r="D3200" s="165"/>
    </row>
    <row r="3201" spans="4:4">
      <c r="D3201" s="165"/>
    </row>
    <row r="3202" spans="4:4">
      <c r="D3202" s="165"/>
    </row>
    <row r="3203" spans="4:4">
      <c r="D3203" s="165"/>
    </row>
    <row r="3204" spans="4:4">
      <c r="D3204" s="165"/>
    </row>
    <row r="3205" spans="4:4">
      <c r="D3205" s="165"/>
    </row>
    <row r="3206" spans="4:4">
      <c r="D3206" s="165"/>
    </row>
    <row r="3207" spans="4:4">
      <c r="D3207" s="165"/>
    </row>
    <row r="3208" spans="4:4">
      <c r="D3208" s="165"/>
    </row>
    <row r="3209" spans="4:4">
      <c r="D3209" s="165"/>
    </row>
    <row r="3210" spans="4:4">
      <c r="D3210" s="165"/>
    </row>
    <row r="3211" spans="4:4">
      <c r="D3211" s="165"/>
    </row>
    <row r="3212" spans="4:4">
      <c r="D3212" s="165"/>
    </row>
    <row r="3213" spans="4:4">
      <c r="D3213" s="165"/>
    </row>
    <row r="3214" spans="4:4">
      <c r="D3214" s="165"/>
    </row>
    <row r="3215" spans="4:4">
      <c r="D3215" s="165"/>
    </row>
    <row r="3216" spans="4:4">
      <c r="D3216" s="165"/>
    </row>
    <row r="3217" spans="4:4">
      <c r="D3217" s="165"/>
    </row>
    <row r="3218" spans="4:4">
      <c r="D3218" s="165"/>
    </row>
    <row r="3219" spans="4:4">
      <c r="D3219" s="165"/>
    </row>
    <row r="3220" spans="4:4">
      <c r="D3220" s="165"/>
    </row>
    <row r="3221" spans="4:4">
      <c r="D3221" s="165"/>
    </row>
    <row r="3222" spans="4:4">
      <c r="D3222" s="165"/>
    </row>
    <row r="3223" spans="4:4">
      <c r="D3223" s="165"/>
    </row>
    <row r="3224" spans="4:4">
      <c r="D3224" s="165"/>
    </row>
    <row r="3225" spans="4:4">
      <c r="D3225" s="165"/>
    </row>
    <row r="3226" spans="4:4">
      <c r="D3226" s="165"/>
    </row>
    <row r="3227" spans="4:4">
      <c r="D3227" s="165"/>
    </row>
    <row r="3228" spans="4:4">
      <c r="D3228" s="165"/>
    </row>
    <row r="3229" spans="4:4">
      <c r="D3229" s="165"/>
    </row>
    <row r="3230" spans="4:4">
      <c r="D3230" s="165"/>
    </row>
    <row r="3231" spans="4:4">
      <c r="D3231" s="165"/>
    </row>
    <row r="3232" spans="4:4">
      <c r="D3232" s="165"/>
    </row>
    <row r="3233" spans="4:4">
      <c r="D3233" s="165"/>
    </row>
    <row r="3234" spans="4:4">
      <c r="D3234" s="165"/>
    </row>
    <row r="3235" spans="4:4">
      <c r="D3235" s="165"/>
    </row>
    <row r="3236" spans="4:4">
      <c r="D3236" s="165"/>
    </row>
    <row r="3237" spans="4:4">
      <c r="D3237" s="165"/>
    </row>
    <row r="3238" spans="4:4">
      <c r="D3238" s="165"/>
    </row>
    <row r="3239" spans="4:4">
      <c r="D3239" s="165"/>
    </row>
    <row r="3240" spans="4:4">
      <c r="D3240" s="165"/>
    </row>
    <row r="3241" spans="4:4">
      <c r="D3241" s="165"/>
    </row>
    <row r="3242" spans="4:4">
      <c r="D3242" s="165"/>
    </row>
    <row r="3243" spans="4:4">
      <c r="D3243" s="165"/>
    </row>
    <row r="3244" spans="4:4">
      <c r="D3244" s="165"/>
    </row>
    <row r="3245" spans="4:4">
      <c r="D3245" s="165"/>
    </row>
    <row r="3246" spans="4:4">
      <c r="D3246" s="165"/>
    </row>
    <row r="3247" spans="4:4">
      <c r="D3247" s="165"/>
    </row>
    <row r="3248" spans="4:4">
      <c r="D3248" s="165"/>
    </row>
    <row r="3249" spans="4:4">
      <c r="D3249" s="165"/>
    </row>
    <row r="3250" spans="4:4">
      <c r="D3250" s="165"/>
    </row>
    <row r="3251" spans="4:4">
      <c r="D3251" s="165"/>
    </row>
    <row r="3252" spans="4:4">
      <c r="D3252" s="165"/>
    </row>
    <row r="3253" spans="4:4">
      <c r="D3253" s="165"/>
    </row>
    <row r="3254" spans="4:4">
      <c r="D3254" s="165"/>
    </row>
    <row r="3255" spans="4:4">
      <c r="D3255" s="165"/>
    </row>
    <row r="3256" spans="4:4">
      <c r="D3256" s="165"/>
    </row>
    <row r="3257" spans="4:4">
      <c r="D3257" s="165"/>
    </row>
    <row r="3258" spans="4:4">
      <c r="D3258" s="165"/>
    </row>
    <row r="3259" spans="4:4">
      <c r="D3259" s="165"/>
    </row>
    <row r="3260" spans="4:4">
      <c r="D3260" s="165"/>
    </row>
    <row r="3261" spans="4:4">
      <c r="D3261" s="165"/>
    </row>
    <row r="3262" spans="4:4">
      <c r="D3262" s="165"/>
    </row>
    <row r="3263" spans="4:4">
      <c r="D3263" s="165"/>
    </row>
    <row r="3264" spans="4:4">
      <c r="D3264" s="165"/>
    </row>
    <row r="3265" spans="4:4">
      <c r="D3265" s="165"/>
    </row>
    <row r="3266" spans="4:4">
      <c r="D3266" s="165"/>
    </row>
    <row r="3267" spans="4:4">
      <c r="D3267" s="165"/>
    </row>
    <row r="3268" spans="4:4">
      <c r="D3268" s="165"/>
    </row>
    <row r="3269" spans="4:4">
      <c r="D3269" s="165"/>
    </row>
    <row r="3270" spans="4:4">
      <c r="D3270" s="165"/>
    </row>
    <row r="3271" spans="4:4">
      <c r="D3271" s="165"/>
    </row>
    <row r="3272" spans="4:4">
      <c r="D3272" s="165"/>
    </row>
    <row r="3273" spans="4:4">
      <c r="D3273" s="165"/>
    </row>
    <row r="3274" spans="4:4">
      <c r="D3274" s="165"/>
    </row>
    <row r="3275" spans="4:4">
      <c r="D3275" s="165"/>
    </row>
    <row r="3276" spans="4:4">
      <c r="D3276" s="165"/>
    </row>
    <row r="3277" spans="4:4">
      <c r="D3277" s="165"/>
    </row>
    <row r="3278" spans="4:4">
      <c r="D3278" s="165"/>
    </row>
    <row r="3279" spans="4:4">
      <c r="D3279" s="165"/>
    </row>
    <row r="3280" spans="4:4">
      <c r="D3280" s="165"/>
    </row>
    <row r="3281" spans="4:4">
      <c r="D3281" s="165"/>
    </row>
    <row r="3282" spans="4:4">
      <c r="D3282" s="165"/>
    </row>
    <row r="3283" spans="4:4">
      <c r="D3283" s="165"/>
    </row>
    <row r="3284" spans="4:4">
      <c r="D3284" s="165"/>
    </row>
    <row r="3285" spans="4:4">
      <c r="D3285" s="165"/>
    </row>
    <row r="3286" spans="4:4">
      <c r="D3286" s="165"/>
    </row>
    <row r="3287" spans="4:4">
      <c r="D3287" s="165"/>
    </row>
    <row r="3288" spans="4:4">
      <c r="D3288" s="165"/>
    </row>
    <row r="3289" spans="4:4">
      <c r="D3289" s="165"/>
    </row>
    <row r="3290" spans="4:4">
      <c r="D3290" s="165"/>
    </row>
    <row r="3291" spans="4:4">
      <c r="D3291" s="165"/>
    </row>
    <row r="3292" spans="4:4">
      <c r="D3292" s="165"/>
    </row>
    <row r="3293" spans="4:4">
      <c r="D3293" s="165"/>
    </row>
    <row r="3294" spans="4:4">
      <c r="D3294" s="165"/>
    </row>
    <row r="3295" spans="4:4">
      <c r="D3295" s="165"/>
    </row>
    <row r="3296" spans="4:4">
      <c r="D3296" s="165"/>
    </row>
    <row r="3297" spans="4:4">
      <c r="D3297" s="165"/>
    </row>
    <row r="3298" spans="4:4">
      <c r="D3298" s="165"/>
    </row>
    <row r="3299" spans="4:4">
      <c r="D3299" s="165"/>
    </row>
    <row r="3300" spans="4:4">
      <c r="D3300" s="165"/>
    </row>
    <row r="3301" spans="4:4">
      <c r="D3301" s="165"/>
    </row>
    <row r="3302" spans="4:4">
      <c r="D3302" s="165"/>
    </row>
    <row r="3303" spans="4:4">
      <c r="D3303" s="165"/>
    </row>
    <row r="3304" spans="4:4">
      <c r="D3304" s="165"/>
    </row>
    <row r="3305" spans="4:4">
      <c r="D3305" s="165"/>
    </row>
    <row r="3306" spans="4:4">
      <c r="D3306" s="165"/>
    </row>
    <row r="3307" spans="4:4">
      <c r="D3307" s="165"/>
    </row>
    <row r="3308" spans="4:4">
      <c r="D3308" s="165"/>
    </row>
    <row r="3309" spans="4:4">
      <c r="D3309" s="165"/>
    </row>
    <row r="3310" spans="4:4">
      <c r="D3310" s="165"/>
    </row>
    <row r="3311" spans="4:4">
      <c r="D3311" s="165"/>
    </row>
    <row r="3312" spans="4:4">
      <c r="D3312" s="165"/>
    </row>
    <row r="3313" spans="4:4">
      <c r="D3313" s="165"/>
    </row>
    <row r="3314" spans="4:4">
      <c r="D3314" s="165"/>
    </row>
    <row r="3315" spans="4:4">
      <c r="D3315" s="165"/>
    </row>
    <row r="3316" spans="4:4">
      <c r="D3316" s="165"/>
    </row>
    <row r="3317" spans="4:4">
      <c r="D3317" s="165"/>
    </row>
    <row r="3318" spans="4:4">
      <c r="D3318" s="165"/>
    </row>
    <row r="3319" spans="4:4">
      <c r="D3319" s="165"/>
    </row>
    <row r="3320" spans="4:4">
      <c r="D3320" s="165"/>
    </row>
    <row r="3321" spans="4:4">
      <c r="D3321" s="165"/>
    </row>
    <row r="3322" spans="4:4">
      <c r="D3322" s="165"/>
    </row>
    <row r="3323" spans="4:4">
      <c r="D3323" s="165"/>
    </row>
    <row r="3324" spans="4:4">
      <c r="D3324" s="165"/>
    </row>
    <row r="3325" spans="4:4">
      <c r="D3325" s="165"/>
    </row>
    <row r="3326" spans="4:4">
      <c r="D3326" s="165"/>
    </row>
    <row r="3327" spans="4:4">
      <c r="D3327" s="165"/>
    </row>
    <row r="3328" spans="4:4">
      <c r="D3328" s="165"/>
    </row>
    <row r="3329" spans="4:4">
      <c r="D3329" s="165"/>
    </row>
    <row r="3330" spans="4:4">
      <c r="D3330" s="165"/>
    </row>
    <row r="3331" spans="4:4">
      <c r="D3331" s="165"/>
    </row>
    <row r="3332" spans="4:4">
      <c r="D3332" s="165"/>
    </row>
    <row r="3333" spans="4:4">
      <c r="D3333" s="165"/>
    </row>
    <row r="3334" spans="4:4">
      <c r="D3334" s="165"/>
    </row>
    <row r="3335" spans="4:4">
      <c r="D3335" s="165"/>
    </row>
    <row r="3336" spans="4:4">
      <c r="D3336" s="165"/>
    </row>
    <row r="3337" spans="4:4">
      <c r="D3337" s="165"/>
    </row>
    <row r="3338" spans="4:4">
      <c r="D3338" s="165"/>
    </row>
    <row r="3339" spans="4:4">
      <c r="D3339" s="165"/>
    </row>
    <row r="3340" spans="4:4">
      <c r="D3340" s="165"/>
    </row>
    <row r="3341" spans="4:4">
      <c r="D3341" s="165"/>
    </row>
    <row r="3342" spans="4:4">
      <c r="D3342" s="165"/>
    </row>
    <row r="3343" spans="4:4">
      <c r="D3343" s="165"/>
    </row>
    <row r="3344" spans="4:4">
      <c r="D3344" s="165"/>
    </row>
    <row r="3345" spans="4:4">
      <c r="D3345" s="165"/>
    </row>
    <row r="3346" spans="4:4">
      <c r="D3346" s="165"/>
    </row>
    <row r="3347" spans="4:4">
      <c r="D3347" s="165"/>
    </row>
    <row r="3348" spans="4:4">
      <c r="D3348" s="165"/>
    </row>
    <row r="3349" spans="4:4">
      <c r="D3349" s="165"/>
    </row>
    <row r="3350" spans="4:4">
      <c r="D3350" s="165"/>
    </row>
    <row r="3351" spans="4:4">
      <c r="D3351" s="165"/>
    </row>
    <row r="3352" spans="4:4">
      <c r="D3352" s="165"/>
    </row>
    <row r="3353" spans="4:4">
      <c r="D3353" s="165"/>
    </row>
    <row r="3354" spans="4:4">
      <c r="D3354" s="165"/>
    </row>
    <row r="3355" spans="4:4">
      <c r="D3355" s="165"/>
    </row>
    <row r="3356" spans="4:4">
      <c r="D3356" s="165"/>
    </row>
    <row r="3357" spans="4:4">
      <c r="D3357" s="165"/>
    </row>
    <row r="3358" spans="4:4">
      <c r="D3358" s="165"/>
    </row>
    <row r="3359" spans="4:4">
      <c r="D3359" s="165"/>
    </row>
    <row r="3360" spans="4:4">
      <c r="D3360" s="165"/>
    </row>
    <row r="3361" spans="4:4">
      <c r="D3361" s="165"/>
    </row>
    <row r="3362" spans="4:4">
      <c r="D3362" s="165"/>
    </row>
    <row r="3363" spans="4:4">
      <c r="D3363" s="165"/>
    </row>
    <row r="3364" spans="4:4">
      <c r="D3364" s="165"/>
    </row>
    <row r="3365" spans="4:4">
      <c r="D3365" s="165"/>
    </row>
    <row r="3366" spans="4:4">
      <c r="D3366" s="165"/>
    </row>
    <row r="3367" spans="4:4">
      <c r="D3367" s="165"/>
    </row>
    <row r="3368" spans="4:4">
      <c r="D3368" s="165"/>
    </row>
    <row r="3369" spans="4:4">
      <c r="D3369" s="165"/>
    </row>
    <row r="3370" spans="4:4">
      <c r="D3370" s="165"/>
    </row>
    <row r="3371" spans="4:4">
      <c r="D3371" s="165"/>
    </row>
    <row r="3372" spans="4:4">
      <c r="D3372" s="165"/>
    </row>
    <row r="3373" spans="4:4">
      <c r="D3373" s="165"/>
    </row>
    <row r="3374" spans="4:4">
      <c r="D3374" s="165"/>
    </row>
    <row r="3375" spans="4:4">
      <c r="D3375" s="165"/>
    </row>
    <row r="3376" spans="4:4">
      <c r="D3376" s="165"/>
    </row>
    <row r="3377" spans="4:4">
      <c r="D3377" s="165"/>
    </row>
    <row r="3378" spans="4:4">
      <c r="D3378" s="165"/>
    </row>
    <row r="3379" spans="4:4">
      <c r="D3379" s="165"/>
    </row>
    <row r="3380" spans="4:4">
      <c r="D3380" s="165"/>
    </row>
    <row r="3381" spans="4:4">
      <c r="D3381" s="165"/>
    </row>
    <row r="3382" spans="4:4">
      <c r="D3382" s="165"/>
    </row>
    <row r="3383" spans="4:4">
      <c r="D3383" s="165"/>
    </row>
    <row r="3384" spans="4:4">
      <c r="D3384" s="165"/>
    </row>
    <row r="3385" spans="4:4">
      <c r="D3385" s="165"/>
    </row>
    <row r="3386" spans="4:4">
      <c r="D3386" s="165"/>
    </row>
    <row r="3387" spans="4:4">
      <c r="D3387" s="165"/>
    </row>
    <row r="3388" spans="4:4">
      <c r="D3388" s="165"/>
    </row>
    <row r="3389" spans="4:4">
      <c r="D3389" s="165"/>
    </row>
    <row r="3390" spans="4:4">
      <c r="D3390" s="165"/>
    </row>
    <row r="3391" spans="4:4">
      <c r="D3391" s="165"/>
    </row>
    <row r="3392" spans="4:4">
      <c r="D3392" s="165"/>
    </row>
    <row r="3393" spans="4:4">
      <c r="D3393" s="165"/>
    </row>
    <row r="3394" spans="4:4">
      <c r="D3394" s="165"/>
    </row>
    <row r="3395" spans="4:4">
      <c r="D3395" s="165"/>
    </row>
    <row r="3396" spans="4:4">
      <c r="D3396" s="165"/>
    </row>
    <row r="3397" spans="4:4">
      <c r="D3397" s="165"/>
    </row>
    <row r="3398" spans="4:4">
      <c r="D3398" s="165"/>
    </row>
    <row r="3399" spans="4:4">
      <c r="D3399" s="165"/>
    </row>
    <row r="3400" spans="4:4">
      <c r="D3400" s="165"/>
    </row>
    <row r="3401" spans="4:4">
      <c r="D3401" s="165"/>
    </row>
    <row r="3402" spans="4:4">
      <c r="D3402" s="165"/>
    </row>
    <row r="3403" spans="4:4">
      <c r="D3403" s="165"/>
    </row>
    <row r="3404" spans="4:4">
      <c r="D3404" s="165"/>
    </row>
    <row r="3405" spans="4:4">
      <c r="D3405" s="165"/>
    </row>
    <row r="3406" spans="4:4">
      <c r="D3406" s="165"/>
    </row>
    <row r="3407" spans="4:4">
      <c r="D3407" s="165"/>
    </row>
    <row r="3408" spans="4:4">
      <c r="D3408" s="165"/>
    </row>
    <row r="3409" spans="4:4">
      <c r="D3409" s="165"/>
    </row>
    <row r="3410" spans="4:4">
      <c r="D3410" s="165"/>
    </row>
    <row r="3411" spans="4:4">
      <c r="D3411" s="165"/>
    </row>
    <row r="3412" spans="4:4">
      <c r="D3412" s="165"/>
    </row>
    <row r="3413" spans="4:4">
      <c r="D3413" s="165"/>
    </row>
    <row r="3414" spans="4:4">
      <c r="D3414" s="165"/>
    </row>
    <row r="3415" spans="4:4">
      <c r="D3415" s="165"/>
    </row>
    <row r="3416" spans="4:4">
      <c r="D3416" s="165"/>
    </row>
    <row r="3417" spans="4:4">
      <c r="D3417" s="165"/>
    </row>
    <row r="3418" spans="4:4">
      <c r="D3418" s="165"/>
    </row>
    <row r="3419" spans="4:4">
      <c r="D3419" s="165"/>
    </row>
    <row r="3420" spans="4:4">
      <c r="D3420" s="165"/>
    </row>
    <row r="3421" spans="4:4">
      <c r="D3421" s="165"/>
    </row>
    <row r="3422" spans="4:4">
      <c r="D3422" s="165"/>
    </row>
    <row r="3423" spans="4:4">
      <c r="D3423" s="165"/>
    </row>
    <row r="3424" spans="4:4">
      <c r="D3424" s="165"/>
    </row>
    <row r="3425" spans="4:4">
      <c r="D3425" s="165"/>
    </row>
    <row r="3426" spans="4:4">
      <c r="D3426" s="165"/>
    </row>
    <row r="3427" spans="4:4">
      <c r="D3427" s="165"/>
    </row>
    <row r="3428" spans="4:4">
      <c r="D3428" s="165"/>
    </row>
    <row r="3429" spans="4:4">
      <c r="D3429" s="165"/>
    </row>
    <row r="3430" spans="4:4">
      <c r="D3430" s="165"/>
    </row>
    <row r="3431" spans="4:4">
      <c r="D3431" s="165"/>
    </row>
    <row r="3432" spans="4:4">
      <c r="D3432" s="165"/>
    </row>
    <row r="3433" spans="4:4">
      <c r="D3433" s="165"/>
    </row>
    <row r="3434" spans="4:4">
      <c r="D3434" s="165"/>
    </row>
    <row r="3435" spans="4:4">
      <c r="D3435" s="165"/>
    </row>
    <row r="3436" spans="4:4">
      <c r="D3436" s="165"/>
    </row>
    <row r="3437" spans="4:4">
      <c r="D3437" s="165"/>
    </row>
    <row r="3438" spans="4:4">
      <c r="D3438" s="165"/>
    </row>
    <row r="3439" spans="4:4">
      <c r="D3439" s="165"/>
    </row>
    <row r="3440" spans="4:4">
      <c r="D3440" s="165"/>
    </row>
    <row r="3441" spans="4:4">
      <c r="D3441" s="165"/>
    </row>
    <row r="3442" spans="4:4">
      <c r="D3442" s="165"/>
    </row>
    <row r="3443" spans="4:4">
      <c r="D3443" s="165"/>
    </row>
    <row r="3444" spans="4:4">
      <c r="D3444" s="165"/>
    </row>
    <row r="3445" spans="4:4">
      <c r="D3445" s="165"/>
    </row>
    <row r="3446" spans="4:4">
      <c r="D3446" s="165"/>
    </row>
    <row r="3447" spans="4:4">
      <c r="D3447" s="165"/>
    </row>
    <row r="3448" spans="4:4">
      <c r="D3448" s="165"/>
    </row>
    <row r="3449" spans="4:4">
      <c r="D3449" s="165"/>
    </row>
    <row r="3450" spans="4:4">
      <c r="D3450" s="165"/>
    </row>
    <row r="3451" spans="4:4">
      <c r="D3451" s="165"/>
    </row>
    <row r="3452" spans="4:4">
      <c r="D3452" s="165"/>
    </row>
    <row r="3453" spans="4:4">
      <c r="D3453" s="165"/>
    </row>
    <row r="3454" spans="4:4">
      <c r="D3454" s="165"/>
    </row>
    <row r="3455" spans="4:4">
      <c r="D3455" s="165"/>
    </row>
    <row r="3456" spans="4:4">
      <c r="D3456" s="165"/>
    </row>
    <row r="3457" spans="4:4">
      <c r="D3457" s="165"/>
    </row>
    <row r="3458" spans="4:4">
      <c r="D3458" s="165"/>
    </row>
    <row r="3459" spans="4:4">
      <c r="D3459" s="165"/>
    </row>
    <row r="3460" spans="4:4">
      <c r="D3460" s="165"/>
    </row>
    <row r="3461" spans="4:4">
      <c r="D3461" s="165"/>
    </row>
    <row r="3462" spans="4:4">
      <c r="D3462" s="165"/>
    </row>
    <row r="3463" spans="4:4">
      <c r="D3463" s="165"/>
    </row>
    <row r="3464" spans="4:4">
      <c r="D3464" s="165"/>
    </row>
    <row r="3465" spans="4:4">
      <c r="D3465" s="165"/>
    </row>
    <row r="3466" spans="4:4">
      <c r="D3466" s="165"/>
    </row>
    <row r="3467" spans="4:4">
      <c r="D3467" s="165"/>
    </row>
    <row r="3468" spans="4:4">
      <c r="D3468" s="165"/>
    </row>
    <row r="3469" spans="4:4">
      <c r="D3469" s="165"/>
    </row>
    <row r="3470" spans="4:4">
      <c r="D3470" s="165"/>
    </row>
    <row r="3471" spans="4:4">
      <c r="D3471" s="165"/>
    </row>
    <row r="3472" spans="4:4">
      <c r="D3472" s="165"/>
    </row>
    <row r="3473" spans="4:4">
      <c r="D3473" s="165"/>
    </row>
    <row r="3474" spans="4:4">
      <c r="D3474" s="165"/>
    </row>
    <row r="3475" spans="4:4">
      <c r="D3475" s="165"/>
    </row>
    <row r="3476" spans="4:4">
      <c r="D3476" s="165"/>
    </row>
    <row r="3477" spans="4:4">
      <c r="D3477" s="165"/>
    </row>
    <row r="3478" spans="4:4">
      <c r="D3478" s="165"/>
    </row>
    <row r="3479" spans="4:4">
      <c r="D3479" s="165"/>
    </row>
    <row r="3480" spans="4:4">
      <c r="D3480" s="165"/>
    </row>
    <row r="3481" spans="4:4">
      <c r="D3481" s="165"/>
    </row>
    <row r="3482" spans="4:4">
      <c r="D3482" s="165"/>
    </row>
    <row r="3483" spans="4:4">
      <c r="D3483" s="165"/>
    </row>
    <row r="3484" spans="4:4">
      <c r="D3484" s="165"/>
    </row>
    <row r="3485" spans="4:4">
      <c r="D3485" s="165"/>
    </row>
    <row r="3486" spans="4:4">
      <c r="D3486" s="165"/>
    </row>
    <row r="3487" spans="4:4">
      <c r="D3487" s="165"/>
    </row>
    <row r="3488" spans="4:4">
      <c r="D3488" s="165"/>
    </row>
    <row r="3489" spans="4:4">
      <c r="D3489" s="165"/>
    </row>
    <row r="3490" spans="4:4">
      <c r="D3490" s="165"/>
    </row>
    <row r="3491" spans="4:4">
      <c r="D3491" s="165"/>
    </row>
    <row r="3492" spans="4:4">
      <c r="D3492" s="165"/>
    </row>
    <row r="3493" spans="4:4">
      <c r="D3493" s="165"/>
    </row>
    <row r="3494" spans="4:4">
      <c r="D3494" s="165"/>
    </row>
    <row r="3495" spans="4:4">
      <c r="D3495" s="165"/>
    </row>
    <row r="3496" spans="4:4">
      <c r="D3496" s="165"/>
    </row>
    <row r="3497" spans="4:4">
      <c r="D3497" s="165"/>
    </row>
    <row r="3498" spans="4:4">
      <c r="D3498" s="165"/>
    </row>
    <row r="3499" spans="4:4">
      <c r="D3499" s="165"/>
    </row>
    <row r="3500" spans="4:4">
      <c r="D3500" s="165"/>
    </row>
    <row r="3501" spans="4:4">
      <c r="D3501" s="165"/>
    </row>
    <row r="3502" spans="4:4">
      <c r="D3502" s="165"/>
    </row>
    <row r="3503" spans="4:4">
      <c r="D3503" s="165"/>
    </row>
    <row r="3504" spans="4:4">
      <c r="D3504" s="165"/>
    </row>
    <row r="3505" spans="4:4">
      <c r="D3505" s="165"/>
    </row>
    <row r="3506" spans="4:4">
      <c r="D3506" s="165"/>
    </row>
    <row r="3507" spans="4:4">
      <c r="D3507" s="165"/>
    </row>
    <row r="3508" spans="4:4">
      <c r="D3508" s="165"/>
    </row>
    <row r="3509" spans="4:4">
      <c r="D3509" s="165"/>
    </row>
    <row r="3510" spans="4:4">
      <c r="D3510" s="165"/>
    </row>
    <row r="3511" spans="4:4">
      <c r="D3511" s="165"/>
    </row>
    <row r="3512" spans="4:4">
      <c r="D3512" s="165"/>
    </row>
    <row r="3513" spans="4:4">
      <c r="D3513" s="165"/>
    </row>
    <row r="3514" spans="4:4">
      <c r="D3514" s="165"/>
    </row>
    <row r="3515" spans="4:4">
      <c r="D3515" s="165"/>
    </row>
    <row r="3516" spans="4:4">
      <c r="D3516" s="165"/>
    </row>
    <row r="3517" spans="4:4">
      <c r="D3517" s="165"/>
    </row>
    <row r="3518" spans="4:4">
      <c r="D3518" s="165"/>
    </row>
    <row r="3519" spans="4:4">
      <c r="D3519" s="165"/>
    </row>
    <row r="3520" spans="4:4">
      <c r="D3520" s="165"/>
    </row>
    <row r="3521" spans="4:4">
      <c r="D3521" s="165"/>
    </row>
    <row r="3522" spans="4:4">
      <c r="D3522" s="165"/>
    </row>
    <row r="3523" spans="4:4">
      <c r="D3523" s="165"/>
    </row>
    <row r="3524" spans="4:4">
      <c r="D3524" s="165"/>
    </row>
    <row r="3525" spans="4:4">
      <c r="D3525" s="165"/>
    </row>
    <row r="3526" spans="4:4">
      <c r="D3526" s="165"/>
    </row>
    <row r="3527" spans="4:4">
      <c r="D3527" s="165"/>
    </row>
    <row r="3528" spans="4:4">
      <c r="D3528" s="165"/>
    </row>
    <row r="3529" spans="4:4">
      <c r="D3529" s="165"/>
    </row>
    <row r="3530" spans="4:4">
      <c r="D3530" s="165"/>
    </row>
    <row r="3531" spans="4:4">
      <c r="D3531" s="165"/>
    </row>
    <row r="3532" spans="4:4">
      <c r="D3532" s="165"/>
    </row>
    <row r="3533" spans="4:4">
      <c r="D3533" s="165"/>
    </row>
    <row r="3534" spans="4:4">
      <c r="D3534" s="165"/>
    </row>
    <row r="3535" spans="4:4">
      <c r="D3535" s="165"/>
    </row>
    <row r="3536" spans="4:4">
      <c r="D3536" s="165"/>
    </row>
    <row r="3537" spans="4:4">
      <c r="D3537" s="165"/>
    </row>
    <row r="3538" spans="4:4">
      <c r="D3538" s="165"/>
    </row>
    <row r="3539" spans="4:4">
      <c r="D3539" s="165"/>
    </row>
    <row r="3540" spans="4:4">
      <c r="D3540" s="165"/>
    </row>
    <row r="3541" spans="4:4">
      <c r="D3541" s="165"/>
    </row>
    <row r="3542" spans="4:4">
      <c r="D3542" s="165"/>
    </row>
    <row r="3543" spans="4:4">
      <c r="D3543" s="165"/>
    </row>
    <row r="3544" spans="4:4">
      <c r="D3544" s="165"/>
    </row>
    <row r="3545" spans="4:4">
      <c r="D3545" s="165"/>
    </row>
    <row r="3546" spans="4:4">
      <c r="D3546" s="165"/>
    </row>
    <row r="3547" spans="4:4">
      <c r="D3547" s="165"/>
    </row>
    <row r="3548" spans="4:4">
      <c r="D3548" s="165"/>
    </row>
    <row r="3549" spans="4:4">
      <c r="D3549" s="165"/>
    </row>
    <row r="3550" spans="4:4">
      <c r="D3550" s="165"/>
    </row>
    <row r="3551" spans="4:4">
      <c r="D3551" s="165"/>
    </row>
    <row r="3552" spans="4:4">
      <c r="D3552" s="165"/>
    </row>
    <row r="3553" spans="4:4">
      <c r="D3553" s="165"/>
    </row>
    <row r="3554" spans="4:4">
      <c r="D3554" s="165"/>
    </row>
    <row r="3555" spans="4:4">
      <c r="D3555" s="165"/>
    </row>
    <row r="3556" spans="4:4">
      <c r="D3556" s="165"/>
    </row>
    <row r="3557" spans="4:4">
      <c r="D3557" s="165"/>
    </row>
    <row r="3558" spans="4:4">
      <c r="D3558" s="165"/>
    </row>
    <row r="3559" spans="4:4">
      <c r="D3559" s="165"/>
    </row>
    <row r="3560" spans="4:4">
      <c r="D3560" s="165"/>
    </row>
    <row r="3561" spans="4:4">
      <c r="D3561" s="165"/>
    </row>
    <row r="3562" spans="4:4">
      <c r="D3562" s="165"/>
    </row>
    <row r="3563" spans="4:4">
      <c r="D3563" s="165"/>
    </row>
    <row r="3564" spans="4:4">
      <c r="D3564" s="165"/>
    </row>
    <row r="3565" spans="4:4">
      <c r="D3565" s="165"/>
    </row>
    <row r="3566" spans="4:4">
      <c r="D3566" s="165"/>
    </row>
    <row r="3567" spans="4:4">
      <c r="D3567" s="165"/>
    </row>
    <row r="3568" spans="4:4">
      <c r="D3568" s="165"/>
    </row>
    <row r="3569" spans="4:4">
      <c r="D3569" s="165"/>
    </row>
    <row r="3570" spans="4:4">
      <c r="D3570" s="165"/>
    </row>
    <row r="3571" spans="4:4">
      <c r="D3571" s="165"/>
    </row>
    <row r="3572" spans="4:4">
      <c r="D3572" s="165"/>
    </row>
    <row r="3573" spans="4:4">
      <c r="D3573" s="165"/>
    </row>
    <row r="3574" spans="4:4">
      <c r="D3574" s="165"/>
    </row>
    <row r="3575" spans="4:4">
      <c r="D3575" s="165"/>
    </row>
    <row r="3576" spans="4:4">
      <c r="D3576" s="165"/>
    </row>
    <row r="3577" spans="4:4">
      <c r="D3577" s="165"/>
    </row>
    <row r="3578" spans="4:4">
      <c r="D3578" s="165"/>
    </row>
    <row r="3579" spans="4:4">
      <c r="D3579" s="165"/>
    </row>
    <row r="3580" spans="4:4">
      <c r="D3580" s="165"/>
    </row>
    <row r="3581" spans="4:4">
      <c r="D3581" s="165"/>
    </row>
    <row r="3582" spans="4:4">
      <c r="D3582" s="165"/>
    </row>
    <row r="3583" spans="4:4">
      <c r="D3583" s="165"/>
    </row>
    <row r="3584" spans="4:4">
      <c r="D3584" s="165"/>
    </row>
    <row r="3585" spans="4:4">
      <c r="D3585" s="165"/>
    </row>
    <row r="3586" spans="4:4">
      <c r="D3586" s="165"/>
    </row>
    <row r="3587" spans="4:4">
      <c r="D3587" s="165"/>
    </row>
    <row r="3588" spans="4:4">
      <c r="D3588" s="165"/>
    </row>
    <row r="3589" spans="4:4">
      <c r="D3589" s="165"/>
    </row>
    <row r="3590" spans="4:4">
      <c r="D3590" s="165"/>
    </row>
    <row r="3591" spans="4:4">
      <c r="D3591" s="165"/>
    </row>
    <row r="3592" spans="4:4">
      <c r="D3592" s="165"/>
    </row>
    <row r="3593" spans="4:4">
      <c r="D3593" s="165"/>
    </row>
    <row r="3594" spans="4:4">
      <c r="D3594" s="165"/>
    </row>
    <row r="3595" spans="4:4">
      <c r="D3595" s="165"/>
    </row>
    <row r="3596" spans="4:4">
      <c r="D3596" s="165"/>
    </row>
    <row r="3597" spans="4:4">
      <c r="D3597" s="165"/>
    </row>
    <row r="3598" spans="4:4">
      <c r="D3598" s="165"/>
    </row>
    <row r="3599" spans="4:4">
      <c r="D3599" s="165"/>
    </row>
    <row r="3600" spans="4:4">
      <c r="D3600" s="165"/>
    </row>
    <row r="3601" spans="4:4">
      <c r="D3601" s="165"/>
    </row>
    <row r="3602" spans="4:4">
      <c r="D3602" s="165"/>
    </row>
    <row r="3603" spans="4:4">
      <c r="D3603" s="165"/>
    </row>
    <row r="3604" spans="4:4">
      <c r="D3604" s="165"/>
    </row>
    <row r="3605" spans="4:4">
      <c r="D3605" s="165"/>
    </row>
    <row r="3606" spans="4:4">
      <c r="D3606" s="165"/>
    </row>
    <row r="3607" spans="4:4">
      <c r="D3607" s="165"/>
    </row>
    <row r="3608" spans="4:4">
      <c r="D3608" s="165"/>
    </row>
    <row r="3609" spans="4:4">
      <c r="D3609" s="165"/>
    </row>
    <row r="3610" spans="4:4">
      <c r="D3610" s="165"/>
    </row>
    <row r="3611" spans="4:4">
      <c r="D3611" s="165"/>
    </row>
    <row r="3612" spans="4:4">
      <c r="D3612" s="165"/>
    </row>
    <row r="3613" spans="4:4">
      <c r="D3613" s="165"/>
    </row>
    <row r="3614" spans="4:4">
      <c r="D3614" s="165"/>
    </row>
    <row r="3615" spans="4:4">
      <c r="D3615" s="165"/>
    </row>
    <row r="3616" spans="4:4">
      <c r="D3616" s="165"/>
    </row>
    <row r="3617" spans="4:4">
      <c r="D3617" s="165"/>
    </row>
    <row r="3618" spans="4:4">
      <c r="D3618" s="165"/>
    </row>
    <row r="3619" spans="4:4">
      <c r="D3619" s="165"/>
    </row>
    <row r="3620" spans="4:4">
      <c r="D3620" s="165"/>
    </row>
    <row r="3621" spans="4:4">
      <c r="D3621" s="165"/>
    </row>
    <row r="3622" spans="4:4">
      <c r="D3622" s="165"/>
    </row>
    <row r="3623" spans="4:4">
      <c r="D3623" s="165"/>
    </row>
    <row r="3624" spans="4:4">
      <c r="D3624" s="165"/>
    </row>
    <row r="3625" spans="4:4">
      <c r="D3625" s="165"/>
    </row>
    <row r="3626" spans="4:4">
      <c r="D3626" s="165"/>
    </row>
    <row r="3627" spans="4:4">
      <c r="D3627" s="165"/>
    </row>
    <row r="3628" spans="4:4">
      <c r="D3628" s="165"/>
    </row>
    <row r="3629" spans="4:4">
      <c r="D3629" s="165"/>
    </row>
    <row r="3630" spans="4:4">
      <c r="D3630" s="165"/>
    </row>
    <row r="3631" spans="4:4">
      <c r="D3631" s="165"/>
    </row>
    <row r="3632" spans="4:4">
      <c r="D3632" s="165"/>
    </row>
    <row r="3633" spans="4:4">
      <c r="D3633" s="165"/>
    </row>
    <row r="3634" spans="4:4">
      <c r="D3634" s="165"/>
    </row>
    <row r="3635" spans="4:4">
      <c r="D3635" s="165"/>
    </row>
    <row r="3636" spans="4:4">
      <c r="D3636" s="165"/>
    </row>
    <row r="3637" spans="4:4">
      <c r="D3637" s="165"/>
    </row>
    <row r="3638" spans="4:4">
      <c r="D3638" s="165"/>
    </row>
    <row r="3639" spans="4:4">
      <c r="D3639" s="165"/>
    </row>
    <row r="3640" spans="4:4">
      <c r="D3640" s="165"/>
    </row>
    <row r="3641" spans="4:4">
      <c r="D3641" s="165"/>
    </row>
    <row r="3642" spans="4:4">
      <c r="D3642" s="165"/>
    </row>
    <row r="3643" spans="4:4">
      <c r="D3643" s="165"/>
    </row>
    <row r="3644" spans="4:4">
      <c r="D3644" s="165"/>
    </row>
    <row r="3645" spans="4:4">
      <c r="D3645" s="165"/>
    </row>
    <row r="3646" spans="4:4">
      <c r="D3646" s="165"/>
    </row>
    <row r="3647" spans="4:4">
      <c r="D3647" s="165"/>
    </row>
    <row r="3648" spans="4:4">
      <c r="D3648" s="165"/>
    </row>
    <row r="3649" spans="4:4">
      <c r="D3649" s="165"/>
    </row>
    <row r="3650" spans="4:4">
      <c r="D3650" s="165"/>
    </row>
    <row r="3651" spans="4:4">
      <c r="D3651" s="165"/>
    </row>
    <row r="3652" spans="4:4">
      <c r="D3652" s="165"/>
    </row>
    <row r="3653" spans="4:4">
      <c r="D3653" s="165"/>
    </row>
    <row r="3654" spans="4:4">
      <c r="D3654" s="165"/>
    </row>
    <row r="3655" spans="4:4">
      <c r="D3655" s="165"/>
    </row>
    <row r="3656" spans="4:4">
      <c r="D3656" s="165"/>
    </row>
    <row r="3657" spans="4:4">
      <c r="D3657" s="165"/>
    </row>
    <row r="3658" spans="4:4">
      <c r="D3658" s="165"/>
    </row>
    <row r="3659" spans="4:4">
      <c r="D3659" s="165"/>
    </row>
    <row r="3660" spans="4:4">
      <c r="D3660" s="165"/>
    </row>
    <row r="3661" spans="4:4">
      <c r="D3661" s="165"/>
    </row>
    <row r="3662" spans="4:4">
      <c r="D3662" s="165"/>
    </row>
    <row r="3663" spans="4:4">
      <c r="D3663" s="165"/>
    </row>
    <row r="3664" spans="4:4">
      <c r="D3664" s="165"/>
    </row>
    <row r="3665" spans="4:4">
      <c r="D3665" s="165"/>
    </row>
    <row r="3666" spans="4:4">
      <c r="D3666" s="165"/>
    </row>
    <row r="3667" spans="4:4">
      <c r="D3667" s="165"/>
    </row>
    <row r="3668" spans="4:4">
      <c r="D3668" s="165"/>
    </row>
    <row r="3669" spans="4:4">
      <c r="D3669" s="165"/>
    </row>
    <row r="3670" spans="4:4">
      <c r="D3670" s="165"/>
    </row>
    <row r="3671" spans="4:4">
      <c r="D3671" s="165"/>
    </row>
    <row r="3672" spans="4:4">
      <c r="D3672" s="165"/>
    </row>
    <row r="3673" spans="4:4">
      <c r="D3673" s="165"/>
    </row>
    <row r="3674" spans="4:4">
      <c r="D3674" s="165"/>
    </row>
    <row r="3675" spans="4:4">
      <c r="D3675" s="165"/>
    </row>
    <row r="3676" spans="4:4">
      <c r="D3676" s="165"/>
    </row>
    <row r="3677" spans="4:4">
      <c r="D3677" s="165"/>
    </row>
    <row r="3678" spans="4:4">
      <c r="D3678" s="165"/>
    </row>
    <row r="3679" spans="4:4">
      <c r="D3679" s="165"/>
    </row>
    <row r="3680" spans="4:4">
      <c r="D3680" s="165"/>
    </row>
    <row r="3681" spans="4:4">
      <c r="D3681" s="165"/>
    </row>
    <row r="3682" spans="4:4">
      <c r="D3682" s="165"/>
    </row>
    <row r="3683" spans="4:4">
      <c r="D3683" s="165"/>
    </row>
    <row r="3684" spans="4:4">
      <c r="D3684" s="165"/>
    </row>
    <row r="3685" spans="4:4">
      <c r="D3685" s="165"/>
    </row>
    <row r="3686" spans="4:4">
      <c r="D3686" s="165"/>
    </row>
    <row r="3687" spans="4:4">
      <c r="D3687" s="165"/>
    </row>
    <row r="3688" spans="4:4">
      <c r="D3688" s="165"/>
    </row>
    <row r="3689" spans="4:4">
      <c r="D3689" s="165"/>
    </row>
    <row r="3690" spans="4:4">
      <c r="D3690" s="165"/>
    </row>
    <row r="3691" spans="4:4">
      <c r="D3691" s="165"/>
    </row>
    <row r="3692" spans="4:4">
      <c r="D3692" s="165"/>
    </row>
    <row r="3693" spans="4:4">
      <c r="D3693" s="165"/>
    </row>
    <row r="3694" spans="4:4">
      <c r="D3694" s="165"/>
    </row>
    <row r="3695" spans="4:4">
      <c r="D3695" s="165"/>
    </row>
    <row r="3696" spans="4:4">
      <c r="D3696" s="165"/>
    </row>
    <row r="3697" spans="4:4">
      <c r="D3697" s="165"/>
    </row>
    <row r="3698" spans="4:4">
      <c r="D3698" s="165"/>
    </row>
    <row r="3699" spans="4:4">
      <c r="D3699" s="165"/>
    </row>
    <row r="3700" spans="4:4">
      <c r="D3700" s="165"/>
    </row>
    <row r="3701" spans="4:4">
      <c r="D3701" s="165"/>
    </row>
    <row r="3702" spans="4:4">
      <c r="D3702" s="165"/>
    </row>
    <row r="3703" spans="4:4">
      <c r="D3703" s="165"/>
    </row>
    <row r="3704" spans="4:4">
      <c r="D3704" s="165"/>
    </row>
    <row r="3705" spans="4:4">
      <c r="D3705" s="165"/>
    </row>
    <row r="3706" spans="4:4">
      <c r="D3706" s="165"/>
    </row>
    <row r="3707" spans="4:4">
      <c r="D3707" s="165"/>
    </row>
    <row r="3708" spans="4:4">
      <c r="D3708" s="165"/>
    </row>
    <row r="3709" spans="4:4">
      <c r="D3709" s="165"/>
    </row>
    <row r="3710" spans="4:4">
      <c r="D3710" s="165"/>
    </row>
    <row r="3711" spans="4:4">
      <c r="D3711" s="165"/>
    </row>
    <row r="3712" spans="4:4">
      <c r="D3712" s="165"/>
    </row>
    <row r="3713" spans="4:4">
      <c r="D3713" s="165"/>
    </row>
    <row r="3714" spans="4:4">
      <c r="D3714" s="165"/>
    </row>
    <row r="3715" spans="4:4">
      <c r="D3715" s="165"/>
    </row>
    <row r="3716" spans="4:4">
      <c r="D3716" s="165"/>
    </row>
    <row r="3717" spans="4:4">
      <c r="D3717" s="165"/>
    </row>
    <row r="3718" spans="4:4">
      <c r="D3718" s="165"/>
    </row>
    <row r="3719" spans="4:4">
      <c r="D3719" s="165"/>
    </row>
    <row r="3720" spans="4:4">
      <c r="D3720" s="165"/>
    </row>
    <row r="3721" spans="4:4">
      <c r="D3721" s="165"/>
    </row>
    <row r="3722" spans="4:4">
      <c r="D3722" s="165"/>
    </row>
    <row r="3723" spans="4:4">
      <c r="D3723" s="165"/>
    </row>
    <row r="3724" spans="4:4">
      <c r="D3724" s="165"/>
    </row>
    <row r="3725" spans="4:4">
      <c r="D3725" s="165"/>
    </row>
    <row r="3726" spans="4:4">
      <c r="D3726" s="165"/>
    </row>
    <row r="3727" spans="4:4">
      <c r="D3727" s="165"/>
    </row>
    <row r="3728" spans="4:4">
      <c r="D3728" s="165"/>
    </row>
    <row r="3729" spans="4:4">
      <c r="D3729" s="165"/>
    </row>
    <row r="3730" spans="4:4">
      <c r="D3730" s="165"/>
    </row>
    <row r="3731" spans="4:4">
      <c r="D3731" s="165"/>
    </row>
    <row r="3732" spans="4:4">
      <c r="D3732" s="165"/>
    </row>
    <row r="3733" spans="4:4">
      <c r="D3733" s="165"/>
    </row>
    <row r="3734" spans="4:4">
      <c r="D3734" s="165"/>
    </row>
    <row r="3735" spans="4:4">
      <c r="D3735" s="165"/>
    </row>
    <row r="3736" spans="4:4">
      <c r="D3736" s="165"/>
    </row>
    <row r="3737" spans="4:4">
      <c r="D3737" s="165"/>
    </row>
    <row r="3738" spans="4:4">
      <c r="D3738" s="165"/>
    </row>
    <row r="3739" spans="4:4">
      <c r="D3739" s="165"/>
    </row>
    <row r="3740" spans="4:4">
      <c r="D3740" s="165"/>
    </row>
    <row r="3741" spans="4:4">
      <c r="D3741" s="165"/>
    </row>
    <row r="3742" spans="4:4">
      <c r="D3742" s="165"/>
    </row>
    <row r="3743" spans="4:4">
      <c r="D3743" s="165"/>
    </row>
    <row r="3744" spans="4:4">
      <c r="D3744" s="165"/>
    </row>
    <row r="3745" spans="4:4">
      <c r="D3745" s="165"/>
    </row>
    <row r="3746" spans="4:4">
      <c r="D3746" s="165"/>
    </row>
    <row r="3747" spans="4:4">
      <c r="D3747" s="165"/>
    </row>
    <row r="3748" spans="4:4">
      <c r="D3748" s="165"/>
    </row>
    <row r="3749" spans="4:4">
      <c r="D3749" s="165"/>
    </row>
    <row r="3750" spans="4:4">
      <c r="D3750" s="165"/>
    </row>
    <row r="3751" spans="4:4">
      <c r="D3751" s="165"/>
    </row>
    <row r="3752" spans="4:4">
      <c r="D3752" s="165"/>
    </row>
    <row r="3753" spans="4:4">
      <c r="D3753" s="165"/>
    </row>
    <row r="3754" spans="4:4">
      <c r="D3754" s="165"/>
    </row>
    <row r="3755" spans="4:4">
      <c r="D3755" s="165"/>
    </row>
    <row r="3756" spans="4:4">
      <c r="D3756" s="165"/>
    </row>
    <row r="3757" spans="4:4">
      <c r="D3757" s="165"/>
    </row>
    <row r="3758" spans="4:4">
      <c r="D3758" s="165"/>
    </row>
    <row r="3759" spans="4:4">
      <c r="D3759" s="165"/>
    </row>
    <row r="3760" spans="4:4">
      <c r="D3760" s="165"/>
    </row>
    <row r="3761" spans="4:4">
      <c r="D3761" s="165"/>
    </row>
    <row r="3762" spans="4:4">
      <c r="D3762" s="165"/>
    </row>
    <row r="3763" spans="4:4">
      <c r="D3763" s="165"/>
    </row>
    <row r="3764" spans="4:4">
      <c r="D3764" s="165"/>
    </row>
    <row r="3765" spans="4:4">
      <c r="D3765" s="165"/>
    </row>
    <row r="3766" spans="4:4">
      <c r="D3766" s="165"/>
    </row>
    <row r="3767" spans="4:4">
      <c r="D3767" s="165"/>
    </row>
    <row r="3768" spans="4:4">
      <c r="D3768" s="165"/>
    </row>
    <row r="3769" spans="4:4">
      <c r="D3769" s="165"/>
    </row>
    <row r="3770" spans="4:4">
      <c r="D3770" s="165"/>
    </row>
    <row r="3771" spans="4:4">
      <c r="D3771" s="165"/>
    </row>
    <row r="3772" spans="4:4">
      <c r="D3772" s="165"/>
    </row>
    <row r="3773" spans="4:4">
      <c r="D3773" s="165"/>
    </row>
    <row r="3774" spans="4:4">
      <c r="D3774" s="165"/>
    </row>
    <row r="3775" spans="4:4">
      <c r="D3775" s="165"/>
    </row>
    <row r="3776" spans="4:4">
      <c r="D3776" s="165"/>
    </row>
    <row r="3777" spans="4:4">
      <c r="D3777" s="165"/>
    </row>
    <row r="3778" spans="4:4">
      <c r="D3778" s="165"/>
    </row>
    <row r="3779" spans="4:4">
      <c r="D3779" s="165"/>
    </row>
    <row r="3780" spans="4:4">
      <c r="D3780" s="165"/>
    </row>
    <row r="3781" spans="4:4">
      <c r="D3781" s="165"/>
    </row>
    <row r="3782" spans="4:4">
      <c r="D3782" s="165"/>
    </row>
    <row r="3783" spans="4:4">
      <c r="D3783" s="165"/>
    </row>
    <row r="3784" spans="4:4">
      <c r="D3784" s="165"/>
    </row>
    <row r="3785" spans="4:4">
      <c r="D3785" s="165"/>
    </row>
    <row r="3786" spans="4:4">
      <c r="D3786" s="165"/>
    </row>
    <row r="3787" spans="4:4">
      <c r="D3787" s="165"/>
    </row>
    <row r="3788" spans="4:4">
      <c r="D3788" s="165"/>
    </row>
    <row r="3789" spans="4:4">
      <c r="D3789" s="165"/>
    </row>
    <row r="3790" spans="4:4">
      <c r="D3790" s="165"/>
    </row>
    <row r="3791" spans="4:4">
      <c r="D3791" s="165"/>
    </row>
    <row r="3792" spans="4:4">
      <c r="D3792" s="165"/>
    </row>
    <row r="3793" spans="4:4">
      <c r="D3793" s="165"/>
    </row>
    <row r="3794" spans="4:4">
      <c r="D3794" s="165"/>
    </row>
    <row r="3795" spans="4:4">
      <c r="D3795" s="165"/>
    </row>
    <row r="3796" spans="4:4">
      <c r="D3796" s="165"/>
    </row>
    <row r="3797" spans="4:4">
      <c r="D3797" s="165"/>
    </row>
    <row r="3798" spans="4:4">
      <c r="D3798" s="165"/>
    </row>
    <row r="3799" spans="4:4">
      <c r="D3799" s="165"/>
    </row>
    <row r="3800" spans="4:4">
      <c r="D3800" s="165"/>
    </row>
    <row r="3801" spans="4:4">
      <c r="D3801" s="165"/>
    </row>
    <row r="3802" spans="4:4">
      <c r="D3802" s="165"/>
    </row>
    <row r="3803" spans="4:4">
      <c r="D3803" s="165"/>
    </row>
    <row r="3804" spans="4:4">
      <c r="D3804" s="165"/>
    </row>
    <row r="3805" spans="4:4">
      <c r="D3805" s="165"/>
    </row>
    <row r="3806" spans="4:4">
      <c r="D3806" s="165"/>
    </row>
    <row r="3807" spans="4:4">
      <c r="D3807" s="165"/>
    </row>
    <row r="3808" spans="4:4">
      <c r="D3808" s="165"/>
    </row>
    <row r="3809" spans="4:4">
      <c r="D3809" s="165"/>
    </row>
    <row r="3810" spans="4:4">
      <c r="D3810" s="165"/>
    </row>
    <row r="3811" spans="4:4">
      <c r="D3811" s="165"/>
    </row>
    <row r="3812" spans="4:4">
      <c r="D3812" s="165"/>
    </row>
    <row r="3813" spans="4:4">
      <c r="D3813" s="165"/>
    </row>
    <row r="3814" spans="4:4">
      <c r="D3814" s="165"/>
    </row>
    <row r="3815" spans="4:4">
      <c r="D3815" s="165"/>
    </row>
    <row r="3816" spans="4:4">
      <c r="D3816" s="165"/>
    </row>
    <row r="3817" spans="4:4">
      <c r="D3817" s="165"/>
    </row>
    <row r="3818" spans="4:4">
      <c r="D3818" s="165"/>
    </row>
    <row r="3819" spans="4:4">
      <c r="D3819" s="165"/>
    </row>
    <row r="3820" spans="4:4">
      <c r="D3820" s="165"/>
    </row>
    <row r="3821" spans="4:4">
      <c r="D3821" s="165"/>
    </row>
    <row r="3822" spans="4:4">
      <c r="D3822" s="165"/>
    </row>
    <row r="3823" spans="4:4">
      <c r="D3823" s="165"/>
    </row>
    <row r="3824" spans="4:4">
      <c r="D3824" s="165"/>
    </row>
    <row r="3825" spans="4:4">
      <c r="D3825" s="165"/>
    </row>
    <row r="3826" spans="4:4">
      <c r="D3826" s="165"/>
    </row>
    <row r="3827" spans="4:4">
      <c r="D3827" s="165"/>
    </row>
    <row r="3828" spans="4:4">
      <c r="D3828" s="165"/>
    </row>
    <row r="3829" spans="4:4">
      <c r="D3829" s="165"/>
    </row>
    <row r="3830" spans="4:4">
      <c r="D3830" s="165"/>
    </row>
    <row r="3831" spans="4:4">
      <c r="D3831" s="165"/>
    </row>
    <row r="3832" spans="4:4">
      <c r="D3832" s="165"/>
    </row>
    <row r="3833" spans="4:4">
      <c r="D3833" s="165"/>
    </row>
    <row r="3834" spans="4:4">
      <c r="D3834" s="165"/>
    </row>
    <row r="3835" spans="4:4">
      <c r="D3835" s="165"/>
    </row>
    <row r="3836" spans="4:4">
      <c r="D3836" s="165"/>
    </row>
    <row r="3837" spans="4:4">
      <c r="D3837" s="165"/>
    </row>
    <row r="3838" spans="4:4">
      <c r="D3838" s="165"/>
    </row>
    <row r="3839" spans="4:4">
      <c r="D3839" s="165"/>
    </row>
    <row r="3840" spans="4:4">
      <c r="D3840" s="165"/>
    </row>
    <row r="3841" spans="4:4">
      <c r="D3841" s="165"/>
    </row>
    <row r="3842" spans="4:4">
      <c r="D3842" s="165"/>
    </row>
    <row r="3843" spans="4:4">
      <c r="D3843" s="165"/>
    </row>
    <row r="3844" spans="4:4">
      <c r="D3844" s="165"/>
    </row>
    <row r="3845" spans="4:4">
      <c r="D3845" s="165"/>
    </row>
    <row r="3846" spans="4:4">
      <c r="D3846" s="165"/>
    </row>
    <row r="3847" spans="4:4">
      <c r="D3847" s="165"/>
    </row>
    <row r="3848" spans="4:4">
      <c r="D3848" s="165"/>
    </row>
    <row r="3849" spans="4:4">
      <c r="D3849" s="165"/>
    </row>
    <row r="3850" spans="4:4">
      <c r="D3850" s="165"/>
    </row>
    <row r="3851" spans="4:4">
      <c r="D3851" s="165"/>
    </row>
    <row r="3852" spans="4:4">
      <c r="D3852" s="165"/>
    </row>
    <row r="3853" spans="4:4">
      <c r="D3853" s="165"/>
    </row>
    <row r="3854" spans="4:4">
      <c r="D3854" s="165"/>
    </row>
    <row r="3855" spans="4:4">
      <c r="D3855" s="165"/>
    </row>
    <row r="3856" spans="4:4">
      <c r="D3856" s="165"/>
    </row>
    <row r="3857" spans="4:4">
      <c r="D3857" s="165"/>
    </row>
    <row r="3858" spans="4:4">
      <c r="D3858" s="165"/>
    </row>
    <row r="3859" spans="4:4">
      <c r="D3859" s="165"/>
    </row>
    <row r="3860" spans="4:4">
      <c r="D3860" s="165"/>
    </row>
    <row r="3861" spans="4:4">
      <c r="D3861" s="165"/>
    </row>
    <row r="3862" spans="4:4">
      <c r="D3862" s="165"/>
    </row>
    <row r="3863" spans="4:4">
      <c r="D3863" s="165"/>
    </row>
    <row r="3864" spans="4:4">
      <c r="D3864" s="165"/>
    </row>
    <row r="3865" spans="4:4">
      <c r="D3865" s="165"/>
    </row>
    <row r="3866" spans="4:4">
      <c r="D3866" s="165"/>
    </row>
    <row r="3867" spans="4:4">
      <c r="D3867" s="165"/>
    </row>
    <row r="3868" spans="4:4">
      <c r="D3868" s="165"/>
    </row>
    <row r="3869" spans="4:4">
      <c r="D3869" s="165"/>
    </row>
    <row r="3870" spans="4:4">
      <c r="D3870" s="165"/>
    </row>
    <row r="3871" spans="4:4">
      <c r="D3871" s="165"/>
    </row>
    <row r="3872" spans="4:4">
      <c r="D3872" s="165"/>
    </row>
    <row r="3873" spans="4:4">
      <c r="D3873" s="165"/>
    </row>
    <row r="3874" spans="4:4">
      <c r="D3874" s="165"/>
    </row>
    <row r="3875" spans="4:4">
      <c r="D3875" s="165"/>
    </row>
    <row r="3876" spans="4:4">
      <c r="D3876" s="165"/>
    </row>
    <row r="3877" spans="4:4">
      <c r="D3877" s="165"/>
    </row>
    <row r="3878" spans="4:4">
      <c r="D3878" s="165"/>
    </row>
    <row r="3879" spans="4:4">
      <c r="D3879" s="165"/>
    </row>
    <row r="3880" spans="4:4">
      <c r="D3880" s="165"/>
    </row>
    <row r="3881" spans="4:4">
      <c r="D3881" s="165"/>
    </row>
    <row r="3882" spans="4:4">
      <c r="D3882" s="165"/>
    </row>
    <row r="3883" spans="4:4">
      <c r="D3883" s="165"/>
    </row>
    <row r="3884" spans="4:4">
      <c r="D3884" s="165"/>
    </row>
    <row r="3885" spans="4:4">
      <c r="D3885" s="165"/>
    </row>
    <row r="3886" spans="4:4">
      <c r="D3886" s="165"/>
    </row>
    <row r="3887" spans="4:4">
      <c r="D3887" s="165"/>
    </row>
    <row r="3888" spans="4:4">
      <c r="D3888" s="165"/>
    </row>
    <row r="3889" spans="4:4">
      <c r="D3889" s="165"/>
    </row>
    <row r="3890" spans="4:4">
      <c r="D3890" s="165"/>
    </row>
    <row r="3891" spans="4:4">
      <c r="D3891" s="165"/>
    </row>
    <row r="3892" spans="4:4">
      <c r="D3892" s="165"/>
    </row>
    <row r="3893" spans="4:4">
      <c r="D3893" s="165"/>
    </row>
    <row r="3894" spans="4:4">
      <c r="D3894" s="165"/>
    </row>
    <row r="3895" spans="4:4">
      <c r="D3895" s="165"/>
    </row>
    <row r="3896" spans="4:4">
      <c r="D3896" s="165"/>
    </row>
    <row r="3897" spans="4:4">
      <c r="D3897" s="165"/>
    </row>
    <row r="3898" spans="4:4">
      <c r="D3898" s="165"/>
    </row>
    <row r="3899" spans="4:4">
      <c r="D3899" s="165"/>
    </row>
    <row r="3900" spans="4:4">
      <c r="D3900" s="165"/>
    </row>
    <row r="3901" spans="4:4">
      <c r="D3901" s="165"/>
    </row>
    <row r="3902" spans="4:4">
      <c r="D3902" s="165"/>
    </row>
    <row r="3903" spans="4:4">
      <c r="D3903" s="165"/>
    </row>
    <row r="3904" spans="4:4">
      <c r="D3904" s="165"/>
    </row>
    <row r="3905" spans="4:4">
      <c r="D3905" s="165"/>
    </row>
    <row r="3906" spans="4:4">
      <c r="D3906" s="165"/>
    </row>
    <row r="3907" spans="4:4">
      <c r="D3907" s="165"/>
    </row>
    <row r="3908" spans="4:4">
      <c r="D3908" s="165"/>
    </row>
    <row r="3909" spans="4:4">
      <c r="D3909" s="165"/>
    </row>
    <row r="3910" spans="4:4">
      <c r="D3910" s="165"/>
    </row>
    <row r="3911" spans="4:4">
      <c r="D3911" s="165"/>
    </row>
    <row r="3912" spans="4:4">
      <c r="D3912" s="165"/>
    </row>
    <row r="3913" spans="4:4">
      <c r="D3913" s="165"/>
    </row>
    <row r="3914" spans="4:4">
      <c r="D3914" s="165"/>
    </row>
    <row r="3915" spans="4:4">
      <c r="D3915" s="165"/>
    </row>
    <row r="3916" spans="4:4">
      <c r="D3916" s="165"/>
    </row>
    <row r="3917" spans="4:4">
      <c r="D3917" s="165"/>
    </row>
    <row r="3918" spans="4:4">
      <c r="D3918" s="165"/>
    </row>
    <row r="3919" spans="4:4">
      <c r="D3919" s="165"/>
    </row>
    <row r="3920" spans="4:4">
      <c r="D3920" s="165"/>
    </row>
    <row r="3921" spans="4:4">
      <c r="D3921" s="165"/>
    </row>
    <row r="3922" spans="4:4">
      <c r="D3922" s="165"/>
    </row>
    <row r="3923" spans="4:4">
      <c r="D3923" s="165"/>
    </row>
    <row r="3924" spans="4:4">
      <c r="D3924" s="165"/>
    </row>
    <row r="3925" spans="4:4">
      <c r="D3925" s="165"/>
    </row>
    <row r="3926" spans="4:4">
      <c r="D3926" s="165"/>
    </row>
    <row r="3927" spans="4:4">
      <c r="D3927" s="165"/>
    </row>
    <row r="3928" spans="4:4">
      <c r="D3928" s="165"/>
    </row>
    <row r="3929" spans="4:4">
      <c r="D3929" s="165"/>
    </row>
    <row r="3930" spans="4:4">
      <c r="D3930" s="165"/>
    </row>
    <row r="3931" spans="4:4">
      <c r="D3931" s="165"/>
    </row>
    <row r="3932" spans="4:4">
      <c r="D3932" s="165"/>
    </row>
    <row r="3933" spans="4:4">
      <c r="D3933" s="165"/>
    </row>
    <row r="3934" spans="4:4">
      <c r="D3934" s="165"/>
    </row>
    <row r="3935" spans="4:4">
      <c r="D3935" s="165"/>
    </row>
    <row r="3936" spans="4:4">
      <c r="D3936" s="165"/>
    </row>
    <row r="3937" spans="4:4">
      <c r="D3937" s="165"/>
    </row>
    <row r="3938" spans="4:4">
      <c r="D3938" s="165"/>
    </row>
    <row r="3939" spans="4:4">
      <c r="D3939" s="165"/>
    </row>
    <row r="3940" spans="4:4">
      <c r="D3940" s="165"/>
    </row>
    <row r="3941" spans="4:4">
      <c r="D3941" s="165"/>
    </row>
    <row r="3942" spans="4:4">
      <c r="D3942" s="165"/>
    </row>
    <row r="3943" spans="4:4">
      <c r="D3943" s="165"/>
    </row>
    <row r="3944" spans="4:4">
      <c r="D3944" s="165"/>
    </row>
    <row r="3945" spans="4:4">
      <c r="D3945" s="165"/>
    </row>
    <row r="3946" spans="4:4">
      <c r="D3946" s="165"/>
    </row>
    <row r="3947" spans="4:4">
      <c r="D3947" s="165"/>
    </row>
    <row r="3948" spans="4:4">
      <c r="D3948" s="165"/>
    </row>
    <row r="3949" spans="4:4">
      <c r="D3949" s="165"/>
    </row>
    <row r="3950" spans="4:4">
      <c r="D3950" s="165"/>
    </row>
    <row r="3951" spans="4:4">
      <c r="D3951" s="165"/>
    </row>
    <row r="3952" spans="4:4">
      <c r="D3952" s="165"/>
    </row>
    <row r="3953" spans="4:4">
      <c r="D3953" s="165"/>
    </row>
    <row r="3954" spans="4:4">
      <c r="D3954" s="165"/>
    </row>
    <row r="3955" spans="4:4">
      <c r="D3955" s="165"/>
    </row>
    <row r="3956" spans="4:4">
      <c r="D3956" s="165"/>
    </row>
    <row r="3957" spans="4:4">
      <c r="D3957" s="165"/>
    </row>
    <row r="3958" spans="4:4">
      <c r="D3958" s="165"/>
    </row>
    <row r="3959" spans="4:4">
      <c r="D3959" s="165"/>
    </row>
    <row r="3960" spans="4:4">
      <c r="D3960" s="165"/>
    </row>
    <row r="3961" spans="4:4">
      <c r="D3961" s="165"/>
    </row>
    <row r="3962" spans="4:4">
      <c r="D3962" s="165"/>
    </row>
    <row r="3963" spans="4:4">
      <c r="D3963" s="165"/>
    </row>
    <row r="3964" spans="4:4">
      <c r="D3964" s="165"/>
    </row>
    <row r="3965" spans="4:4">
      <c r="D3965" s="165"/>
    </row>
    <row r="3966" spans="4:4">
      <c r="D3966" s="165"/>
    </row>
    <row r="3967" spans="4:4">
      <c r="D3967" s="165"/>
    </row>
    <row r="3968" spans="4:4">
      <c r="D3968" s="165"/>
    </row>
    <row r="3969" spans="4:4">
      <c r="D3969" s="165"/>
    </row>
    <row r="3970" spans="4:4">
      <c r="D3970" s="165"/>
    </row>
    <row r="3971" spans="4:4">
      <c r="D3971" s="165"/>
    </row>
    <row r="3972" spans="4:4">
      <c r="D3972" s="165"/>
    </row>
    <row r="3973" spans="4:4">
      <c r="D3973" s="165"/>
    </row>
    <row r="3974" spans="4:4">
      <c r="D3974" s="165"/>
    </row>
    <row r="3975" spans="4:4">
      <c r="D3975" s="165"/>
    </row>
    <row r="3976" spans="4:4">
      <c r="D3976" s="165"/>
    </row>
    <row r="3977" spans="4:4">
      <c r="D3977" s="165"/>
    </row>
    <row r="3978" spans="4:4">
      <c r="D3978" s="165"/>
    </row>
    <row r="3979" spans="4:4">
      <c r="D3979" s="165"/>
    </row>
    <row r="3980" spans="4:4">
      <c r="D3980" s="165"/>
    </row>
    <row r="3981" spans="4:4">
      <c r="D3981" s="165"/>
    </row>
    <row r="3982" spans="4:4">
      <c r="D3982" s="165"/>
    </row>
    <row r="3983" spans="4:4">
      <c r="D3983" s="165"/>
    </row>
    <row r="3984" spans="4:4">
      <c r="D3984" s="165"/>
    </row>
    <row r="3985" spans="4:4">
      <c r="D3985" s="165"/>
    </row>
    <row r="3986" spans="4:4">
      <c r="D3986" s="165"/>
    </row>
    <row r="3987" spans="4:4">
      <c r="D3987" s="165"/>
    </row>
    <row r="3988" spans="4:4">
      <c r="D3988" s="165"/>
    </row>
    <row r="3989" spans="4:4">
      <c r="D3989" s="165"/>
    </row>
    <row r="3990" spans="4:4">
      <c r="D3990" s="165"/>
    </row>
    <row r="3991" spans="4:4">
      <c r="D3991" s="165"/>
    </row>
    <row r="3992" spans="4:4">
      <c r="D3992" s="165"/>
    </row>
    <row r="3993" spans="4:4">
      <c r="D3993" s="165"/>
    </row>
    <row r="3994" spans="4:4">
      <c r="D3994" s="165"/>
    </row>
    <row r="3995" spans="4:4">
      <c r="D3995" s="165"/>
    </row>
    <row r="3996" spans="4:4">
      <c r="D3996" s="165"/>
    </row>
    <row r="3997" spans="4:4">
      <c r="D3997" s="165"/>
    </row>
    <row r="3998" spans="4:4">
      <c r="D3998" s="165"/>
    </row>
    <row r="3999" spans="4:4">
      <c r="D3999" s="165"/>
    </row>
    <row r="4000" spans="4:4">
      <c r="D4000" s="165"/>
    </row>
    <row r="4001" spans="4:4">
      <c r="D4001" s="165"/>
    </row>
    <row r="4002" spans="4:4">
      <c r="D4002" s="165"/>
    </row>
    <row r="4003" spans="4:4">
      <c r="D4003" s="165"/>
    </row>
    <row r="4004" spans="4:4">
      <c r="D4004" s="165"/>
    </row>
    <row r="4005" spans="4:4">
      <c r="D4005" s="165"/>
    </row>
    <row r="4006" spans="4:4">
      <c r="D4006" s="165"/>
    </row>
    <row r="4007" spans="4:4">
      <c r="D4007" s="165"/>
    </row>
    <row r="4008" spans="4:4">
      <c r="D4008" s="165"/>
    </row>
    <row r="4009" spans="4:4">
      <c r="D4009" s="165"/>
    </row>
    <row r="4010" spans="4:4">
      <c r="D4010" s="165"/>
    </row>
    <row r="4011" spans="4:4">
      <c r="D4011" s="165"/>
    </row>
    <row r="4012" spans="4:4">
      <c r="D4012" s="165"/>
    </row>
    <row r="4013" spans="4:4">
      <c r="D4013" s="165"/>
    </row>
    <row r="4014" spans="4:4">
      <c r="D4014" s="165"/>
    </row>
    <row r="4015" spans="4:4">
      <c r="D4015" s="165"/>
    </row>
    <row r="4016" spans="4:4">
      <c r="D4016" s="165"/>
    </row>
    <row r="4017" spans="4:4">
      <c r="D4017" s="165"/>
    </row>
    <row r="4018" spans="4:4">
      <c r="D4018" s="165"/>
    </row>
    <row r="4019" spans="4:4">
      <c r="D4019" s="165"/>
    </row>
    <row r="4020" spans="4:4">
      <c r="D4020" s="165"/>
    </row>
    <row r="4021" spans="4:4">
      <c r="D4021" s="165"/>
    </row>
    <row r="4022" spans="4:4">
      <c r="D4022" s="165"/>
    </row>
    <row r="4023" spans="4:4">
      <c r="D4023" s="165"/>
    </row>
    <row r="4024" spans="4:4">
      <c r="D4024" s="165"/>
    </row>
    <row r="4025" spans="4:4">
      <c r="D4025" s="165"/>
    </row>
    <row r="4026" spans="4:4">
      <c r="D4026" s="165"/>
    </row>
    <row r="4027" spans="4:4">
      <c r="D4027" s="165"/>
    </row>
    <row r="4028" spans="4:4">
      <c r="D4028" s="165"/>
    </row>
    <row r="4029" spans="4:4">
      <c r="D4029" s="165"/>
    </row>
    <row r="4030" spans="4:4">
      <c r="D4030" s="165"/>
    </row>
    <row r="4031" spans="4:4">
      <c r="D4031" s="165"/>
    </row>
    <row r="4032" spans="4:4">
      <c r="D4032" s="165"/>
    </row>
    <row r="4033" spans="4:4">
      <c r="D4033" s="165"/>
    </row>
    <row r="4034" spans="4:4">
      <c r="D4034" s="165"/>
    </row>
    <row r="4035" spans="4:4">
      <c r="D4035" s="165"/>
    </row>
    <row r="4036" spans="4:4">
      <c r="D4036" s="165"/>
    </row>
    <row r="4037" spans="4:4">
      <c r="D4037" s="165"/>
    </row>
    <row r="4038" spans="4:4">
      <c r="D4038" s="165"/>
    </row>
    <row r="4039" spans="4:4">
      <c r="D4039" s="165"/>
    </row>
    <row r="4040" spans="4:4">
      <c r="D4040" s="165"/>
    </row>
    <row r="4041" spans="4:4">
      <c r="D4041" s="165"/>
    </row>
    <row r="4042" spans="4:4">
      <c r="D4042" s="165"/>
    </row>
    <row r="4043" spans="4:4">
      <c r="D4043" s="165"/>
    </row>
    <row r="4044" spans="4:4">
      <c r="D4044" s="165"/>
    </row>
    <row r="4045" spans="4:4">
      <c r="D4045" s="165"/>
    </row>
    <row r="4046" spans="4:4">
      <c r="D4046" s="165"/>
    </row>
    <row r="4047" spans="4:4">
      <c r="D4047" s="165"/>
    </row>
    <row r="4048" spans="4:4">
      <c r="D4048" s="165"/>
    </row>
    <row r="4049" spans="4:4">
      <c r="D4049" s="165"/>
    </row>
    <row r="4050" spans="4:4">
      <c r="D4050" s="165"/>
    </row>
    <row r="4051" spans="4:4">
      <c r="D4051" s="165"/>
    </row>
    <row r="4052" spans="4:4">
      <c r="D4052" s="165"/>
    </row>
    <row r="4053" spans="4:4">
      <c r="D4053" s="165"/>
    </row>
    <row r="4054" spans="4:4">
      <c r="D4054" s="165"/>
    </row>
    <row r="4055" spans="4:4">
      <c r="D4055" s="165"/>
    </row>
    <row r="4056" spans="4:4">
      <c r="D4056" s="165"/>
    </row>
    <row r="4057" spans="4:4">
      <c r="D4057" s="165"/>
    </row>
    <row r="4058" spans="4:4">
      <c r="D4058" s="165"/>
    </row>
    <row r="4059" spans="4:4">
      <c r="D4059" s="165"/>
    </row>
    <row r="4060" spans="4:4">
      <c r="D4060" s="165"/>
    </row>
    <row r="4061" spans="4:4">
      <c r="D4061" s="165"/>
    </row>
    <row r="4062" spans="4:4">
      <c r="D4062" s="165"/>
    </row>
    <row r="4063" spans="4:4">
      <c r="D4063" s="165"/>
    </row>
    <row r="4064" spans="4:4">
      <c r="D4064" s="165"/>
    </row>
    <row r="4065" spans="4:4">
      <c r="D4065" s="165"/>
    </row>
    <row r="4066" spans="4:4">
      <c r="D4066" s="165"/>
    </row>
    <row r="4067" spans="4:4">
      <c r="D4067" s="165"/>
    </row>
    <row r="4068" spans="4:4">
      <c r="D4068" s="165"/>
    </row>
    <row r="4069" spans="4:4">
      <c r="D4069" s="165"/>
    </row>
    <row r="4070" spans="4:4">
      <c r="D4070" s="165"/>
    </row>
    <row r="4071" spans="4:4">
      <c r="D4071" s="165"/>
    </row>
    <row r="4072" spans="4:4">
      <c r="D4072" s="165"/>
    </row>
    <row r="4073" spans="4:4">
      <c r="D4073" s="165"/>
    </row>
    <row r="4074" spans="4:4">
      <c r="D4074" s="165"/>
    </row>
    <row r="4075" spans="4:4">
      <c r="D4075" s="165"/>
    </row>
    <row r="4076" spans="4:4">
      <c r="D4076" s="165"/>
    </row>
    <row r="4077" spans="4:4">
      <c r="D4077" s="165"/>
    </row>
    <row r="4078" spans="4:4">
      <c r="D4078" s="165"/>
    </row>
    <row r="4079" spans="4:4">
      <c r="D4079" s="165"/>
    </row>
    <row r="4080" spans="4:4">
      <c r="D4080" s="165"/>
    </row>
    <row r="4081" spans="4:4">
      <c r="D4081" s="165"/>
    </row>
    <row r="4082" spans="4:4">
      <c r="D4082" s="165"/>
    </row>
    <row r="4083" spans="4:4">
      <c r="D4083" s="165"/>
    </row>
    <row r="4084" spans="4:4">
      <c r="D4084" s="165"/>
    </row>
    <row r="4085" spans="4:4">
      <c r="D4085" s="165"/>
    </row>
    <row r="4086" spans="4:4">
      <c r="D4086" s="165"/>
    </row>
    <row r="4087" spans="4:4">
      <c r="D4087" s="165"/>
    </row>
    <row r="4088" spans="4:4">
      <c r="D4088" s="165"/>
    </row>
    <row r="4089" spans="4:4">
      <c r="D4089" s="165"/>
    </row>
    <row r="4090" spans="4:4">
      <c r="D4090" s="165"/>
    </row>
    <row r="4091" spans="4:4">
      <c r="D4091" s="165"/>
    </row>
    <row r="4092" spans="4:4">
      <c r="D4092" s="165"/>
    </row>
    <row r="4093" spans="4:4">
      <c r="D4093" s="165"/>
    </row>
    <row r="4094" spans="4:4">
      <c r="D4094" s="165"/>
    </row>
    <row r="4095" spans="4:4">
      <c r="D4095" s="165"/>
    </row>
    <row r="4096" spans="4:4">
      <c r="D4096" s="165"/>
    </row>
    <row r="4097" spans="4:4">
      <c r="D4097" s="165"/>
    </row>
    <row r="4098" spans="4:4">
      <c r="D4098" s="165"/>
    </row>
    <row r="4099" spans="4:4">
      <c r="D4099" s="165"/>
    </row>
    <row r="4100" spans="4:4">
      <c r="D4100" s="165"/>
    </row>
    <row r="4101" spans="4:4">
      <c r="D4101" s="165"/>
    </row>
    <row r="4102" spans="4:4">
      <c r="D4102" s="165"/>
    </row>
    <row r="4103" spans="4:4">
      <c r="D4103" s="165"/>
    </row>
    <row r="4104" spans="4:4">
      <c r="D4104" s="165"/>
    </row>
    <row r="4105" spans="4:4">
      <c r="D4105" s="165"/>
    </row>
    <row r="4106" spans="4:4">
      <c r="D4106" s="165"/>
    </row>
    <row r="4107" spans="4:4">
      <c r="D4107" s="165"/>
    </row>
    <row r="4108" spans="4:4">
      <c r="D4108" s="165"/>
    </row>
    <row r="4109" spans="4:4">
      <c r="D4109" s="165"/>
    </row>
    <row r="4110" spans="4:4">
      <c r="D4110" s="165"/>
    </row>
    <row r="4111" spans="4:4">
      <c r="D4111" s="165"/>
    </row>
    <row r="4112" spans="4:4">
      <c r="D4112" s="165"/>
    </row>
    <row r="4113" spans="4:4">
      <c r="D4113" s="165"/>
    </row>
    <row r="4114" spans="4:4">
      <c r="D4114" s="165"/>
    </row>
    <row r="4115" spans="4:4">
      <c r="D4115" s="165"/>
    </row>
    <row r="4116" spans="4:4">
      <c r="D4116" s="165"/>
    </row>
    <row r="4117" spans="4:4">
      <c r="D4117" s="165"/>
    </row>
    <row r="4118" spans="4:4">
      <c r="D4118" s="165"/>
    </row>
    <row r="4119" spans="4:4">
      <c r="D4119" s="165"/>
    </row>
    <row r="4120" spans="4:4">
      <c r="D4120" s="165"/>
    </row>
    <row r="4121" spans="4:4">
      <c r="D4121" s="165"/>
    </row>
    <row r="4122" spans="4:4">
      <c r="D4122" s="165"/>
    </row>
    <row r="4123" spans="4:4">
      <c r="D4123" s="165"/>
    </row>
    <row r="4124" spans="4:4">
      <c r="D4124" s="165"/>
    </row>
    <row r="4125" spans="4:4">
      <c r="D4125" s="165"/>
    </row>
    <row r="4126" spans="4:4">
      <c r="D4126" s="165"/>
    </row>
    <row r="4127" spans="4:4">
      <c r="D4127" s="165"/>
    </row>
    <row r="4128" spans="4:4">
      <c r="D4128" s="165"/>
    </row>
    <row r="4129" spans="4:4">
      <c r="D4129" s="165"/>
    </row>
    <row r="4130" spans="4:4">
      <c r="D4130" s="165"/>
    </row>
    <row r="4131" spans="4:4">
      <c r="D4131" s="165"/>
    </row>
    <row r="4132" spans="4:4">
      <c r="D4132" s="165"/>
    </row>
    <row r="4133" spans="4:4">
      <c r="D4133" s="165"/>
    </row>
    <row r="4134" spans="4:4">
      <c r="D4134" s="165"/>
    </row>
    <row r="4135" spans="4:4">
      <c r="D4135" s="165"/>
    </row>
    <row r="4136" spans="4:4">
      <c r="D4136" s="165"/>
    </row>
    <row r="4137" spans="4:4">
      <c r="D4137" s="165"/>
    </row>
    <row r="4138" spans="4:4">
      <c r="D4138" s="165"/>
    </row>
    <row r="4139" spans="4:4">
      <c r="D4139" s="165"/>
    </row>
    <row r="4140" spans="4:4">
      <c r="D4140" s="165"/>
    </row>
    <row r="4141" spans="4:4">
      <c r="D4141" s="165"/>
    </row>
    <row r="4142" spans="4:4">
      <c r="D4142" s="165"/>
    </row>
    <row r="4143" spans="4:4">
      <c r="D4143" s="165"/>
    </row>
    <row r="4144" spans="4:4">
      <c r="D4144" s="165"/>
    </row>
    <row r="4145" spans="4:4">
      <c r="D4145" s="165"/>
    </row>
    <row r="4146" spans="4:4">
      <c r="D4146" s="165"/>
    </row>
    <row r="4147" spans="4:4">
      <c r="D4147" s="165"/>
    </row>
    <row r="4148" spans="4:4">
      <c r="D4148" s="165"/>
    </row>
    <row r="4149" spans="4:4">
      <c r="D4149" s="165"/>
    </row>
    <row r="4150" spans="4:4">
      <c r="D4150" s="165"/>
    </row>
    <row r="4151" spans="4:4">
      <c r="D4151" s="165"/>
    </row>
    <row r="4152" spans="4:4">
      <c r="D4152" s="165"/>
    </row>
    <row r="4153" spans="4:4">
      <c r="D4153" s="165"/>
    </row>
    <row r="4154" spans="4:4">
      <c r="D4154" s="165"/>
    </row>
    <row r="4155" spans="4:4">
      <c r="D4155" s="165"/>
    </row>
    <row r="4156" spans="4:4">
      <c r="D4156" s="165"/>
    </row>
    <row r="4157" spans="4:4">
      <c r="D4157" s="165"/>
    </row>
    <row r="4158" spans="4:4">
      <c r="D4158" s="165"/>
    </row>
    <row r="4159" spans="4:4">
      <c r="D4159" s="165"/>
    </row>
    <row r="4160" spans="4:4">
      <c r="D4160" s="165"/>
    </row>
    <row r="4161" spans="4:4">
      <c r="D4161" s="165"/>
    </row>
    <row r="4162" spans="4:4">
      <c r="D4162" s="165"/>
    </row>
    <row r="4163" spans="4:4">
      <c r="D4163" s="165"/>
    </row>
    <row r="4164" spans="4:4">
      <c r="D4164" s="165"/>
    </row>
    <row r="4165" spans="4:4">
      <c r="D4165" s="165"/>
    </row>
    <row r="4166" spans="4:4">
      <c r="D4166" s="165"/>
    </row>
    <row r="4167" spans="4:4">
      <c r="D4167" s="165"/>
    </row>
    <row r="4168" spans="4:4">
      <c r="D4168" s="165"/>
    </row>
    <row r="4169" spans="4:4">
      <c r="D4169" s="165"/>
    </row>
    <row r="4170" spans="4:4">
      <c r="D4170" s="165"/>
    </row>
    <row r="4171" spans="4:4">
      <c r="D4171" s="165"/>
    </row>
    <row r="4172" spans="4:4">
      <c r="D4172" s="165"/>
    </row>
    <row r="4173" spans="4:4">
      <c r="D4173" s="165"/>
    </row>
    <row r="4174" spans="4:4">
      <c r="D4174" s="165"/>
    </row>
    <row r="4175" spans="4:4">
      <c r="D4175" s="165"/>
    </row>
    <row r="4176" spans="4:4">
      <c r="D4176" s="165"/>
    </row>
    <row r="4177" spans="4:4">
      <c r="D4177" s="165"/>
    </row>
    <row r="4178" spans="4:4">
      <c r="D4178" s="165"/>
    </row>
    <row r="4179" spans="4:4">
      <c r="D4179" s="165"/>
    </row>
    <row r="4180" spans="4:4">
      <c r="D4180" s="165"/>
    </row>
    <row r="4181" spans="4:4">
      <c r="D4181" s="165"/>
    </row>
    <row r="4182" spans="4:4">
      <c r="D4182" s="165"/>
    </row>
    <row r="4183" spans="4:4">
      <c r="D4183" s="165"/>
    </row>
    <row r="4184" spans="4:4">
      <c r="D4184" s="165"/>
    </row>
    <row r="4185" spans="4:4">
      <c r="D4185" s="165"/>
    </row>
    <row r="4186" spans="4:4">
      <c r="D4186" s="165"/>
    </row>
    <row r="4187" spans="4:4">
      <c r="D4187" s="165"/>
    </row>
    <row r="4188" spans="4:4">
      <c r="D4188" s="165"/>
    </row>
    <row r="4189" spans="4:4">
      <c r="D4189" s="165"/>
    </row>
    <row r="4190" spans="4:4">
      <c r="D4190" s="165"/>
    </row>
    <row r="4191" spans="4:4">
      <c r="D4191" s="165"/>
    </row>
    <row r="4192" spans="4:4">
      <c r="D4192" s="165"/>
    </row>
    <row r="4193" spans="4:4">
      <c r="D4193" s="165"/>
    </row>
    <row r="4194" spans="4:4">
      <c r="D4194" s="165"/>
    </row>
    <row r="4195" spans="4:4">
      <c r="D4195" s="165"/>
    </row>
    <row r="4196" spans="4:4">
      <c r="D4196" s="165"/>
    </row>
    <row r="4197" spans="4:4">
      <c r="D4197" s="165"/>
    </row>
    <row r="4198" spans="4:4">
      <c r="D4198" s="165"/>
    </row>
    <row r="4199" spans="4:4">
      <c r="D4199" s="165"/>
    </row>
    <row r="4200" spans="4:4">
      <c r="D4200" s="165"/>
    </row>
    <row r="4201" spans="4:4">
      <c r="D4201" s="165"/>
    </row>
    <row r="4202" spans="4:4">
      <c r="D4202" s="165"/>
    </row>
    <row r="4203" spans="4:4">
      <c r="D4203" s="165"/>
    </row>
    <row r="4204" spans="4:4">
      <c r="D4204" s="165"/>
    </row>
    <row r="4205" spans="4:4">
      <c r="D4205" s="165"/>
    </row>
    <row r="4206" spans="4:4">
      <c r="D4206" s="165"/>
    </row>
    <row r="4207" spans="4:4">
      <c r="D4207" s="165"/>
    </row>
    <row r="4208" spans="4:4">
      <c r="D4208" s="165"/>
    </row>
    <row r="4209" spans="4:4">
      <c r="D4209" s="165"/>
    </row>
    <row r="4210" spans="4:4">
      <c r="D4210" s="165"/>
    </row>
    <row r="4211" spans="4:4">
      <c r="D4211" s="165"/>
    </row>
    <row r="4212" spans="4:4">
      <c r="D4212" s="165"/>
    </row>
    <row r="4213" spans="4:4">
      <c r="D4213" s="165"/>
    </row>
    <row r="4214" spans="4:4">
      <c r="D4214" s="165"/>
    </row>
    <row r="4215" spans="4:4">
      <c r="D4215" s="165"/>
    </row>
    <row r="4216" spans="4:4">
      <c r="D4216" s="165"/>
    </row>
    <row r="4217" spans="4:4">
      <c r="D4217" s="165"/>
    </row>
    <row r="4218" spans="4:4">
      <c r="D4218" s="165"/>
    </row>
    <row r="4219" spans="4:4">
      <c r="D4219" s="165"/>
    </row>
    <row r="4220" spans="4:4">
      <c r="D4220" s="165"/>
    </row>
    <row r="4221" spans="4:4">
      <c r="D4221" s="165"/>
    </row>
    <row r="4222" spans="4:4">
      <c r="D4222" s="165"/>
    </row>
    <row r="4223" spans="4:4">
      <c r="D4223" s="165"/>
    </row>
    <row r="4224" spans="4:4">
      <c r="D4224" s="165"/>
    </row>
    <row r="4225" spans="4:4">
      <c r="D4225" s="165"/>
    </row>
    <row r="4226" spans="4:4">
      <c r="D4226" s="165"/>
    </row>
    <row r="4227" spans="4:4">
      <c r="D4227" s="165"/>
    </row>
    <row r="4228" spans="4:4">
      <c r="D4228" s="165"/>
    </row>
    <row r="4229" spans="4:4">
      <c r="D4229" s="165"/>
    </row>
    <row r="4230" spans="4:4">
      <c r="D4230" s="165"/>
    </row>
    <row r="4231" spans="4:4">
      <c r="D4231" s="165"/>
    </row>
    <row r="4232" spans="4:4">
      <c r="D4232" s="165"/>
    </row>
    <row r="4233" spans="4:4">
      <c r="D4233" s="165"/>
    </row>
    <row r="4234" spans="4:4">
      <c r="D4234" s="165"/>
    </row>
    <row r="4235" spans="4:4">
      <c r="D4235" s="165"/>
    </row>
    <row r="4236" spans="4:4">
      <c r="D4236" s="165"/>
    </row>
    <row r="4237" spans="4:4">
      <c r="D4237" s="165"/>
    </row>
    <row r="4238" spans="4:4">
      <c r="D4238" s="165"/>
    </row>
    <row r="4239" spans="4:4">
      <c r="D4239" s="165"/>
    </row>
    <row r="4240" spans="4:4">
      <c r="D4240" s="165"/>
    </row>
    <row r="4241" spans="4:4">
      <c r="D4241" s="165"/>
    </row>
    <row r="4242" spans="4:4">
      <c r="D4242" s="165"/>
    </row>
    <row r="4243" spans="4:4">
      <c r="D4243" s="165"/>
    </row>
    <row r="4244" spans="4:4">
      <c r="D4244" s="165"/>
    </row>
    <row r="4245" spans="4:4">
      <c r="D4245" s="165"/>
    </row>
    <row r="4246" spans="4:4">
      <c r="D4246" s="165"/>
    </row>
    <row r="4247" spans="4:4">
      <c r="D4247" s="165"/>
    </row>
    <row r="4248" spans="4:4">
      <c r="D4248" s="165"/>
    </row>
    <row r="4249" spans="4:4">
      <c r="D4249" s="165"/>
    </row>
    <row r="4250" spans="4:4">
      <c r="D4250" s="165"/>
    </row>
    <row r="4251" spans="4:4">
      <c r="D4251" s="165"/>
    </row>
    <row r="4252" spans="4:4">
      <c r="D4252" s="165"/>
    </row>
    <row r="4253" spans="4:4">
      <c r="D4253" s="165"/>
    </row>
    <row r="4254" spans="4:4">
      <c r="D4254" s="165"/>
    </row>
    <row r="4255" spans="4:4">
      <c r="D4255" s="165"/>
    </row>
    <row r="4256" spans="4:4">
      <c r="D4256" s="165"/>
    </row>
    <row r="4257" spans="4:4">
      <c r="D4257" s="165"/>
    </row>
    <row r="4258" spans="4:4">
      <c r="D4258" s="165"/>
    </row>
    <row r="4259" spans="4:4">
      <c r="D4259" s="165"/>
    </row>
    <row r="4260" spans="4:4">
      <c r="D4260" s="165"/>
    </row>
    <row r="4261" spans="4:4">
      <c r="D4261" s="165"/>
    </row>
    <row r="4262" spans="4:4">
      <c r="D4262" s="165"/>
    </row>
    <row r="4263" spans="4:4">
      <c r="D4263" s="165"/>
    </row>
    <row r="4264" spans="4:4">
      <c r="D4264" s="165"/>
    </row>
    <row r="4265" spans="4:4">
      <c r="D4265" s="165"/>
    </row>
    <row r="4266" spans="4:4">
      <c r="D4266" s="165"/>
    </row>
    <row r="4267" spans="4:4">
      <c r="D4267" s="165"/>
    </row>
    <row r="4268" spans="4:4">
      <c r="D4268" s="165"/>
    </row>
    <row r="4269" spans="4:4">
      <c r="D4269" s="165"/>
    </row>
    <row r="4270" spans="4:4">
      <c r="D4270" s="165"/>
    </row>
    <row r="4271" spans="4:4">
      <c r="D4271" s="165"/>
    </row>
    <row r="4272" spans="4:4">
      <c r="D4272" s="165"/>
    </row>
    <row r="4273" spans="4:4">
      <c r="D4273" s="165"/>
    </row>
    <row r="4274" spans="4:4">
      <c r="D4274" s="165"/>
    </row>
    <row r="4275" spans="4:4">
      <c r="D4275" s="165"/>
    </row>
    <row r="4276" spans="4:4">
      <c r="D4276" s="165"/>
    </row>
    <row r="4277" spans="4:4">
      <c r="D4277" s="165"/>
    </row>
    <row r="4278" spans="4:4">
      <c r="D4278" s="165"/>
    </row>
    <row r="4279" spans="4:4">
      <c r="D4279" s="165"/>
    </row>
    <row r="4280" spans="4:4">
      <c r="D4280" s="165"/>
    </row>
    <row r="4281" spans="4:4">
      <c r="D4281" s="165"/>
    </row>
    <row r="4282" spans="4:4">
      <c r="D4282" s="165"/>
    </row>
    <row r="4283" spans="4:4">
      <c r="D4283" s="165"/>
    </row>
    <row r="4284" spans="4:4">
      <c r="D4284" s="165"/>
    </row>
    <row r="4285" spans="4:4">
      <c r="D4285" s="165"/>
    </row>
    <row r="4286" spans="4:4">
      <c r="D4286" s="165"/>
    </row>
    <row r="4287" spans="4:4">
      <c r="D4287" s="165"/>
    </row>
    <row r="4288" spans="4:4">
      <c r="D4288" s="165"/>
    </row>
    <row r="4289" spans="4:4">
      <c r="D4289" s="165"/>
    </row>
    <row r="4290" spans="4:4">
      <c r="D4290" s="165"/>
    </row>
    <row r="4291" spans="4:4">
      <c r="D4291" s="165"/>
    </row>
    <row r="4292" spans="4:4">
      <c r="D4292" s="165"/>
    </row>
    <row r="4293" spans="4:4">
      <c r="D4293" s="165"/>
    </row>
    <row r="4294" spans="4:4">
      <c r="D4294" s="165"/>
    </row>
    <row r="4295" spans="4:4">
      <c r="D4295" s="165"/>
    </row>
    <row r="4296" spans="4:4">
      <c r="D4296" s="165"/>
    </row>
    <row r="4297" spans="4:4">
      <c r="D4297" s="165"/>
    </row>
    <row r="4298" spans="4:4">
      <c r="D4298" s="165"/>
    </row>
    <row r="4299" spans="4:4">
      <c r="D4299" s="165"/>
    </row>
    <row r="4300" spans="4:4">
      <c r="D4300" s="165"/>
    </row>
    <row r="4301" spans="4:4">
      <c r="D4301" s="165"/>
    </row>
    <row r="4302" spans="4:4">
      <c r="D4302" s="165"/>
    </row>
    <row r="4303" spans="4:4">
      <c r="D4303" s="165"/>
    </row>
    <row r="4304" spans="4:4">
      <c r="D4304" s="165"/>
    </row>
    <row r="4305" spans="4:4">
      <c r="D4305" s="165"/>
    </row>
    <row r="4306" spans="4:4">
      <c r="D4306" s="165"/>
    </row>
    <row r="4307" spans="4:4">
      <c r="D4307" s="165"/>
    </row>
    <row r="4308" spans="4:4">
      <c r="D4308" s="165"/>
    </row>
    <row r="4309" spans="4:4">
      <c r="D4309" s="165"/>
    </row>
    <row r="4310" spans="4:4">
      <c r="D4310" s="165"/>
    </row>
    <row r="4311" spans="4:4">
      <c r="D4311" s="165"/>
    </row>
    <row r="4312" spans="4:4">
      <c r="D4312" s="165"/>
    </row>
    <row r="4313" spans="4:4">
      <c r="D4313" s="165"/>
    </row>
    <row r="4314" spans="4:4">
      <c r="D4314" s="165"/>
    </row>
    <row r="4315" spans="4:4">
      <c r="D4315" s="165"/>
    </row>
    <row r="4316" spans="4:4">
      <c r="D4316" s="165"/>
    </row>
    <row r="4317" spans="4:4">
      <c r="D4317" s="165"/>
    </row>
    <row r="4318" spans="4:4">
      <c r="D4318" s="165"/>
    </row>
    <row r="4319" spans="4:4">
      <c r="D4319" s="165"/>
    </row>
    <row r="4320" spans="4:4">
      <c r="D4320" s="165"/>
    </row>
    <row r="4321" spans="4:4">
      <c r="D4321" s="165"/>
    </row>
    <row r="4322" spans="4:4">
      <c r="D4322" s="165"/>
    </row>
    <row r="4323" spans="4:4">
      <c r="D4323" s="165"/>
    </row>
    <row r="4324" spans="4:4">
      <c r="D4324" s="165"/>
    </row>
    <row r="4325" spans="4:4">
      <c r="D4325" s="165"/>
    </row>
    <row r="4326" spans="4:4">
      <c r="D4326" s="165"/>
    </row>
    <row r="4327" spans="4:4">
      <c r="D4327" s="165"/>
    </row>
    <row r="4328" spans="4:4">
      <c r="D4328" s="165"/>
    </row>
    <row r="4329" spans="4:4">
      <c r="D4329" s="165"/>
    </row>
    <row r="4330" spans="4:4">
      <c r="D4330" s="165"/>
    </row>
    <row r="4331" spans="4:4">
      <c r="D4331" s="165"/>
    </row>
    <row r="4332" spans="4:4">
      <c r="D4332" s="165"/>
    </row>
    <row r="4333" spans="4:4">
      <c r="D4333" s="165"/>
    </row>
    <row r="4334" spans="4:4">
      <c r="D4334" s="165"/>
    </row>
    <row r="4335" spans="4:4">
      <c r="D4335" s="165"/>
    </row>
    <row r="4336" spans="4:4">
      <c r="D4336" s="165"/>
    </row>
    <row r="4337" spans="4:4">
      <c r="D4337" s="165"/>
    </row>
    <row r="4338" spans="4:4">
      <c r="D4338" s="165"/>
    </row>
    <row r="4339" spans="4:4">
      <c r="D4339" s="165"/>
    </row>
    <row r="4340" spans="4:4">
      <c r="D4340" s="165"/>
    </row>
    <row r="4341" spans="4:4">
      <c r="D4341" s="165"/>
    </row>
    <row r="4342" spans="4:4">
      <c r="D4342" s="165"/>
    </row>
    <row r="4343" spans="4:4">
      <c r="D4343" s="165"/>
    </row>
    <row r="4344" spans="4:4">
      <c r="D4344" s="165"/>
    </row>
    <row r="4345" spans="4:4">
      <c r="D4345" s="165"/>
    </row>
    <row r="4346" spans="4:4">
      <c r="D4346" s="165"/>
    </row>
    <row r="4347" spans="4:4">
      <c r="D4347" s="165"/>
    </row>
    <row r="4348" spans="4:4">
      <c r="D4348" s="165"/>
    </row>
    <row r="4349" spans="4:4">
      <c r="D4349" s="165"/>
    </row>
    <row r="4350" spans="4:4">
      <c r="D4350" s="165"/>
    </row>
    <row r="4351" spans="4:4">
      <c r="D4351" s="165"/>
    </row>
    <row r="4352" spans="4:4">
      <c r="D4352" s="165"/>
    </row>
    <row r="4353" spans="4:4">
      <c r="D4353" s="165"/>
    </row>
    <row r="4354" spans="4:4">
      <c r="D4354" s="165"/>
    </row>
    <row r="4355" spans="4:4">
      <c r="D4355" s="165"/>
    </row>
    <row r="4356" spans="4:4">
      <c r="D4356" s="165"/>
    </row>
    <row r="4357" spans="4:4">
      <c r="D4357" s="165"/>
    </row>
    <row r="4358" spans="4:4">
      <c r="D4358" s="165"/>
    </row>
    <row r="4359" spans="4:4">
      <c r="D4359" s="165"/>
    </row>
    <row r="4360" spans="4:4">
      <c r="D4360" s="165"/>
    </row>
    <row r="4361" spans="4:4">
      <c r="D4361" s="165"/>
    </row>
    <row r="4362" spans="4:4">
      <c r="D4362" s="165"/>
    </row>
    <row r="4363" spans="4:4">
      <c r="D4363" s="165"/>
    </row>
    <row r="4364" spans="4:4">
      <c r="D4364" s="165"/>
    </row>
    <row r="4365" spans="4:4">
      <c r="D4365" s="165"/>
    </row>
    <row r="4366" spans="4:4">
      <c r="D4366" s="165"/>
    </row>
    <row r="4367" spans="4:4">
      <c r="D4367" s="165"/>
    </row>
    <row r="4368" spans="4:4">
      <c r="D4368" s="165"/>
    </row>
    <row r="4369" spans="4:4">
      <c r="D4369" s="165"/>
    </row>
    <row r="4370" spans="4:4">
      <c r="D4370" s="165"/>
    </row>
    <row r="4371" spans="4:4">
      <c r="D4371" s="165"/>
    </row>
    <row r="4372" spans="4:4">
      <c r="D4372" s="165"/>
    </row>
    <row r="4373" spans="4:4">
      <c r="D4373" s="165"/>
    </row>
    <row r="4374" spans="4:4">
      <c r="D4374" s="165"/>
    </row>
    <row r="4375" spans="4:4">
      <c r="D4375" s="165"/>
    </row>
    <row r="4376" spans="4:4">
      <c r="D4376" s="165"/>
    </row>
    <row r="4377" spans="4:4">
      <c r="D4377" s="165"/>
    </row>
    <row r="4378" spans="4:4">
      <c r="D4378" s="165"/>
    </row>
    <row r="4379" spans="4:4">
      <c r="D4379" s="165"/>
    </row>
    <row r="4380" spans="4:4">
      <c r="D4380" s="165"/>
    </row>
    <row r="4381" spans="4:4">
      <c r="D4381" s="165"/>
    </row>
    <row r="4382" spans="4:4">
      <c r="D4382" s="165"/>
    </row>
    <row r="4383" spans="4:4">
      <c r="D4383" s="165"/>
    </row>
    <row r="4384" spans="4:4">
      <c r="D4384" s="165"/>
    </row>
    <row r="4385" spans="4:4">
      <c r="D4385" s="165"/>
    </row>
    <row r="4386" spans="4:4">
      <c r="D4386" s="165"/>
    </row>
    <row r="4387" spans="4:4">
      <c r="D4387" s="165"/>
    </row>
    <row r="4388" spans="4:4">
      <c r="D4388" s="165"/>
    </row>
    <row r="4389" spans="4:4">
      <c r="D4389" s="165"/>
    </row>
    <row r="4390" spans="4:4">
      <c r="D4390" s="165"/>
    </row>
    <row r="4391" spans="4:4">
      <c r="D4391" s="165"/>
    </row>
    <row r="4392" spans="4:4">
      <c r="D4392" s="165"/>
    </row>
    <row r="4393" spans="4:4">
      <c r="D4393" s="165"/>
    </row>
    <row r="4394" spans="4:4">
      <c r="D4394" s="165"/>
    </row>
    <row r="4395" spans="4:4">
      <c r="D4395" s="165"/>
    </row>
    <row r="4396" spans="4:4">
      <c r="D4396" s="165"/>
    </row>
    <row r="4397" spans="4:4">
      <c r="D4397" s="165"/>
    </row>
    <row r="4398" spans="4:4">
      <c r="D4398" s="165"/>
    </row>
    <row r="4399" spans="4:4">
      <c r="D4399" s="165"/>
    </row>
    <row r="4400" spans="4:4">
      <c r="D4400" s="165"/>
    </row>
    <row r="4401" spans="4:4">
      <c r="D4401" s="165"/>
    </row>
    <row r="4402" spans="4:4">
      <c r="D4402" s="165"/>
    </row>
    <row r="4403" spans="4:4">
      <c r="D4403" s="165"/>
    </row>
    <row r="4404" spans="4:4">
      <c r="D4404" s="165"/>
    </row>
    <row r="4405" spans="4:4">
      <c r="D4405" s="165"/>
    </row>
    <row r="4406" spans="4:4">
      <c r="D4406" s="165"/>
    </row>
    <row r="4407" spans="4:4">
      <c r="D4407" s="165"/>
    </row>
    <row r="4408" spans="4:4">
      <c r="D4408" s="165"/>
    </row>
    <row r="4409" spans="4:4">
      <c r="D4409" s="165"/>
    </row>
    <row r="4410" spans="4:4">
      <c r="D4410" s="165"/>
    </row>
    <row r="4411" spans="4:4">
      <c r="D4411" s="165"/>
    </row>
    <row r="4412" spans="4:4">
      <c r="D4412" s="165"/>
    </row>
    <row r="4413" spans="4:4">
      <c r="D4413" s="165"/>
    </row>
    <row r="4414" spans="4:4">
      <c r="D4414" s="165"/>
    </row>
    <row r="4415" spans="4:4">
      <c r="D4415" s="165"/>
    </row>
    <row r="4416" spans="4:4">
      <c r="D4416" s="165"/>
    </row>
    <row r="4417" spans="4:4">
      <c r="D4417" s="165"/>
    </row>
    <row r="4418" spans="4:4">
      <c r="D4418" s="165"/>
    </row>
    <row r="4419" spans="4:4">
      <c r="D4419" s="165"/>
    </row>
    <row r="4420" spans="4:4">
      <c r="D4420" s="165"/>
    </row>
    <row r="4421" spans="4:4">
      <c r="D4421" s="165"/>
    </row>
    <row r="4422" spans="4:4">
      <c r="D4422" s="165"/>
    </row>
    <row r="4423" spans="4:4">
      <c r="D4423" s="165"/>
    </row>
    <row r="4424" spans="4:4">
      <c r="D4424" s="165"/>
    </row>
    <row r="4425" spans="4:4">
      <c r="D4425" s="165"/>
    </row>
    <row r="4426" spans="4:4">
      <c r="D4426" s="165"/>
    </row>
    <row r="4427" spans="4:4">
      <c r="D4427" s="165"/>
    </row>
    <row r="4428" spans="4:4">
      <c r="D4428" s="165"/>
    </row>
    <row r="4429" spans="4:4">
      <c r="D4429" s="165"/>
    </row>
    <row r="4430" spans="4:4">
      <c r="D4430" s="165"/>
    </row>
    <row r="4431" spans="4:4">
      <c r="D4431" s="165"/>
    </row>
    <row r="4432" spans="4:4">
      <c r="D4432" s="165"/>
    </row>
    <row r="4433" spans="4:4">
      <c r="D4433" s="165"/>
    </row>
    <row r="4434" spans="4:4">
      <c r="D4434" s="165"/>
    </row>
    <row r="4435" spans="4:4">
      <c r="D4435" s="165"/>
    </row>
    <row r="4436" spans="4:4">
      <c r="D4436" s="165"/>
    </row>
    <row r="4437" spans="4:4">
      <c r="D4437" s="165"/>
    </row>
    <row r="4438" spans="4:4">
      <c r="D4438" s="165"/>
    </row>
    <row r="4439" spans="4:4">
      <c r="D4439" s="165"/>
    </row>
    <row r="4440" spans="4:4">
      <c r="D4440" s="165"/>
    </row>
    <row r="4441" spans="4:4">
      <c r="D4441" s="165"/>
    </row>
    <row r="4442" spans="4:4">
      <c r="D4442" s="165"/>
    </row>
    <row r="4443" spans="4:4">
      <c r="D4443" s="165"/>
    </row>
    <row r="4444" spans="4:4">
      <c r="D4444" s="165"/>
    </row>
    <row r="4445" spans="4:4">
      <c r="D4445" s="165"/>
    </row>
    <row r="4446" spans="4:4">
      <c r="D4446" s="165"/>
    </row>
    <row r="4447" spans="4:4">
      <c r="D4447" s="165"/>
    </row>
    <row r="4448" spans="4:4">
      <c r="D4448" s="165"/>
    </row>
    <row r="4449" spans="4:4">
      <c r="D4449" s="165"/>
    </row>
    <row r="4450" spans="4:4">
      <c r="D4450" s="165"/>
    </row>
    <row r="4451" spans="4:4">
      <c r="D4451" s="165"/>
    </row>
    <row r="4452" spans="4:4">
      <c r="D4452" s="165"/>
    </row>
    <row r="4453" spans="4:4">
      <c r="D4453" s="165"/>
    </row>
    <row r="4454" spans="4:4">
      <c r="D4454" s="165"/>
    </row>
    <row r="4455" spans="4:4">
      <c r="D4455" s="165"/>
    </row>
    <row r="4456" spans="4:4">
      <c r="D4456" s="165"/>
    </row>
    <row r="4457" spans="4:4">
      <c r="D4457" s="165"/>
    </row>
    <row r="4458" spans="4:4">
      <c r="D4458" s="165"/>
    </row>
    <row r="4459" spans="4:4">
      <c r="D4459" s="165"/>
    </row>
    <row r="4460" spans="4:4">
      <c r="D4460" s="165"/>
    </row>
    <row r="4461" spans="4:4">
      <c r="D4461" s="165"/>
    </row>
    <row r="4462" spans="4:4">
      <c r="D4462" s="165"/>
    </row>
    <row r="4463" spans="4:4">
      <c r="D4463" s="165"/>
    </row>
    <row r="4464" spans="4:4">
      <c r="D4464" s="165"/>
    </row>
    <row r="4465" spans="4:4">
      <c r="D4465" s="165"/>
    </row>
    <row r="4466" spans="4:4">
      <c r="D4466" s="165"/>
    </row>
    <row r="4467" spans="4:4">
      <c r="D4467" s="165"/>
    </row>
    <row r="4468" spans="4:4">
      <c r="D4468" s="165"/>
    </row>
    <row r="4469" spans="4:4">
      <c r="D4469" s="165"/>
    </row>
    <row r="4470" spans="4:4">
      <c r="D4470" s="165"/>
    </row>
    <row r="4471" spans="4:4">
      <c r="D4471" s="165"/>
    </row>
    <row r="4472" spans="4:4">
      <c r="D4472" s="165"/>
    </row>
    <row r="4473" spans="4:4">
      <c r="D4473" s="165"/>
    </row>
    <row r="4474" spans="4:4">
      <c r="D4474" s="165"/>
    </row>
    <row r="4475" spans="4:4">
      <c r="D4475" s="165"/>
    </row>
    <row r="4476" spans="4:4">
      <c r="D4476" s="165"/>
    </row>
    <row r="4477" spans="4:4">
      <c r="D4477" s="165"/>
    </row>
    <row r="4478" spans="4:4">
      <c r="D4478" s="165"/>
    </row>
    <row r="4479" spans="4:4">
      <c r="D4479" s="165"/>
    </row>
    <row r="4480" spans="4:4">
      <c r="D4480" s="165"/>
    </row>
    <row r="4481" spans="4:4">
      <c r="D4481" s="165"/>
    </row>
    <row r="4482" spans="4:4">
      <c r="D4482" s="165"/>
    </row>
    <row r="4483" spans="4:4">
      <c r="D4483" s="165"/>
    </row>
    <row r="4484" spans="4:4">
      <c r="D4484" s="165"/>
    </row>
    <row r="4485" spans="4:4">
      <c r="D4485" s="165"/>
    </row>
    <row r="4486" spans="4:4">
      <c r="D4486" s="165"/>
    </row>
    <row r="4487" spans="4:4">
      <c r="D4487" s="165"/>
    </row>
    <row r="4488" spans="4:4">
      <c r="D4488" s="165"/>
    </row>
    <row r="4489" spans="4:4">
      <c r="D4489" s="165"/>
    </row>
    <row r="4490" spans="4:4">
      <c r="D4490" s="165"/>
    </row>
    <row r="4491" spans="4:4">
      <c r="D4491" s="165"/>
    </row>
    <row r="4492" spans="4:4">
      <c r="D4492" s="165"/>
    </row>
    <row r="4493" spans="4:4">
      <c r="D4493" s="165"/>
    </row>
    <row r="4494" spans="4:4">
      <c r="D4494" s="165"/>
    </row>
    <row r="4495" spans="4:4">
      <c r="D4495" s="165"/>
    </row>
    <row r="4496" spans="4:4">
      <c r="D4496" s="165"/>
    </row>
    <row r="4497" spans="4:4">
      <c r="D4497" s="165"/>
    </row>
    <row r="4498" spans="4:4">
      <c r="D4498" s="165"/>
    </row>
    <row r="4499" spans="4:4">
      <c r="D4499" s="165"/>
    </row>
    <row r="4500" spans="4:4">
      <c r="D4500" s="165"/>
    </row>
    <row r="4501" spans="4:4">
      <c r="D4501" s="165"/>
    </row>
    <row r="4502" spans="4:4">
      <c r="D4502" s="165"/>
    </row>
    <row r="4503" spans="4:4">
      <c r="D4503" s="165"/>
    </row>
    <row r="4504" spans="4:4">
      <c r="D4504" s="165"/>
    </row>
    <row r="4505" spans="4:4">
      <c r="D4505" s="165"/>
    </row>
    <row r="4506" spans="4:4">
      <c r="D4506" s="165"/>
    </row>
    <row r="4507" spans="4:4">
      <c r="D4507" s="165"/>
    </row>
    <row r="4508" spans="4:4">
      <c r="D4508" s="165"/>
    </row>
    <row r="4509" spans="4:4">
      <c r="D4509" s="165"/>
    </row>
    <row r="4510" spans="4:4">
      <c r="D4510" s="165"/>
    </row>
    <row r="4511" spans="4:4">
      <c r="D4511" s="165"/>
    </row>
    <row r="4512" spans="4:4">
      <c r="D4512" s="165"/>
    </row>
    <row r="4513" spans="4:4">
      <c r="D4513" s="165"/>
    </row>
    <row r="4514" spans="4:4">
      <c r="D4514" s="165"/>
    </row>
    <row r="4515" spans="4:4">
      <c r="D4515" s="165"/>
    </row>
    <row r="4516" spans="4:4">
      <c r="D4516" s="165"/>
    </row>
    <row r="4517" spans="4:4">
      <c r="D4517" s="165"/>
    </row>
    <row r="4518" spans="4:4">
      <c r="D4518" s="165"/>
    </row>
    <row r="4519" spans="4:4">
      <c r="D4519" s="165"/>
    </row>
    <row r="4520" spans="4:4">
      <c r="D4520" s="165"/>
    </row>
    <row r="4521" spans="4:4">
      <c r="D4521" s="165"/>
    </row>
    <row r="4522" spans="4:4">
      <c r="D4522" s="165"/>
    </row>
    <row r="4523" spans="4:4">
      <c r="D4523" s="165"/>
    </row>
    <row r="4524" spans="4:4">
      <c r="D4524" s="165"/>
    </row>
    <row r="4525" spans="4:4">
      <c r="D4525" s="165"/>
    </row>
    <row r="4526" spans="4:4">
      <c r="D4526" s="165"/>
    </row>
    <row r="4527" spans="4:4">
      <c r="D4527" s="165"/>
    </row>
    <row r="4528" spans="4:4">
      <c r="D4528" s="165"/>
    </row>
    <row r="4529" spans="4:4">
      <c r="D4529" s="165"/>
    </row>
    <row r="4530" spans="4:4">
      <c r="D4530" s="165"/>
    </row>
    <row r="4531" spans="4:4">
      <c r="D4531" s="165"/>
    </row>
    <row r="4532" spans="4:4">
      <c r="D4532" s="165"/>
    </row>
    <row r="4533" spans="4:4">
      <c r="D4533" s="165"/>
    </row>
    <row r="4534" spans="4:4">
      <c r="D4534" s="165"/>
    </row>
    <row r="4535" spans="4:4">
      <c r="D4535" s="165"/>
    </row>
    <row r="4536" spans="4:4">
      <c r="D4536" s="165"/>
    </row>
    <row r="4537" spans="4:4">
      <c r="D4537" s="165"/>
    </row>
    <row r="4538" spans="4:4">
      <c r="D4538" s="165"/>
    </row>
    <row r="4539" spans="4:4">
      <c r="D4539" s="165"/>
    </row>
    <row r="4540" spans="4:4">
      <c r="D4540" s="165"/>
    </row>
    <row r="4541" spans="4:4">
      <c r="D4541" s="165"/>
    </row>
    <row r="4542" spans="4:4">
      <c r="D4542" s="165"/>
    </row>
    <row r="4543" spans="4:4">
      <c r="D4543" s="165"/>
    </row>
    <row r="4544" spans="4:4">
      <c r="D4544" s="165"/>
    </row>
    <row r="4545" spans="4:4">
      <c r="D4545" s="165"/>
    </row>
    <row r="4546" spans="4:4">
      <c r="D4546" s="165"/>
    </row>
    <row r="4547" spans="4:4">
      <c r="D4547" s="165"/>
    </row>
    <row r="4548" spans="4:4">
      <c r="D4548" s="165"/>
    </row>
    <row r="4549" spans="4:4">
      <c r="D4549" s="165"/>
    </row>
    <row r="4550" spans="4:4">
      <c r="D4550" s="165"/>
    </row>
    <row r="4551" spans="4:4">
      <c r="D4551" s="165"/>
    </row>
    <row r="4552" spans="4:4">
      <c r="D4552" s="165"/>
    </row>
    <row r="4553" spans="4:4">
      <c r="D4553" s="165"/>
    </row>
    <row r="4554" spans="4:4">
      <c r="D4554" s="165"/>
    </row>
    <row r="4555" spans="4:4">
      <c r="D4555" s="165"/>
    </row>
    <row r="4556" spans="4:4">
      <c r="D4556" s="165"/>
    </row>
    <row r="4557" spans="4:4">
      <c r="D4557" s="165"/>
    </row>
    <row r="4558" spans="4:4">
      <c r="D4558" s="165"/>
    </row>
    <row r="4559" spans="4:4">
      <c r="D4559" s="165"/>
    </row>
    <row r="4560" spans="4:4">
      <c r="D4560" s="165"/>
    </row>
    <row r="4561" spans="4:4">
      <c r="D4561" s="165"/>
    </row>
    <row r="4562" spans="4:4">
      <c r="D4562" s="165"/>
    </row>
    <row r="4563" spans="4:4">
      <c r="D4563" s="165"/>
    </row>
    <row r="4564" spans="4:4">
      <c r="D4564" s="165"/>
    </row>
    <row r="4565" spans="4:4">
      <c r="D4565" s="165"/>
    </row>
    <row r="4566" spans="4:4">
      <c r="D4566" s="165"/>
    </row>
    <row r="4567" spans="4:4">
      <c r="D4567" s="165"/>
    </row>
    <row r="4568" spans="4:4">
      <c r="D4568" s="165"/>
    </row>
    <row r="4569" spans="4:4">
      <c r="D4569" s="165"/>
    </row>
    <row r="4570" spans="4:4">
      <c r="D4570" s="165"/>
    </row>
    <row r="4571" spans="4:4">
      <c r="D4571" s="165"/>
    </row>
    <row r="4572" spans="4:4">
      <c r="D4572" s="165"/>
    </row>
    <row r="4573" spans="4:4">
      <c r="D4573" s="165"/>
    </row>
    <row r="4574" spans="4:4">
      <c r="D4574" s="165"/>
    </row>
    <row r="4575" spans="4:4">
      <c r="D4575" s="165"/>
    </row>
    <row r="4576" spans="4:4">
      <c r="D4576" s="165"/>
    </row>
    <row r="4577" spans="4:4">
      <c r="D4577" s="165"/>
    </row>
    <row r="4578" spans="4:4">
      <c r="D4578" s="165"/>
    </row>
    <row r="4579" spans="4:4">
      <c r="D4579" s="165"/>
    </row>
    <row r="4580" spans="4:4">
      <c r="D4580" s="165"/>
    </row>
    <row r="4581" spans="4:4">
      <c r="D4581" s="165"/>
    </row>
    <row r="4582" spans="4:4">
      <c r="D4582" s="165"/>
    </row>
    <row r="4583" spans="4:4">
      <c r="D4583" s="165"/>
    </row>
    <row r="4584" spans="4:4">
      <c r="D4584" s="165"/>
    </row>
    <row r="4585" spans="4:4">
      <c r="D4585" s="165"/>
    </row>
    <row r="4586" spans="4:4">
      <c r="D4586" s="165"/>
    </row>
    <row r="4587" spans="4:4">
      <c r="D4587" s="165"/>
    </row>
    <row r="4588" spans="4:4">
      <c r="D4588" s="165"/>
    </row>
    <row r="4589" spans="4:4">
      <c r="D4589" s="165"/>
    </row>
    <row r="4590" spans="4:4">
      <c r="D4590" s="165"/>
    </row>
    <row r="4591" spans="4:4">
      <c r="D4591" s="165"/>
    </row>
    <row r="4592" spans="4:4">
      <c r="D4592" s="165"/>
    </row>
    <row r="4593" spans="4:4">
      <c r="D4593" s="165"/>
    </row>
    <row r="4594" spans="4:4">
      <c r="D4594" s="165"/>
    </row>
    <row r="4595" spans="4:4">
      <c r="D4595" s="165"/>
    </row>
    <row r="4596" spans="4:4">
      <c r="D4596" s="165"/>
    </row>
    <row r="4597" spans="4:4">
      <c r="D4597" s="165"/>
    </row>
    <row r="4598" spans="4:4">
      <c r="D4598" s="165"/>
    </row>
    <row r="4599" spans="4:4">
      <c r="D4599" s="165"/>
    </row>
    <row r="4600" spans="4:4">
      <c r="D4600" s="165"/>
    </row>
    <row r="4601" spans="4:4">
      <c r="D4601" s="165"/>
    </row>
    <row r="4602" spans="4:4">
      <c r="D4602" s="165"/>
    </row>
    <row r="4603" spans="4:4">
      <c r="D4603" s="165"/>
    </row>
    <row r="4604" spans="4:4">
      <c r="D4604" s="165"/>
    </row>
    <row r="4605" spans="4:4">
      <c r="D4605" s="165"/>
    </row>
    <row r="4606" spans="4:4">
      <c r="D4606" s="165"/>
    </row>
    <row r="4607" spans="4:4">
      <c r="D4607" s="165"/>
    </row>
    <row r="4608" spans="4:4">
      <c r="D4608" s="165"/>
    </row>
    <row r="4609" spans="4:4">
      <c r="D4609" s="165"/>
    </row>
    <row r="4610" spans="4:4">
      <c r="D4610" s="165"/>
    </row>
    <row r="4611" spans="4:4">
      <c r="D4611" s="165"/>
    </row>
    <row r="4612" spans="4:4">
      <c r="D4612" s="165"/>
    </row>
    <row r="4613" spans="4:4">
      <c r="D4613" s="165"/>
    </row>
    <row r="4614" spans="4:4">
      <c r="D4614" s="165"/>
    </row>
    <row r="4615" spans="4:4">
      <c r="D4615" s="165"/>
    </row>
    <row r="4616" spans="4:4">
      <c r="D4616" s="165"/>
    </row>
    <row r="4617" spans="4:4">
      <c r="D4617" s="165"/>
    </row>
    <row r="4618" spans="4:4">
      <c r="D4618" s="165"/>
    </row>
    <row r="4619" spans="4:4">
      <c r="D4619" s="165"/>
    </row>
    <row r="4620" spans="4:4">
      <c r="D4620" s="165"/>
    </row>
    <row r="4621" spans="4:4">
      <c r="D4621" s="165"/>
    </row>
    <row r="4622" spans="4:4">
      <c r="D4622" s="165"/>
    </row>
    <row r="4623" spans="4:4">
      <c r="D4623" s="165"/>
    </row>
    <row r="4624" spans="4:4">
      <c r="D4624" s="165"/>
    </row>
    <row r="4625" spans="4:4">
      <c r="D4625" s="165"/>
    </row>
    <row r="4626" spans="4:4">
      <c r="D4626" s="165"/>
    </row>
    <row r="4627" spans="4:4">
      <c r="D4627" s="165"/>
    </row>
    <row r="4628" spans="4:4">
      <c r="D4628" s="165"/>
    </row>
    <row r="4629" spans="4:4">
      <c r="D4629" s="165"/>
    </row>
    <row r="4630" spans="4:4">
      <c r="D4630" s="165"/>
    </row>
    <row r="4631" spans="4:4">
      <c r="D4631" s="165"/>
    </row>
    <row r="4632" spans="4:4">
      <c r="D4632" s="165"/>
    </row>
    <row r="4633" spans="4:4">
      <c r="D4633" s="165"/>
    </row>
    <row r="4634" spans="4:4">
      <c r="D4634" s="165"/>
    </row>
    <row r="4635" spans="4:4">
      <c r="D4635" s="165"/>
    </row>
    <row r="4636" spans="4:4">
      <c r="D4636" s="165"/>
    </row>
    <row r="4637" spans="4:4">
      <c r="D4637" s="165"/>
    </row>
    <row r="4638" spans="4:4">
      <c r="D4638" s="165"/>
    </row>
    <row r="4639" spans="4:4">
      <c r="D4639" s="165"/>
    </row>
    <row r="4640" spans="4:4">
      <c r="D4640" s="165"/>
    </row>
    <row r="4641" spans="4:4">
      <c r="D4641" s="165"/>
    </row>
    <row r="4642" spans="4:4">
      <c r="D4642" s="165"/>
    </row>
    <row r="4643" spans="4:4">
      <c r="D4643" s="165"/>
    </row>
    <row r="4644" spans="4:4">
      <c r="D4644" s="165"/>
    </row>
    <row r="4645" spans="4:4">
      <c r="D4645" s="165"/>
    </row>
    <row r="4646" spans="4:4">
      <c r="D4646" s="165"/>
    </row>
    <row r="4647" spans="4:4">
      <c r="D4647" s="165"/>
    </row>
    <row r="4648" spans="4:4">
      <c r="D4648" s="165"/>
    </row>
    <row r="4649" spans="4:4">
      <c r="D4649" s="165"/>
    </row>
    <row r="4650" spans="4:4">
      <c r="D4650" s="165"/>
    </row>
    <row r="4651" spans="4:4">
      <c r="D4651" s="165"/>
    </row>
    <row r="4652" spans="4:4">
      <c r="D4652" s="165"/>
    </row>
    <row r="4653" spans="4:4">
      <c r="D4653" s="165"/>
    </row>
    <row r="4654" spans="4:4">
      <c r="D4654" s="165"/>
    </row>
    <row r="4655" spans="4:4">
      <c r="D4655" s="165"/>
    </row>
    <row r="4656" spans="4:4">
      <c r="D4656" s="165"/>
    </row>
    <row r="4657" spans="4:4">
      <c r="D4657" s="165"/>
    </row>
    <row r="4658" spans="4:4">
      <c r="D4658" s="165"/>
    </row>
    <row r="4659" spans="4:4">
      <c r="D4659" s="165"/>
    </row>
    <row r="4660" spans="4:4">
      <c r="D4660" s="165"/>
    </row>
    <row r="4661" spans="4:4">
      <c r="D4661" s="165"/>
    </row>
    <row r="4662" spans="4:4">
      <c r="D4662" s="165"/>
    </row>
    <row r="4663" spans="4:4">
      <c r="D4663" s="165"/>
    </row>
    <row r="4664" spans="4:4">
      <c r="D4664" s="165"/>
    </row>
    <row r="4665" spans="4:4">
      <c r="D4665" s="165"/>
    </row>
    <row r="4666" spans="4:4">
      <c r="D4666" s="165"/>
    </row>
    <row r="4667" spans="4:4">
      <c r="D4667" s="165"/>
    </row>
    <row r="4668" spans="4:4">
      <c r="D4668" s="165"/>
    </row>
    <row r="4669" spans="4:4">
      <c r="D4669" s="165"/>
    </row>
    <row r="4670" spans="4:4">
      <c r="D4670" s="165"/>
    </row>
    <row r="4671" spans="4:4">
      <c r="D4671" s="165"/>
    </row>
    <row r="4672" spans="4:4">
      <c r="D4672" s="165"/>
    </row>
    <row r="4673" spans="4:4">
      <c r="D4673" s="165"/>
    </row>
    <row r="4674" spans="4:4">
      <c r="D4674" s="165"/>
    </row>
    <row r="4675" spans="4:4">
      <c r="D4675" s="165"/>
    </row>
    <row r="4676" spans="4:4">
      <c r="D4676" s="165"/>
    </row>
    <row r="4677" spans="4:4">
      <c r="D4677" s="165"/>
    </row>
    <row r="4678" spans="4:4">
      <c r="D4678" s="165"/>
    </row>
    <row r="4679" spans="4:4">
      <c r="D4679" s="165"/>
    </row>
    <row r="4680" spans="4:4">
      <c r="D4680" s="165"/>
    </row>
    <row r="4681" spans="4:4">
      <c r="D4681" s="165"/>
    </row>
    <row r="4682" spans="4:4">
      <c r="D4682" s="165"/>
    </row>
    <row r="4683" spans="4:4">
      <c r="D4683" s="165"/>
    </row>
    <row r="4684" spans="4:4">
      <c r="D4684" s="165"/>
    </row>
    <row r="4685" spans="4:4">
      <c r="D4685" s="165"/>
    </row>
    <row r="4686" spans="4:4">
      <c r="D4686" s="165"/>
    </row>
    <row r="4687" spans="4:4">
      <c r="D4687" s="165"/>
    </row>
    <row r="4688" spans="4:4">
      <c r="D4688" s="165"/>
    </row>
    <row r="4689" spans="4:4">
      <c r="D4689" s="165"/>
    </row>
    <row r="4690" spans="4:4">
      <c r="D4690" s="165"/>
    </row>
    <row r="4691" spans="4:4">
      <c r="D4691" s="165"/>
    </row>
    <row r="4692" spans="4:4">
      <c r="D4692" s="165"/>
    </row>
    <row r="4693" spans="4:4">
      <c r="D4693" s="165"/>
    </row>
    <row r="4694" spans="4:4">
      <c r="D4694" s="165"/>
    </row>
    <row r="4695" spans="4:4">
      <c r="D4695" s="165"/>
    </row>
    <row r="4696" spans="4:4">
      <c r="D4696" s="165"/>
    </row>
    <row r="4697" spans="4:4">
      <c r="D4697" s="165"/>
    </row>
    <row r="4698" spans="4:4">
      <c r="D4698" s="165"/>
    </row>
    <row r="4699" spans="4:4">
      <c r="D4699" s="165"/>
    </row>
    <row r="4700" spans="4:4">
      <c r="D4700" s="165"/>
    </row>
    <row r="4701" spans="4:4">
      <c r="D4701" s="165"/>
    </row>
    <row r="4702" spans="4:4">
      <c r="D4702" s="165"/>
    </row>
    <row r="4703" spans="4:4">
      <c r="D4703" s="165"/>
    </row>
    <row r="4704" spans="4:4">
      <c r="D4704" s="165"/>
    </row>
    <row r="4705" spans="4:4">
      <c r="D4705" s="165"/>
    </row>
    <row r="4706" spans="4:4">
      <c r="D4706" s="165"/>
    </row>
    <row r="4707" spans="4:4">
      <c r="D4707" s="165"/>
    </row>
    <row r="4708" spans="4:4">
      <c r="D4708" s="165"/>
    </row>
    <row r="4709" spans="4:4">
      <c r="D4709" s="165"/>
    </row>
    <row r="4710" spans="4:4">
      <c r="D4710" s="165"/>
    </row>
    <row r="4711" spans="4:4">
      <c r="D4711" s="165"/>
    </row>
    <row r="4712" spans="4:4">
      <c r="D4712" s="165"/>
    </row>
    <row r="4713" spans="4:4">
      <c r="D4713" s="165"/>
    </row>
    <row r="4714" spans="4:4">
      <c r="D4714" s="165"/>
    </row>
    <row r="4715" spans="4:4">
      <c r="D4715" s="165"/>
    </row>
    <row r="4716" spans="4:4">
      <c r="D4716" s="165"/>
    </row>
    <row r="4717" spans="4:4">
      <c r="D4717" s="165"/>
    </row>
    <row r="4718" spans="4:4">
      <c r="D4718" s="165"/>
    </row>
    <row r="4719" spans="4:4">
      <c r="D4719" s="165"/>
    </row>
    <row r="4720" spans="4:4">
      <c r="D4720" s="165"/>
    </row>
    <row r="4721" spans="4:4">
      <c r="D4721" s="165"/>
    </row>
    <row r="4722" spans="4:4">
      <c r="D4722" s="165"/>
    </row>
    <row r="4723" spans="4:4">
      <c r="D4723" s="165"/>
    </row>
    <row r="4724" spans="4:4">
      <c r="D4724" s="165"/>
    </row>
    <row r="4725" spans="4:4">
      <c r="D4725" s="165"/>
    </row>
    <row r="4726" spans="4:4">
      <c r="D4726" s="165"/>
    </row>
    <row r="4727" spans="4:4">
      <c r="D4727" s="165"/>
    </row>
    <row r="4728" spans="4:4">
      <c r="D4728" s="165"/>
    </row>
    <row r="4729" spans="4:4">
      <c r="D4729" s="165"/>
    </row>
    <row r="4730" spans="4:4">
      <c r="D4730" s="165"/>
    </row>
    <row r="4731" spans="4:4">
      <c r="D4731" s="165"/>
    </row>
    <row r="4732" spans="4:4">
      <c r="D4732" s="165"/>
    </row>
    <row r="4733" spans="4:4">
      <c r="D4733" s="165"/>
    </row>
    <row r="4734" spans="4:4">
      <c r="D4734" s="165"/>
    </row>
    <row r="4735" spans="4:4">
      <c r="D4735" s="165"/>
    </row>
    <row r="4736" spans="4:4">
      <c r="D4736" s="165"/>
    </row>
    <row r="4737" spans="4:4">
      <c r="D4737" s="165"/>
    </row>
    <row r="4738" spans="4:4">
      <c r="D4738" s="165"/>
    </row>
    <row r="4739" spans="4:4">
      <c r="D4739" s="165"/>
    </row>
    <row r="4740" spans="4:4">
      <c r="D4740" s="165"/>
    </row>
    <row r="4741" spans="4:4">
      <c r="D4741" s="165"/>
    </row>
    <row r="4742" spans="4:4">
      <c r="D4742" s="165"/>
    </row>
    <row r="4743" spans="4:4">
      <c r="D4743" s="165"/>
    </row>
    <row r="4744" spans="4:4">
      <c r="D4744" s="165"/>
    </row>
    <row r="4745" spans="4:4">
      <c r="D4745" s="165"/>
    </row>
    <row r="4746" spans="4:4">
      <c r="D4746" s="165"/>
    </row>
    <row r="4747" spans="4:4">
      <c r="D4747" s="165"/>
    </row>
    <row r="4748" spans="4:4">
      <c r="D4748" s="165"/>
    </row>
    <row r="4749" spans="4:4">
      <c r="D4749" s="165"/>
    </row>
    <row r="4750" spans="4:4">
      <c r="D4750" s="165"/>
    </row>
    <row r="4751" spans="4:4">
      <c r="D4751" s="165"/>
    </row>
    <row r="4752" spans="4:4">
      <c r="D4752" s="165"/>
    </row>
    <row r="4753" spans="4:4">
      <c r="D4753" s="165"/>
    </row>
    <row r="4754" spans="4:4">
      <c r="D4754" s="165"/>
    </row>
    <row r="4755" spans="4:4">
      <c r="D4755" s="165"/>
    </row>
    <row r="4756" spans="4:4">
      <c r="D4756" s="165"/>
    </row>
    <row r="4757" spans="4:4">
      <c r="D4757" s="165"/>
    </row>
    <row r="4758" spans="4:4">
      <c r="D4758" s="165"/>
    </row>
    <row r="4759" spans="4:4">
      <c r="D4759" s="165"/>
    </row>
    <row r="4760" spans="4:4">
      <c r="D4760" s="165"/>
    </row>
    <row r="4761" spans="4:4">
      <c r="D4761" s="165"/>
    </row>
    <row r="4762" spans="4:4">
      <c r="D4762" s="165"/>
    </row>
    <row r="4763" spans="4:4">
      <c r="D4763" s="165"/>
    </row>
    <row r="4764" spans="4:4">
      <c r="D4764" s="165"/>
    </row>
    <row r="4765" spans="4:4">
      <c r="D4765" s="165"/>
    </row>
    <row r="4766" spans="4:4">
      <c r="D4766" s="165"/>
    </row>
    <row r="4767" spans="4:4">
      <c r="D4767" s="165"/>
    </row>
    <row r="4768" spans="4:4">
      <c r="D4768" s="165"/>
    </row>
    <row r="4769" spans="4:4">
      <c r="D4769" s="165"/>
    </row>
    <row r="4770" spans="4:4">
      <c r="D4770" s="165"/>
    </row>
    <row r="4771" spans="4:4">
      <c r="D4771" s="165"/>
    </row>
    <row r="4772" spans="4:4">
      <c r="D4772" s="165"/>
    </row>
    <row r="4773" spans="4:4">
      <c r="D4773" s="165"/>
    </row>
    <row r="4774" spans="4:4">
      <c r="D4774" s="165"/>
    </row>
    <row r="4775" spans="4:4">
      <c r="D4775" s="165"/>
    </row>
    <row r="4776" spans="4:4">
      <c r="D4776" s="165"/>
    </row>
    <row r="4777" spans="4:4">
      <c r="D4777" s="165"/>
    </row>
    <row r="4778" spans="4:4">
      <c r="D4778" s="165"/>
    </row>
    <row r="4779" spans="4:4">
      <c r="D4779" s="165"/>
    </row>
    <row r="4780" spans="4:4">
      <c r="D4780" s="165"/>
    </row>
    <row r="4781" spans="4:4">
      <c r="D4781" s="165"/>
    </row>
    <row r="4782" spans="4:4">
      <c r="D4782" s="165"/>
    </row>
    <row r="4783" spans="4:4">
      <c r="D4783" s="165"/>
    </row>
    <row r="4784" spans="4:4">
      <c r="D4784" s="165"/>
    </row>
    <row r="4785" spans="4:4">
      <c r="D4785" s="165"/>
    </row>
    <row r="4786" spans="4:4">
      <c r="D4786" s="165"/>
    </row>
    <row r="4787" spans="4:4">
      <c r="D4787" s="165"/>
    </row>
    <row r="4788" spans="4:4">
      <c r="D4788" s="165"/>
    </row>
    <row r="4789" spans="4:4">
      <c r="D4789" s="165"/>
    </row>
    <row r="4790" spans="4:4">
      <c r="D4790" s="165"/>
    </row>
    <row r="4791" spans="4:4">
      <c r="D4791" s="165"/>
    </row>
    <row r="4792" spans="4:4">
      <c r="D4792" s="165"/>
    </row>
    <row r="4793" spans="4:4">
      <c r="D4793" s="165"/>
    </row>
    <row r="4794" spans="4:4">
      <c r="D4794" s="165"/>
    </row>
    <row r="4795" spans="4:4">
      <c r="D4795" s="165"/>
    </row>
    <row r="4796" spans="4:4">
      <c r="D4796" s="165"/>
    </row>
    <row r="4797" spans="4:4">
      <c r="D4797" s="165"/>
    </row>
    <row r="4798" spans="4:4">
      <c r="D4798" s="165"/>
    </row>
    <row r="4799" spans="4:4">
      <c r="D4799" s="165"/>
    </row>
    <row r="4800" spans="4:4">
      <c r="D4800" s="165"/>
    </row>
    <row r="4801" spans="4:4">
      <c r="D4801" s="165"/>
    </row>
    <row r="4802" spans="4:4">
      <c r="D4802" s="165"/>
    </row>
    <row r="4803" spans="4:4">
      <c r="D4803" s="165"/>
    </row>
    <row r="4804" spans="4:4">
      <c r="D4804" s="165"/>
    </row>
    <row r="4805" spans="4:4">
      <c r="D4805" s="165"/>
    </row>
    <row r="4806" spans="4:4">
      <c r="D4806" s="165"/>
    </row>
    <row r="4807" spans="4:4">
      <c r="D4807" s="165"/>
    </row>
    <row r="4808" spans="4:4">
      <c r="D4808" s="165"/>
    </row>
    <row r="4809" spans="4:4">
      <c r="D4809" s="165"/>
    </row>
    <row r="4810" spans="4:4">
      <c r="D4810" s="165"/>
    </row>
    <row r="4811" spans="4:4">
      <c r="D4811" s="165"/>
    </row>
    <row r="4812" spans="4:4">
      <c r="D4812" s="165"/>
    </row>
    <row r="4813" spans="4:4">
      <c r="D4813" s="165"/>
    </row>
    <row r="4814" spans="4:4">
      <c r="D4814" s="165"/>
    </row>
    <row r="4815" spans="4:4">
      <c r="D4815" s="165"/>
    </row>
    <row r="4816" spans="4:4">
      <c r="D4816" s="165"/>
    </row>
    <row r="4817" spans="4:4">
      <c r="D4817" s="165"/>
    </row>
    <row r="4818" spans="4:4">
      <c r="D4818" s="165"/>
    </row>
    <row r="4819" spans="4:4">
      <c r="D4819" s="165"/>
    </row>
    <row r="4820" spans="4:4">
      <c r="D4820" s="165"/>
    </row>
    <row r="4821" spans="4:4">
      <c r="D4821" s="165"/>
    </row>
    <row r="4822" spans="4:4">
      <c r="D4822" s="165"/>
    </row>
    <row r="4823" spans="4:4">
      <c r="D4823" s="165"/>
    </row>
    <row r="4824" spans="4:4">
      <c r="D4824" s="165"/>
    </row>
    <row r="4825" spans="4:4">
      <c r="D4825" s="165"/>
    </row>
    <row r="4826" spans="4:4">
      <c r="D4826" s="165"/>
    </row>
    <row r="4827" spans="4:4">
      <c r="D4827" s="165"/>
    </row>
    <row r="4828" spans="4:4">
      <c r="D4828" s="165"/>
    </row>
    <row r="4829" spans="4:4">
      <c r="D4829" s="165"/>
    </row>
    <row r="4830" spans="4:4">
      <c r="D4830" s="165"/>
    </row>
    <row r="4831" spans="4:4">
      <c r="D4831" s="165"/>
    </row>
    <row r="4832" spans="4:4">
      <c r="D4832" s="165"/>
    </row>
    <row r="4833" spans="4:4">
      <c r="D4833" s="165"/>
    </row>
    <row r="4834" spans="4:4">
      <c r="D4834" s="165"/>
    </row>
    <row r="4835" spans="4:4">
      <c r="D4835" s="165"/>
    </row>
    <row r="4836" spans="4:4">
      <c r="D4836" s="165"/>
    </row>
    <row r="4837" spans="4:4">
      <c r="D4837" s="165"/>
    </row>
    <row r="4838" spans="4:4">
      <c r="D4838" s="165"/>
    </row>
    <row r="4839" spans="4:4">
      <c r="D4839" s="165"/>
    </row>
    <row r="4840" spans="4:4">
      <c r="D4840" s="165"/>
    </row>
    <row r="4841" spans="4:4">
      <c r="D4841" s="165"/>
    </row>
    <row r="4842" spans="4:4">
      <c r="D4842" s="165"/>
    </row>
    <row r="4843" spans="4:4">
      <c r="D4843" s="165"/>
    </row>
    <row r="4844" spans="4:4">
      <c r="D4844" s="165"/>
    </row>
    <row r="4845" spans="4:4">
      <c r="D4845" s="165"/>
    </row>
    <row r="4846" spans="4:4">
      <c r="D4846" s="165"/>
    </row>
    <row r="4847" spans="4:4">
      <c r="D4847" s="165"/>
    </row>
    <row r="4848" spans="4:4">
      <c r="D4848" s="165"/>
    </row>
    <row r="4849" spans="4:4">
      <c r="D4849" s="165"/>
    </row>
    <row r="4850" spans="4:4">
      <c r="D4850" s="165"/>
    </row>
    <row r="4851" spans="4:4">
      <c r="D4851" s="165"/>
    </row>
    <row r="4852" spans="4:4">
      <c r="D4852" s="165"/>
    </row>
    <row r="4853" spans="4:4">
      <c r="D4853" s="165"/>
    </row>
    <row r="4854" spans="4:4">
      <c r="D4854" s="165"/>
    </row>
    <row r="4855" spans="4:4">
      <c r="D4855" s="165"/>
    </row>
    <row r="4856" spans="4:4">
      <c r="D4856" s="165"/>
    </row>
    <row r="4857" spans="4:4">
      <c r="D4857" s="165"/>
    </row>
    <row r="4858" spans="4:4">
      <c r="D4858" s="165"/>
    </row>
    <row r="4859" spans="4:4">
      <c r="D4859" s="165"/>
    </row>
    <row r="4860" spans="4:4">
      <c r="D4860" s="165"/>
    </row>
    <row r="4861" spans="4:4">
      <c r="D4861" s="165"/>
    </row>
    <row r="4862" spans="4:4">
      <c r="D4862" s="165"/>
    </row>
    <row r="4863" spans="4:4">
      <c r="D4863" s="165"/>
    </row>
    <row r="4864" spans="4:4">
      <c r="D4864" s="165"/>
    </row>
    <row r="4865" spans="4:4">
      <c r="D4865" s="165"/>
    </row>
    <row r="4866" spans="4:4">
      <c r="D4866" s="165"/>
    </row>
    <row r="4867" spans="4:4">
      <c r="D4867" s="165"/>
    </row>
    <row r="4868" spans="4:4">
      <c r="D4868" s="165"/>
    </row>
    <row r="4869" spans="4:4">
      <c r="D4869" s="165"/>
    </row>
    <row r="4870" spans="4:4">
      <c r="D4870" s="165"/>
    </row>
    <row r="4871" spans="4:4">
      <c r="D4871" s="165"/>
    </row>
    <row r="4872" spans="4:4">
      <c r="D4872" s="165"/>
    </row>
    <row r="4873" spans="4:4">
      <c r="D4873" s="165"/>
    </row>
    <row r="4874" spans="4:4">
      <c r="D4874" s="165"/>
    </row>
    <row r="4875" spans="4:4">
      <c r="D4875" s="165"/>
    </row>
    <row r="4876" spans="4:4">
      <c r="D4876" s="165"/>
    </row>
    <row r="4877" spans="4:4">
      <c r="D4877" s="165"/>
    </row>
    <row r="4878" spans="4:4">
      <c r="D4878" s="165"/>
    </row>
    <row r="4879" spans="4:4">
      <c r="D4879" s="165"/>
    </row>
    <row r="4880" spans="4:4">
      <c r="D4880" s="165"/>
    </row>
    <row r="4881" spans="4:4">
      <c r="D4881" s="165"/>
    </row>
    <row r="4882" spans="4:4">
      <c r="D4882" s="165"/>
    </row>
    <row r="4883" spans="4:4">
      <c r="D4883" s="165"/>
    </row>
    <row r="4884" spans="4:4">
      <c r="D4884" s="165"/>
    </row>
    <row r="4885" spans="4:4">
      <c r="D4885" s="165"/>
    </row>
    <row r="4886" spans="4:4">
      <c r="D4886" s="165"/>
    </row>
    <row r="4887" spans="4:4">
      <c r="D4887" s="165"/>
    </row>
    <row r="4888" spans="4:4">
      <c r="D4888" s="165"/>
    </row>
    <row r="4889" spans="4:4">
      <c r="D4889" s="165"/>
    </row>
    <row r="4890" spans="4:4">
      <c r="D4890" s="165"/>
    </row>
    <row r="4891" spans="4:4">
      <c r="D4891" s="165"/>
    </row>
    <row r="4892" spans="4:4">
      <c r="D4892" s="165"/>
    </row>
    <row r="4893" spans="4:4">
      <c r="D4893" s="165"/>
    </row>
    <row r="4894" spans="4:4">
      <c r="D4894" s="165"/>
    </row>
    <row r="4895" spans="4:4">
      <c r="D4895" s="165"/>
    </row>
    <row r="4896" spans="4:4">
      <c r="D4896" s="165"/>
    </row>
    <row r="4897" spans="4:4">
      <c r="D4897" s="165"/>
    </row>
    <row r="4898" spans="4:4">
      <c r="D4898" s="165"/>
    </row>
    <row r="4899" spans="4:4">
      <c r="D4899" s="165"/>
    </row>
    <row r="4900" spans="4:4">
      <c r="D4900" s="165"/>
    </row>
    <row r="4901" spans="4:4">
      <c r="D4901" s="165"/>
    </row>
    <row r="4902" spans="4:4">
      <c r="D4902" s="165"/>
    </row>
    <row r="4903" spans="4:4">
      <c r="D4903" s="165"/>
    </row>
    <row r="4904" spans="4:4">
      <c r="D4904" s="165"/>
    </row>
    <row r="4905" spans="4:4">
      <c r="D4905" s="165"/>
    </row>
    <row r="4906" spans="4:4">
      <c r="D4906" s="165"/>
    </row>
    <row r="4907" spans="4:4">
      <c r="D4907" s="165"/>
    </row>
    <row r="4908" spans="4:4">
      <c r="D4908" s="165"/>
    </row>
    <row r="4909" spans="4:4">
      <c r="D4909" s="165"/>
    </row>
    <row r="4910" spans="4:4">
      <c r="D4910" s="165"/>
    </row>
    <row r="4911" spans="4:4">
      <c r="D4911" s="165"/>
    </row>
    <row r="4912" spans="4:4">
      <c r="D4912" s="165"/>
    </row>
    <row r="4913" spans="4:4">
      <c r="D4913" s="165"/>
    </row>
    <row r="4914" spans="4:4">
      <c r="D4914" s="165"/>
    </row>
    <row r="4915" spans="4:4">
      <c r="D4915" s="165"/>
    </row>
    <row r="4916" spans="4:4">
      <c r="D4916" s="165"/>
    </row>
    <row r="4917" spans="4:4">
      <c r="D4917" s="165"/>
    </row>
    <row r="4918" spans="4:4">
      <c r="D4918" s="165"/>
    </row>
    <row r="4919" spans="4:4">
      <c r="D4919" s="165"/>
    </row>
    <row r="4920" spans="4:4">
      <c r="D4920" s="165"/>
    </row>
    <row r="4921" spans="4:4">
      <c r="D4921" s="165"/>
    </row>
    <row r="4922" spans="4:4">
      <c r="D4922" s="165"/>
    </row>
    <row r="4923" spans="4:4">
      <c r="D4923" s="165"/>
    </row>
    <row r="4924" spans="4:4">
      <c r="D4924" s="165"/>
    </row>
    <row r="4925" spans="4:4">
      <c r="D4925" s="165"/>
    </row>
    <row r="4926" spans="4:4">
      <c r="D4926" s="165"/>
    </row>
    <row r="4927" spans="4:4">
      <c r="D4927" s="165"/>
    </row>
    <row r="4928" spans="4:4">
      <c r="D4928" s="165"/>
    </row>
    <row r="4929" spans="4:4">
      <c r="D4929" s="165"/>
    </row>
    <row r="4930" spans="4:4">
      <c r="D4930" s="165"/>
    </row>
    <row r="4931" spans="4:4">
      <c r="D4931" s="165"/>
    </row>
    <row r="4932" spans="4:4">
      <c r="D4932" s="165"/>
    </row>
    <row r="4933" spans="4:4">
      <c r="D4933" s="165"/>
    </row>
    <row r="4934" spans="4:4">
      <c r="D4934" s="165"/>
    </row>
    <row r="4935" spans="4:4">
      <c r="D4935" s="165"/>
    </row>
    <row r="4936" spans="4:4">
      <c r="D4936" s="165"/>
    </row>
    <row r="4937" spans="4:4">
      <c r="D4937" s="165"/>
    </row>
    <row r="4938" spans="4:4">
      <c r="D4938" s="165"/>
    </row>
    <row r="4939" spans="4:4">
      <c r="D4939" s="165"/>
    </row>
    <row r="4940" spans="4:4">
      <c r="D4940" s="165"/>
    </row>
    <row r="4941" spans="4:4">
      <c r="D4941" s="165"/>
    </row>
    <row r="4942" spans="4:4">
      <c r="D4942" s="165"/>
    </row>
    <row r="4943" spans="4:4">
      <c r="D4943" s="165"/>
    </row>
    <row r="4944" spans="4:4">
      <c r="D4944" s="165"/>
    </row>
    <row r="4945" spans="4:4">
      <c r="D4945" s="165"/>
    </row>
    <row r="4946" spans="4:4">
      <c r="D4946" s="165"/>
    </row>
    <row r="4947" spans="4:4">
      <c r="D4947" s="165"/>
    </row>
    <row r="4948" spans="4:4">
      <c r="D4948" s="165"/>
    </row>
    <row r="4949" spans="4:4">
      <c r="D4949" s="165"/>
    </row>
    <row r="4950" spans="4:4">
      <c r="D4950" s="165"/>
    </row>
    <row r="4951" spans="4:4">
      <c r="D4951" s="165"/>
    </row>
    <row r="4952" spans="4:4">
      <c r="D4952" s="165"/>
    </row>
    <row r="4953" spans="4:4">
      <c r="D4953" s="165"/>
    </row>
    <row r="4954" spans="4:4">
      <c r="D4954" s="165"/>
    </row>
    <row r="4955" spans="4:4">
      <c r="D4955" s="165"/>
    </row>
    <row r="4956" spans="4:4">
      <c r="D4956" s="165"/>
    </row>
    <row r="4957" spans="4:4">
      <c r="D4957" s="165"/>
    </row>
    <row r="4958" spans="4:4">
      <c r="D4958" s="165"/>
    </row>
    <row r="4959" spans="4:4">
      <c r="D4959" s="165"/>
    </row>
    <row r="4960" spans="4:4">
      <c r="D4960" s="165"/>
    </row>
    <row r="4961" spans="4:4">
      <c r="D4961" s="165"/>
    </row>
    <row r="4962" spans="4:4">
      <c r="D4962" s="165"/>
    </row>
    <row r="4963" spans="4:4">
      <c r="D4963" s="165"/>
    </row>
    <row r="4964" spans="4:4">
      <c r="D4964" s="165"/>
    </row>
    <row r="4965" spans="4:4">
      <c r="D4965" s="165"/>
    </row>
    <row r="4966" spans="4:4">
      <c r="D4966" s="165"/>
    </row>
    <row r="4967" spans="4:4">
      <c r="D4967" s="165"/>
    </row>
    <row r="4968" spans="4:4">
      <c r="D4968" s="165"/>
    </row>
    <row r="4969" spans="4:4">
      <c r="D4969" s="165"/>
    </row>
    <row r="4970" spans="4:4">
      <c r="D4970" s="165"/>
    </row>
    <row r="4971" spans="4:4">
      <c r="D4971" s="165"/>
    </row>
    <row r="4972" spans="4:4">
      <c r="D4972" s="165"/>
    </row>
    <row r="4973" spans="4:4">
      <c r="D4973" s="165"/>
    </row>
    <row r="4974" spans="4:4">
      <c r="D4974" s="165"/>
    </row>
    <row r="4975" spans="4:4">
      <c r="D4975" s="165"/>
    </row>
    <row r="4976" spans="4:4">
      <c r="D4976" s="165"/>
    </row>
    <row r="4977" spans="4:4">
      <c r="D4977" s="165"/>
    </row>
    <row r="4978" spans="4:4">
      <c r="D4978" s="165"/>
    </row>
    <row r="4979" spans="4:4">
      <c r="D4979" s="165"/>
    </row>
    <row r="4980" spans="4:4">
      <c r="D4980" s="165"/>
    </row>
    <row r="4981" spans="4:4">
      <c r="D4981" s="165"/>
    </row>
    <row r="4982" spans="4:4">
      <c r="D4982" s="165"/>
    </row>
    <row r="4983" spans="4:4">
      <c r="D4983" s="165"/>
    </row>
    <row r="4984" spans="4:4">
      <c r="D4984" s="165"/>
    </row>
    <row r="4985" spans="4:4">
      <c r="D4985" s="165"/>
    </row>
    <row r="4986" spans="4:4">
      <c r="D4986" s="165"/>
    </row>
    <row r="4987" spans="4:4">
      <c r="D4987" s="165"/>
    </row>
    <row r="4988" spans="4:4">
      <c r="D4988" s="165"/>
    </row>
    <row r="4989" spans="4:4">
      <c r="D4989" s="165"/>
    </row>
    <row r="4990" spans="4:4">
      <c r="D4990" s="165"/>
    </row>
    <row r="4991" spans="4:4">
      <c r="D4991" s="165"/>
    </row>
    <row r="4992" spans="4:4">
      <c r="D4992" s="165"/>
    </row>
    <row r="4993" spans="4:4">
      <c r="D4993" s="165"/>
    </row>
    <row r="4994" spans="4:4">
      <c r="D4994" s="165"/>
    </row>
    <row r="4995" spans="4:4">
      <c r="D4995" s="165"/>
    </row>
    <row r="4996" spans="4:4">
      <c r="D4996" s="165"/>
    </row>
    <row r="4997" spans="4:4">
      <c r="D4997" s="165"/>
    </row>
    <row r="4998" spans="4:4">
      <c r="D4998" s="165"/>
    </row>
    <row r="4999" spans="4:4">
      <c r="D4999" s="165"/>
    </row>
    <row r="5000" spans="4:4">
      <c r="D5000" s="165"/>
    </row>
  </sheetData>
  <mergeCells count="6">
    <mergeCell ref="A186:G190"/>
    <mergeCell ref="A1:G1"/>
    <mergeCell ref="C2:G2"/>
    <mergeCell ref="C3:G3"/>
    <mergeCell ref="C4:G4"/>
    <mergeCell ref="A185:C185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2"/>
  <sheetViews>
    <sheetView workbookViewId="0">
      <selection activeCell="G298" sqref="G298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8" max="28" width="0" hidden="1" customWidth="1"/>
    <col min="29" max="39" width="9.140625" hidden="1" customWidth="1"/>
    <col min="40" max="40" width="0" hidden="1" customWidth="1"/>
  </cols>
  <sheetData>
    <row r="1" spans="1:60" ht="15.75" customHeight="1">
      <c r="A1" s="698" t="s">
        <v>7</v>
      </c>
      <c r="B1" s="698"/>
      <c r="C1" s="698"/>
      <c r="D1" s="698"/>
      <c r="E1" s="698"/>
      <c r="F1" s="698"/>
      <c r="G1" s="698"/>
      <c r="AE1" t="s">
        <v>80</v>
      </c>
    </row>
    <row r="2" spans="1:60" ht="24.95" customHeight="1">
      <c r="A2" s="166" t="s">
        <v>8</v>
      </c>
      <c r="B2" s="79"/>
      <c r="C2" s="699" t="s">
        <v>43</v>
      </c>
      <c r="D2" s="700"/>
      <c r="E2" s="700"/>
      <c r="F2" s="700"/>
      <c r="G2" s="701"/>
      <c r="AE2" t="s">
        <v>81</v>
      </c>
    </row>
    <row r="3" spans="1:60" ht="24.95" customHeight="1">
      <c r="A3" s="166" t="s">
        <v>9</v>
      </c>
      <c r="B3" s="79" t="s">
        <v>54</v>
      </c>
      <c r="C3" s="699" t="s">
        <v>55</v>
      </c>
      <c r="D3" s="700"/>
      <c r="E3" s="700"/>
      <c r="F3" s="700"/>
      <c r="G3" s="701"/>
      <c r="AC3" s="100" t="s">
        <v>81</v>
      </c>
      <c r="AE3" t="s">
        <v>82</v>
      </c>
    </row>
    <row r="4" spans="1:60" ht="24.95" customHeight="1">
      <c r="A4" s="167" t="s">
        <v>10</v>
      </c>
      <c r="B4" s="168" t="s">
        <v>56</v>
      </c>
      <c r="C4" s="702" t="s">
        <v>57</v>
      </c>
      <c r="D4" s="703"/>
      <c r="E4" s="703"/>
      <c r="F4" s="703"/>
      <c r="G4" s="704"/>
      <c r="AE4" t="s">
        <v>83</v>
      </c>
    </row>
    <row r="5" spans="1:60">
      <c r="D5" s="165"/>
    </row>
    <row r="6" spans="1:60" ht="38.25">
      <c r="A6" s="174" t="s">
        <v>84</v>
      </c>
      <c r="B6" s="172" t="s">
        <v>85</v>
      </c>
      <c r="C6" s="172" t="s">
        <v>86</v>
      </c>
      <c r="D6" s="173" t="s">
        <v>87</v>
      </c>
      <c r="E6" s="174" t="s">
        <v>88</v>
      </c>
      <c r="F6" s="169" t="s">
        <v>89</v>
      </c>
      <c r="G6" s="174" t="s">
        <v>31</v>
      </c>
      <c r="H6" s="175" t="s">
        <v>32</v>
      </c>
      <c r="I6" s="175" t="s">
        <v>90</v>
      </c>
      <c r="J6" s="175" t="s">
        <v>33</v>
      </c>
      <c r="K6" s="175" t="s">
        <v>91</v>
      </c>
      <c r="L6" s="175" t="s">
        <v>92</v>
      </c>
      <c r="M6" s="175" t="s">
        <v>93</v>
      </c>
      <c r="N6" s="175" t="s">
        <v>94</v>
      </c>
      <c r="O6" s="175" t="s">
        <v>95</v>
      </c>
      <c r="P6" s="175" t="s">
        <v>96</v>
      </c>
      <c r="Q6" s="175" t="s">
        <v>97</v>
      </c>
      <c r="R6" s="175" t="s">
        <v>98</v>
      </c>
      <c r="S6" s="175" t="s">
        <v>99</v>
      </c>
      <c r="T6" s="175" t="s">
        <v>100</v>
      </c>
      <c r="U6" s="175" t="s">
        <v>101</v>
      </c>
    </row>
    <row r="7" spans="1:60">
      <c r="A7" s="176" t="s">
        <v>102</v>
      </c>
      <c r="B7" s="177" t="s">
        <v>64</v>
      </c>
      <c r="C7" s="178" t="s">
        <v>65</v>
      </c>
      <c r="D7" s="179"/>
      <c r="E7" s="182"/>
      <c r="F7" s="184"/>
      <c r="G7" s="184">
        <f>SUMIF(AE8:AE157,"&lt;&gt;NOR",G8:G157)</f>
        <v>0</v>
      </c>
      <c r="H7" s="184"/>
      <c r="I7" s="184">
        <f>SUM(I8:I157)</f>
        <v>173153.62</v>
      </c>
      <c r="J7" s="184"/>
      <c r="K7" s="184">
        <f>SUM(K8:K157)</f>
        <v>914277.17999999982</v>
      </c>
      <c r="L7" s="184"/>
      <c r="M7" s="184">
        <f>SUM(M8:M157)</f>
        <v>0</v>
      </c>
      <c r="N7" s="184"/>
      <c r="O7" s="184">
        <f>SUM(O8:O157)</f>
        <v>409.85</v>
      </c>
      <c r="P7" s="184"/>
      <c r="Q7" s="184">
        <f>SUM(Q8:Q157)</f>
        <v>0</v>
      </c>
      <c r="R7" s="184"/>
      <c r="S7" s="184"/>
      <c r="T7" s="185"/>
      <c r="U7" s="184">
        <f>SUM(U8:U157)</f>
        <v>1614.9299999999998</v>
      </c>
      <c r="AE7" t="s">
        <v>103</v>
      </c>
    </row>
    <row r="8" spans="1:60" outlineLevel="1">
      <c r="A8" s="171">
        <v>1</v>
      </c>
      <c r="B8" s="180" t="s">
        <v>143</v>
      </c>
      <c r="C8" s="201" t="s">
        <v>144</v>
      </c>
      <c r="D8" s="181" t="s">
        <v>145</v>
      </c>
      <c r="E8" s="183">
        <v>25.6</v>
      </c>
      <c r="F8" s="186"/>
      <c r="G8" s="187">
        <f>ROUND(E8*F8,2)</f>
        <v>0</v>
      </c>
      <c r="H8" s="186">
        <v>101.36</v>
      </c>
      <c r="I8" s="187">
        <f>ROUND(E8*H8,2)</f>
        <v>2594.8200000000002</v>
      </c>
      <c r="J8" s="186">
        <v>169.64</v>
      </c>
      <c r="K8" s="187">
        <f>ROUND(E8*J8,2)</f>
        <v>4342.78</v>
      </c>
      <c r="L8" s="187">
        <v>21</v>
      </c>
      <c r="M8" s="187">
        <f>G8*(1+L8/100)</f>
        <v>0</v>
      </c>
      <c r="N8" s="187">
        <v>8.6899999999999998E-3</v>
      </c>
      <c r="O8" s="187">
        <f>ROUND(E8*N8,2)</f>
        <v>0.22</v>
      </c>
      <c r="P8" s="187">
        <v>0</v>
      </c>
      <c r="Q8" s="187">
        <f>ROUND(E8*P8,2)</f>
        <v>0</v>
      </c>
      <c r="R8" s="187"/>
      <c r="S8" s="187"/>
      <c r="T8" s="188">
        <v>0.70299999999999996</v>
      </c>
      <c r="U8" s="187">
        <f>ROUND(E8*T8,2)</f>
        <v>18</v>
      </c>
      <c r="V8" s="170"/>
      <c r="W8" s="170"/>
      <c r="X8" s="170"/>
      <c r="Y8" s="170"/>
      <c r="Z8" s="170"/>
      <c r="AA8" s="170"/>
      <c r="AB8" s="170"/>
      <c r="AC8" s="170"/>
      <c r="AD8" s="170"/>
      <c r="AE8" s="170" t="s">
        <v>107</v>
      </c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</row>
    <row r="9" spans="1:60" outlineLevel="1">
      <c r="A9" s="171"/>
      <c r="B9" s="180"/>
      <c r="C9" s="220" t="s">
        <v>136</v>
      </c>
      <c r="D9" s="208"/>
      <c r="E9" s="213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7"/>
      <c r="V9" s="170"/>
      <c r="W9" s="170"/>
      <c r="X9" s="170"/>
      <c r="Y9" s="170"/>
      <c r="Z9" s="170"/>
      <c r="AA9" s="170"/>
      <c r="AB9" s="170"/>
      <c r="AC9" s="170"/>
      <c r="AD9" s="170"/>
      <c r="AE9" s="170" t="s">
        <v>137</v>
      </c>
      <c r="AF9" s="170">
        <v>0</v>
      </c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</row>
    <row r="10" spans="1:60" outlineLevel="1">
      <c r="A10" s="171"/>
      <c r="B10" s="180"/>
      <c r="C10" s="220" t="s">
        <v>575</v>
      </c>
      <c r="D10" s="208"/>
      <c r="E10" s="213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8"/>
      <c r="U10" s="187"/>
      <c r="V10" s="170"/>
      <c r="W10" s="170"/>
      <c r="X10" s="170"/>
      <c r="Y10" s="170"/>
      <c r="Z10" s="170"/>
      <c r="AA10" s="170"/>
      <c r="AB10" s="170"/>
      <c r="AC10" s="170"/>
      <c r="AD10" s="170"/>
      <c r="AE10" s="170" t="s">
        <v>137</v>
      </c>
      <c r="AF10" s="170">
        <v>0</v>
      </c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</row>
    <row r="11" spans="1:60" outlineLevel="1">
      <c r="A11" s="171"/>
      <c r="B11" s="180"/>
      <c r="C11" s="220" t="s">
        <v>576</v>
      </c>
      <c r="D11" s="208"/>
      <c r="E11" s="213">
        <v>9.6</v>
      </c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8"/>
      <c r="U11" s="187"/>
      <c r="V11" s="170"/>
      <c r="W11" s="170"/>
      <c r="X11" s="170"/>
      <c r="Y11" s="170"/>
      <c r="Z11" s="170"/>
      <c r="AA11" s="170"/>
      <c r="AB11" s="170"/>
      <c r="AC11" s="170"/>
      <c r="AD11" s="170"/>
      <c r="AE11" s="170" t="s">
        <v>137</v>
      </c>
      <c r="AF11" s="170">
        <v>0</v>
      </c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</row>
    <row r="12" spans="1:60" outlineLevel="1">
      <c r="A12" s="171"/>
      <c r="B12" s="180"/>
      <c r="C12" s="220" t="s">
        <v>151</v>
      </c>
      <c r="D12" s="208"/>
      <c r="E12" s="213">
        <v>1.6</v>
      </c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8"/>
      <c r="U12" s="187"/>
      <c r="V12" s="170"/>
      <c r="W12" s="170"/>
      <c r="X12" s="170"/>
      <c r="Y12" s="170"/>
      <c r="Z12" s="170"/>
      <c r="AA12" s="170"/>
      <c r="AB12" s="170"/>
      <c r="AC12" s="170"/>
      <c r="AD12" s="170"/>
      <c r="AE12" s="170" t="s">
        <v>137</v>
      </c>
      <c r="AF12" s="170">
        <v>0</v>
      </c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</row>
    <row r="13" spans="1:60" outlineLevel="1">
      <c r="A13" s="171"/>
      <c r="B13" s="180"/>
      <c r="C13" s="220" t="s">
        <v>577</v>
      </c>
      <c r="D13" s="208"/>
      <c r="E13" s="213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8"/>
      <c r="U13" s="187"/>
      <c r="V13" s="170"/>
      <c r="W13" s="170"/>
      <c r="X13" s="170"/>
      <c r="Y13" s="170"/>
      <c r="Z13" s="170"/>
      <c r="AA13" s="170"/>
      <c r="AB13" s="170"/>
      <c r="AC13" s="170"/>
      <c r="AD13" s="170"/>
      <c r="AE13" s="170" t="s">
        <v>137</v>
      </c>
      <c r="AF13" s="170">
        <v>0</v>
      </c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</row>
    <row r="14" spans="1:60" outlineLevel="1">
      <c r="A14" s="171"/>
      <c r="B14" s="180"/>
      <c r="C14" s="220" t="s">
        <v>578</v>
      </c>
      <c r="D14" s="208"/>
      <c r="E14" s="213">
        <v>8.4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8"/>
      <c r="U14" s="187"/>
      <c r="V14" s="170"/>
      <c r="W14" s="170"/>
      <c r="X14" s="170"/>
      <c r="Y14" s="170"/>
      <c r="Z14" s="170"/>
      <c r="AA14" s="170"/>
      <c r="AB14" s="170"/>
      <c r="AC14" s="170"/>
      <c r="AD14" s="170"/>
      <c r="AE14" s="170" t="s">
        <v>137</v>
      </c>
      <c r="AF14" s="170">
        <v>0</v>
      </c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</row>
    <row r="15" spans="1:60" outlineLevel="1">
      <c r="A15" s="171"/>
      <c r="B15" s="180"/>
      <c r="C15" s="220" t="s">
        <v>579</v>
      </c>
      <c r="D15" s="208"/>
      <c r="E15" s="213">
        <v>6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  <c r="U15" s="187"/>
      <c r="V15" s="170"/>
      <c r="W15" s="170"/>
      <c r="X15" s="170"/>
      <c r="Y15" s="170"/>
      <c r="Z15" s="170"/>
      <c r="AA15" s="170"/>
      <c r="AB15" s="170"/>
      <c r="AC15" s="170"/>
      <c r="AD15" s="170"/>
      <c r="AE15" s="170" t="s">
        <v>137</v>
      </c>
      <c r="AF15" s="170">
        <v>0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</row>
    <row r="16" spans="1:60" outlineLevel="1">
      <c r="A16" s="171">
        <v>2</v>
      </c>
      <c r="B16" s="180" t="s">
        <v>152</v>
      </c>
      <c r="C16" s="201" t="s">
        <v>153</v>
      </c>
      <c r="D16" s="181" t="s">
        <v>145</v>
      </c>
      <c r="E16" s="183">
        <v>19.5</v>
      </c>
      <c r="F16" s="186"/>
      <c r="G16" s="187">
        <f>ROUND(E16*F16,2)</f>
        <v>0</v>
      </c>
      <c r="H16" s="186">
        <v>122.2</v>
      </c>
      <c r="I16" s="187">
        <f>ROUND(E16*H16,2)</f>
        <v>2382.9</v>
      </c>
      <c r="J16" s="186">
        <v>219.8</v>
      </c>
      <c r="K16" s="187">
        <f>ROUND(E16*J16,2)</f>
        <v>4286.1000000000004</v>
      </c>
      <c r="L16" s="187">
        <v>21</v>
      </c>
      <c r="M16" s="187">
        <f>G16*(1+L16/100)</f>
        <v>0</v>
      </c>
      <c r="N16" s="187">
        <v>1.0699999999999999E-2</v>
      </c>
      <c r="O16" s="187">
        <f>ROUND(E16*N16,2)</f>
        <v>0.21</v>
      </c>
      <c r="P16" s="187">
        <v>0</v>
      </c>
      <c r="Q16" s="187">
        <f>ROUND(E16*P16,2)</f>
        <v>0</v>
      </c>
      <c r="R16" s="187"/>
      <c r="S16" s="187"/>
      <c r="T16" s="188">
        <v>0.90800000000000003</v>
      </c>
      <c r="U16" s="187">
        <f>ROUND(E16*T16,2)</f>
        <v>17.71</v>
      </c>
      <c r="V16" s="170"/>
      <c r="W16" s="170"/>
      <c r="X16" s="170"/>
      <c r="Y16" s="170"/>
      <c r="Z16" s="170"/>
      <c r="AA16" s="170"/>
      <c r="AB16" s="170"/>
      <c r="AC16" s="170"/>
      <c r="AD16" s="170"/>
      <c r="AE16" s="170" t="s">
        <v>107</v>
      </c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</row>
    <row r="17" spans="1:60" outlineLevel="1">
      <c r="A17" s="171"/>
      <c r="B17" s="180"/>
      <c r="C17" s="220" t="s">
        <v>136</v>
      </c>
      <c r="D17" s="208"/>
      <c r="E17" s="213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8"/>
      <c r="U17" s="187"/>
      <c r="V17" s="170"/>
      <c r="W17" s="170"/>
      <c r="X17" s="170"/>
      <c r="Y17" s="170"/>
      <c r="Z17" s="170"/>
      <c r="AA17" s="170"/>
      <c r="AB17" s="170"/>
      <c r="AC17" s="170"/>
      <c r="AD17" s="170"/>
      <c r="AE17" s="170" t="s">
        <v>137</v>
      </c>
      <c r="AF17" s="170">
        <v>0</v>
      </c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</row>
    <row r="18" spans="1:60" outlineLevel="1">
      <c r="A18" s="171"/>
      <c r="B18" s="180"/>
      <c r="C18" s="220" t="s">
        <v>575</v>
      </c>
      <c r="D18" s="208"/>
      <c r="E18" s="213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8"/>
      <c r="U18" s="187"/>
      <c r="V18" s="170"/>
      <c r="W18" s="170"/>
      <c r="X18" s="170"/>
      <c r="Y18" s="170"/>
      <c r="Z18" s="170"/>
      <c r="AA18" s="170"/>
      <c r="AB18" s="170"/>
      <c r="AC18" s="170"/>
      <c r="AD18" s="170"/>
      <c r="AE18" s="170" t="s">
        <v>137</v>
      </c>
      <c r="AF18" s="170">
        <v>0</v>
      </c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</row>
    <row r="19" spans="1:60" outlineLevel="1">
      <c r="A19" s="171"/>
      <c r="B19" s="180"/>
      <c r="C19" s="220" t="s">
        <v>580</v>
      </c>
      <c r="D19" s="208"/>
      <c r="E19" s="213">
        <v>1.6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8"/>
      <c r="U19" s="187"/>
      <c r="V19" s="170"/>
      <c r="W19" s="170"/>
      <c r="X19" s="170"/>
      <c r="Y19" s="170"/>
      <c r="Z19" s="170"/>
      <c r="AA19" s="170"/>
      <c r="AB19" s="170"/>
      <c r="AC19" s="170"/>
      <c r="AD19" s="170"/>
      <c r="AE19" s="170" t="s">
        <v>137</v>
      </c>
      <c r="AF19" s="170">
        <v>0</v>
      </c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</row>
    <row r="20" spans="1:60" outlineLevel="1">
      <c r="A20" s="171"/>
      <c r="B20" s="180"/>
      <c r="C20" s="220" t="s">
        <v>581</v>
      </c>
      <c r="D20" s="208"/>
      <c r="E20" s="213">
        <v>4.8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8"/>
      <c r="U20" s="187"/>
      <c r="V20" s="170"/>
      <c r="W20" s="170"/>
      <c r="X20" s="170"/>
      <c r="Y20" s="170"/>
      <c r="Z20" s="170"/>
      <c r="AA20" s="170"/>
      <c r="AB20" s="170"/>
      <c r="AC20" s="170"/>
      <c r="AD20" s="170"/>
      <c r="AE20" s="170" t="s">
        <v>137</v>
      </c>
      <c r="AF20" s="170">
        <v>0</v>
      </c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</row>
    <row r="21" spans="1:60" outlineLevel="1">
      <c r="A21" s="171"/>
      <c r="B21" s="180"/>
      <c r="C21" s="220" t="s">
        <v>582</v>
      </c>
      <c r="D21" s="208"/>
      <c r="E21" s="213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8"/>
      <c r="U21" s="187"/>
      <c r="V21" s="170"/>
      <c r="W21" s="170"/>
      <c r="X21" s="170"/>
      <c r="Y21" s="170"/>
      <c r="Z21" s="170"/>
      <c r="AA21" s="170"/>
      <c r="AB21" s="170"/>
      <c r="AC21" s="170"/>
      <c r="AD21" s="170"/>
      <c r="AE21" s="170" t="s">
        <v>137</v>
      </c>
      <c r="AF21" s="170">
        <v>0</v>
      </c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</row>
    <row r="22" spans="1:60" outlineLevel="1">
      <c r="A22" s="171"/>
      <c r="B22" s="180"/>
      <c r="C22" s="220" t="s">
        <v>583</v>
      </c>
      <c r="D22" s="208"/>
      <c r="E22" s="213">
        <v>2.4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  <c r="U22" s="187"/>
      <c r="V22" s="170"/>
      <c r="W22" s="170"/>
      <c r="X22" s="170"/>
      <c r="Y22" s="170"/>
      <c r="Z22" s="170"/>
      <c r="AA22" s="170"/>
      <c r="AB22" s="170"/>
      <c r="AC22" s="170"/>
      <c r="AD22" s="170"/>
      <c r="AE22" s="170" t="s">
        <v>137</v>
      </c>
      <c r="AF22" s="170">
        <v>0</v>
      </c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</row>
    <row r="23" spans="1:60" outlineLevel="1">
      <c r="A23" s="171"/>
      <c r="B23" s="180"/>
      <c r="C23" s="220" t="s">
        <v>584</v>
      </c>
      <c r="D23" s="208"/>
      <c r="E23" s="213">
        <v>9.6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  <c r="U23" s="187"/>
      <c r="V23" s="170"/>
      <c r="W23" s="170"/>
      <c r="X23" s="170"/>
      <c r="Y23" s="170"/>
      <c r="Z23" s="170"/>
      <c r="AA23" s="170"/>
      <c r="AB23" s="170"/>
      <c r="AC23" s="170"/>
      <c r="AD23" s="170"/>
      <c r="AE23" s="170" t="s">
        <v>137</v>
      </c>
      <c r="AF23" s="170">
        <v>0</v>
      </c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</row>
    <row r="24" spans="1:60" outlineLevel="1">
      <c r="A24" s="171"/>
      <c r="B24" s="180"/>
      <c r="C24" s="220" t="s">
        <v>585</v>
      </c>
      <c r="D24" s="208"/>
      <c r="E24" s="213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8"/>
      <c r="U24" s="187"/>
      <c r="V24" s="170"/>
      <c r="W24" s="170"/>
      <c r="X24" s="170"/>
      <c r="Y24" s="170"/>
      <c r="Z24" s="170"/>
      <c r="AA24" s="170"/>
      <c r="AB24" s="170"/>
      <c r="AC24" s="170"/>
      <c r="AD24" s="170"/>
      <c r="AE24" s="170" t="s">
        <v>137</v>
      </c>
      <c r="AF24" s="170">
        <v>0</v>
      </c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</row>
    <row r="25" spans="1:60" outlineLevel="1">
      <c r="A25" s="171"/>
      <c r="B25" s="180"/>
      <c r="C25" s="220" t="s">
        <v>586</v>
      </c>
      <c r="D25" s="208"/>
      <c r="E25" s="213">
        <v>1.1000000000000001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8"/>
      <c r="U25" s="187"/>
      <c r="V25" s="170"/>
      <c r="W25" s="170"/>
      <c r="X25" s="170"/>
      <c r="Y25" s="170"/>
      <c r="Z25" s="170"/>
      <c r="AA25" s="170"/>
      <c r="AB25" s="170"/>
      <c r="AC25" s="170"/>
      <c r="AD25" s="170"/>
      <c r="AE25" s="170" t="s">
        <v>137</v>
      </c>
      <c r="AF25" s="170">
        <v>0</v>
      </c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</row>
    <row r="26" spans="1:60" outlineLevel="1">
      <c r="A26" s="171">
        <v>3</v>
      </c>
      <c r="B26" s="180" t="s">
        <v>159</v>
      </c>
      <c r="C26" s="201" t="s">
        <v>160</v>
      </c>
      <c r="D26" s="181" t="s">
        <v>145</v>
      </c>
      <c r="E26" s="183">
        <v>14.1</v>
      </c>
      <c r="F26" s="186"/>
      <c r="G26" s="187">
        <f>ROUND(E26*F26,2)</f>
        <v>0</v>
      </c>
      <c r="H26" s="186">
        <v>107.24</v>
      </c>
      <c r="I26" s="187">
        <f>ROUND(E26*H26,2)</f>
        <v>1512.08</v>
      </c>
      <c r="J26" s="186">
        <v>181.26</v>
      </c>
      <c r="K26" s="187">
        <f>ROUND(E26*J26,2)</f>
        <v>2555.77</v>
      </c>
      <c r="L26" s="187">
        <v>21</v>
      </c>
      <c r="M26" s="187">
        <f>G26*(1+L26/100)</f>
        <v>0</v>
      </c>
      <c r="N26" s="187">
        <v>3.9739999999999998E-2</v>
      </c>
      <c r="O26" s="187">
        <f>ROUND(E26*N26,2)</f>
        <v>0.56000000000000005</v>
      </c>
      <c r="P26" s="187">
        <v>0</v>
      </c>
      <c r="Q26" s="187">
        <f>ROUND(E26*P26,2)</f>
        <v>0</v>
      </c>
      <c r="R26" s="187"/>
      <c r="S26" s="187"/>
      <c r="T26" s="188">
        <v>0.753</v>
      </c>
      <c r="U26" s="187">
        <f>ROUND(E26*T26,2)</f>
        <v>10.62</v>
      </c>
      <c r="V26" s="170"/>
      <c r="W26" s="170"/>
      <c r="X26" s="170"/>
      <c r="Y26" s="170"/>
      <c r="Z26" s="170"/>
      <c r="AA26" s="170"/>
      <c r="AB26" s="170"/>
      <c r="AC26" s="170"/>
      <c r="AD26" s="170"/>
      <c r="AE26" s="170" t="s">
        <v>107</v>
      </c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</row>
    <row r="27" spans="1:60" outlineLevel="1">
      <c r="A27" s="171"/>
      <c r="B27" s="180"/>
      <c r="C27" s="220" t="s">
        <v>136</v>
      </c>
      <c r="D27" s="208"/>
      <c r="E27" s="213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8"/>
      <c r="U27" s="187"/>
      <c r="V27" s="170"/>
      <c r="W27" s="170"/>
      <c r="X27" s="170"/>
      <c r="Y27" s="170"/>
      <c r="Z27" s="170"/>
      <c r="AA27" s="170"/>
      <c r="AB27" s="170"/>
      <c r="AC27" s="170"/>
      <c r="AD27" s="170"/>
      <c r="AE27" s="170" t="s">
        <v>137</v>
      </c>
      <c r="AF27" s="170">
        <v>0</v>
      </c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</row>
    <row r="28" spans="1:60" outlineLevel="1">
      <c r="A28" s="171"/>
      <c r="B28" s="180"/>
      <c r="C28" s="220" t="s">
        <v>575</v>
      </c>
      <c r="D28" s="208"/>
      <c r="E28" s="213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8"/>
      <c r="U28" s="187"/>
      <c r="V28" s="170"/>
      <c r="W28" s="170"/>
      <c r="X28" s="170"/>
      <c r="Y28" s="170"/>
      <c r="Z28" s="170"/>
      <c r="AA28" s="170"/>
      <c r="AB28" s="170"/>
      <c r="AC28" s="170"/>
      <c r="AD28" s="170"/>
      <c r="AE28" s="170" t="s">
        <v>137</v>
      </c>
      <c r="AF28" s="170">
        <v>0</v>
      </c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</row>
    <row r="29" spans="1:60" outlineLevel="1">
      <c r="A29" s="171"/>
      <c r="B29" s="180"/>
      <c r="C29" s="220" t="s">
        <v>167</v>
      </c>
      <c r="D29" s="208"/>
      <c r="E29" s="213">
        <v>0.8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8"/>
      <c r="U29" s="187"/>
      <c r="V29" s="170"/>
      <c r="W29" s="170"/>
      <c r="X29" s="170"/>
      <c r="Y29" s="170"/>
      <c r="Z29" s="170"/>
      <c r="AA29" s="170"/>
      <c r="AB29" s="170"/>
      <c r="AC29" s="170"/>
      <c r="AD29" s="170"/>
      <c r="AE29" s="170" t="s">
        <v>137</v>
      </c>
      <c r="AF29" s="170">
        <v>0</v>
      </c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</row>
    <row r="30" spans="1:60" outlineLevel="1">
      <c r="A30" s="171"/>
      <c r="B30" s="180"/>
      <c r="C30" s="220" t="s">
        <v>166</v>
      </c>
      <c r="D30" s="208"/>
      <c r="E30" s="213">
        <v>1.6</v>
      </c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8"/>
      <c r="U30" s="187"/>
      <c r="V30" s="170"/>
      <c r="W30" s="170"/>
      <c r="X30" s="170"/>
      <c r="Y30" s="170"/>
      <c r="Z30" s="170"/>
      <c r="AA30" s="170"/>
      <c r="AB30" s="170"/>
      <c r="AC30" s="170"/>
      <c r="AD30" s="170"/>
      <c r="AE30" s="170" t="s">
        <v>137</v>
      </c>
      <c r="AF30" s="170">
        <v>0</v>
      </c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</row>
    <row r="31" spans="1:60" outlineLevel="1">
      <c r="A31" s="171"/>
      <c r="B31" s="180"/>
      <c r="C31" s="220" t="s">
        <v>582</v>
      </c>
      <c r="D31" s="208"/>
      <c r="E31" s="213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8"/>
      <c r="U31" s="187"/>
      <c r="V31" s="170"/>
      <c r="W31" s="170"/>
      <c r="X31" s="170"/>
      <c r="Y31" s="170"/>
      <c r="Z31" s="170"/>
      <c r="AA31" s="170"/>
      <c r="AB31" s="170"/>
      <c r="AC31" s="170"/>
      <c r="AD31" s="170"/>
      <c r="AE31" s="170" t="s">
        <v>137</v>
      </c>
      <c r="AF31" s="170">
        <v>0</v>
      </c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</row>
    <row r="32" spans="1:60" outlineLevel="1">
      <c r="A32" s="171"/>
      <c r="B32" s="180"/>
      <c r="C32" s="220" t="s">
        <v>587</v>
      </c>
      <c r="D32" s="208"/>
      <c r="E32" s="213">
        <v>2.4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8"/>
      <c r="U32" s="187"/>
      <c r="V32" s="170"/>
      <c r="W32" s="170"/>
      <c r="X32" s="170"/>
      <c r="Y32" s="170"/>
      <c r="Z32" s="170"/>
      <c r="AA32" s="170"/>
      <c r="AB32" s="170"/>
      <c r="AC32" s="170"/>
      <c r="AD32" s="170"/>
      <c r="AE32" s="170" t="s">
        <v>137</v>
      </c>
      <c r="AF32" s="170">
        <v>0</v>
      </c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</row>
    <row r="33" spans="1:60" outlineLevel="1">
      <c r="A33" s="171"/>
      <c r="B33" s="180"/>
      <c r="C33" s="220" t="s">
        <v>588</v>
      </c>
      <c r="D33" s="208"/>
      <c r="E33" s="213">
        <v>2.4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8"/>
      <c r="U33" s="187"/>
      <c r="V33" s="170"/>
      <c r="W33" s="170"/>
      <c r="X33" s="170"/>
      <c r="Y33" s="170"/>
      <c r="Z33" s="170"/>
      <c r="AA33" s="170"/>
      <c r="AB33" s="170"/>
      <c r="AC33" s="170"/>
      <c r="AD33" s="170"/>
      <c r="AE33" s="170" t="s">
        <v>137</v>
      </c>
      <c r="AF33" s="170">
        <v>0</v>
      </c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</row>
    <row r="34" spans="1:60" outlineLevel="1">
      <c r="A34" s="171"/>
      <c r="B34" s="180"/>
      <c r="C34" s="220" t="s">
        <v>589</v>
      </c>
      <c r="D34" s="208"/>
      <c r="E34" s="213">
        <v>2.4</v>
      </c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8"/>
      <c r="U34" s="187"/>
      <c r="V34" s="170"/>
      <c r="W34" s="170"/>
      <c r="X34" s="170"/>
      <c r="Y34" s="170"/>
      <c r="Z34" s="170"/>
      <c r="AA34" s="170"/>
      <c r="AB34" s="170"/>
      <c r="AC34" s="170"/>
      <c r="AD34" s="170"/>
      <c r="AE34" s="170" t="s">
        <v>137</v>
      </c>
      <c r="AF34" s="170">
        <v>0</v>
      </c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</row>
    <row r="35" spans="1:60" outlineLevel="1">
      <c r="A35" s="171"/>
      <c r="B35" s="180"/>
      <c r="C35" s="220" t="s">
        <v>590</v>
      </c>
      <c r="D35" s="208"/>
      <c r="E35" s="213">
        <v>1.2</v>
      </c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/>
      <c r="U35" s="187"/>
      <c r="V35" s="170"/>
      <c r="W35" s="170"/>
      <c r="X35" s="170"/>
      <c r="Y35" s="170"/>
      <c r="Z35" s="170"/>
      <c r="AA35" s="170"/>
      <c r="AB35" s="170"/>
      <c r="AC35" s="170"/>
      <c r="AD35" s="170"/>
      <c r="AE35" s="170" t="s">
        <v>137</v>
      </c>
      <c r="AF35" s="170">
        <v>0</v>
      </c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</row>
    <row r="36" spans="1:60" outlineLevel="1">
      <c r="A36" s="171"/>
      <c r="B36" s="180"/>
      <c r="C36" s="220" t="s">
        <v>585</v>
      </c>
      <c r="D36" s="208"/>
      <c r="E36" s="213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8"/>
      <c r="U36" s="187"/>
      <c r="V36" s="170"/>
      <c r="W36" s="170"/>
      <c r="X36" s="170"/>
      <c r="Y36" s="170"/>
      <c r="Z36" s="170"/>
      <c r="AA36" s="170"/>
      <c r="AB36" s="170"/>
      <c r="AC36" s="170"/>
      <c r="AD36" s="170"/>
      <c r="AE36" s="170" t="s">
        <v>137</v>
      </c>
      <c r="AF36" s="170">
        <v>0</v>
      </c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</row>
    <row r="37" spans="1:60" outlineLevel="1">
      <c r="A37" s="171"/>
      <c r="B37" s="180"/>
      <c r="C37" s="220" t="s">
        <v>591</v>
      </c>
      <c r="D37" s="208"/>
      <c r="E37" s="213">
        <v>1.1000000000000001</v>
      </c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8"/>
      <c r="U37" s="187"/>
      <c r="V37" s="170"/>
      <c r="W37" s="170"/>
      <c r="X37" s="170"/>
      <c r="Y37" s="170"/>
      <c r="Z37" s="170"/>
      <c r="AA37" s="170"/>
      <c r="AB37" s="170"/>
      <c r="AC37" s="170"/>
      <c r="AD37" s="170"/>
      <c r="AE37" s="170" t="s">
        <v>137</v>
      </c>
      <c r="AF37" s="170">
        <v>0</v>
      </c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</row>
    <row r="38" spans="1:60" outlineLevel="1">
      <c r="A38" s="171"/>
      <c r="B38" s="180"/>
      <c r="C38" s="220" t="s">
        <v>592</v>
      </c>
      <c r="D38" s="208"/>
      <c r="E38" s="213">
        <v>1.1000000000000001</v>
      </c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8"/>
      <c r="U38" s="187"/>
      <c r="V38" s="170"/>
      <c r="W38" s="170"/>
      <c r="X38" s="170"/>
      <c r="Y38" s="170"/>
      <c r="Z38" s="170"/>
      <c r="AA38" s="170"/>
      <c r="AB38" s="170"/>
      <c r="AC38" s="170"/>
      <c r="AD38" s="170"/>
      <c r="AE38" s="170" t="s">
        <v>137</v>
      </c>
      <c r="AF38" s="170">
        <v>0</v>
      </c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</row>
    <row r="39" spans="1:60" outlineLevel="1">
      <c r="A39" s="171"/>
      <c r="B39" s="180"/>
      <c r="C39" s="220" t="s">
        <v>593</v>
      </c>
      <c r="D39" s="208"/>
      <c r="E39" s="213">
        <v>1.1000000000000001</v>
      </c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8"/>
      <c r="U39" s="187"/>
      <c r="V39" s="170"/>
      <c r="W39" s="170"/>
      <c r="X39" s="170"/>
      <c r="Y39" s="170"/>
      <c r="Z39" s="170"/>
      <c r="AA39" s="170"/>
      <c r="AB39" s="170"/>
      <c r="AC39" s="170"/>
      <c r="AD39" s="170"/>
      <c r="AE39" s="170" t="s">
        <v>137</v>
      </c>
      <c r="AF39" s="170">
        <v>0</v>
      </c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</row>
    <row r="40" spans="1:60" outlineLevel="1">
      <c r="A40" s="171">
        <v>4</v>
      </c>
      <c r="B40" s="180" t="s">
        <v>594</v>
      </c>
      <c r="C40" s="201" t="s">
        <v>595</v>
      </c>
      <c r="D40" s="181" t="s">
        <v>170</v>
      </c>
      <c r="E40" s="183">
        <v>0</v>
      </c>
      <c r="F40" s="186"/>
      <c r="G40" s="187">
        <f>ROUND(E40*F40,2)</f>
        <v>0</v>
      </c>
      <c r="H40" s="186">
        <v>0</v>
      </c>
      <c r="I40" s="187">
        <f>ROUND(E40*H40,2)</f>
        <v>0</v>
      </c>
      <c r="J40" s="186">
        <v>379</v>
      </c>
      <c r="K40" s="187">
        <f>ROUND(E40*J40,2)</f>
        <v>0</v>
      </c>
      <c r="L40" s="187">
        <v>21</v>
      </c>
      <c r="M40" s="187">
        <f>G40*(1+L40/100)</f>
        <v>0</v>
      </c>
      <c r="N40" s="187">
        <v>0</v>
      </c>
      <c r="O40" s="187">
        <f>ROUND(E40*N40,2)</f>
        <v>0</v>
      </c>
      <c r="P40" s="187">
        <v>0</v>
      </c>
      <c r="Q40" s="187">
        <f>ROUND(E40*P40,2)</f>
        <v>0</v>
      </c>
      <c r="R40" s="187"/>
      <c r="S40" s="187"/>
      <c r="T40" s="188">
        <v>1.548</v>
      </c>
      <c r="U40" s="187">
        <f>ROUND(E40*T40,2)</f>
        <v>0</v>
      </c>
      <c r="V40" s="170"/>
      <c r="W40" s="170"/>
      <c r="X40" s="170"/>
      <c r="Y40" s="170"/>
      <c r="Z40" s="170"/>
      <c r="AA40" s="170"/>
      <c r="AB40" s="170"/>
      <c r="AC40" s="170"/>
      <c r="AD40" s="170"/>
      <c r="AE40" s="170" t="s">
        <v>107</v>
      </c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</row>
    <row r="41" spans="1:60" ht="22.5" outlineLevel="1">
      <c r="A41" s="171">
        <v>5</v>
      </c>
      <c r="B41" s="180" t="s">
        <v>168</v>
      </c>
      <c r="C41" s="201" t="s">
        <v>169</v>
      </c>
      <c r="D41" s="181" t="s">
        <v>170</v>
      </c>
      <c r="E41" s="183">
        <v>479.77699999999999</v>
      </c>
      <c r="F41" s="186"/>
      <c r="G41" s="187">
        <f>ROUND(E41*F41,2)</f>
        <v>0</v>
      </c>
      <c r="H41" s="186">
        <v>0</v>
      </c>
      <c r="I41" s="187">
        <f>ROUND(E41*H41,2)</f>
        <v>0</v>
      </c>
      <c r="J41" s="186">
        <v>137</v>
      </c>
      <c r="K41" s="187">
        <f>ROUND(E41*J41,2)</f>
        <v>65729.45</v>
      </c>
      <c r="L41" s="187">
        <v>21</v>
      </c>
      <c r="M41" s="187">
        <f>G41*(1+L41/100)</f>
        <v>0</v>
      </c>
      <c r="N41" s="187">
        <v>0</v>
      </c>
      <c r="O41" s="187">
        <f>ROUND(E41*N41,2)</f>
        <v>0</v>
      </c>
      <c r="P41" s="187">
        <v>0</v>
      </c>
      <c r="Q41" s="187">
        <f>ROUND(E41*P41,2)</f>
        <v>0</v>
      </c>
      <c r="R41" s="187"/>
      <c r="S41" s="187"/>
      <c r="T41" s="188">
        <v>0.16</v>
      </c>
      <c r="U41" s="187">
        <f>ROUND(E41*T41,2)</f>
        <v>76.760000000000005</v>
      </c>
      <c r="V41" s="170"/>
      <c r="W41" s="170"/>
      <c r="X41" s="170"/>
      <c r="Y41" s="170"/>
      <c r="Z41" s="170"/>
      <c r="AA41" s="170"/>
      <c r="AB41" s="170"/>
      <c r="AC41" s="170"/>
      <c r="AD41" s="170"/>
      <c r="AE41" s="170" t="s">
        <v>107</v>
      </c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</row>
    <row r="42" spans="1:60" outlineLevel="1">
      <c r="A42" s="171"/>
      <c r="B42" s="180"/>
      <c r="C42" s="220" t="s">
        <v>136</v>
      </c>
      <c r="D42" s="208"/>
      <c r="E42" s="213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8"/>
      <c r="U42" s="187"/>
      <c r="V42" s="170"/>
      <c r="W42" s="170"/>
      <c r="X42" s="170"/>
      <c r="Y42" s="170"/>
      <c r="Z42" s="170"/>
      <c r="AA42" s="170"/>
      <c r="AB42" s="170"/>
      <c r="AC42" s="170"/>
      <c r="AD42" s="170"/>
      <c r="AE42" s="170" t="s">
        <v>137</v>
      </c>
      <c r="AF42" s="170">
        <v>0</v>
      </c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</row>
    <row r="43" spans="1:60" outlineLevel="1">
      <c r="A43" s="171"/>
      <c r="B43" s="180"/>
      <c r="C43" s="221" t="s">
        <v>171</v>
      </c>
      <c r="D43" s="209"/>
      <c r="E43" s="214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8"/>
      <c r="U43" s="187"/>
      <c r="V43" s="170"/>
      <c r="W43" s="170"/>
      <c r="X43" s="170"/>
      <c r="Y43" s="170"/>
      <c r="Z43" s="170"/>
      <c r="AA43" s="170"/>
      <c r="AB43" s="170"/>
      <c r="AC43" s="170"/>
      <c r="AD43" s="170"/>
      <c r="AE43" s="170" t="s">
        <v>137</v>
      </c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</row>
    <row r="44" spans="1:60" outlineLevel="1">
      <c r="A44" s="171"/>
      <c r="B44" s="180"/>
      <c r="C44" s="222" t="s">
        <v>596</v>
      </c>
      <c r="D44" s="209"/>
      <c r="E44" s="214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8"/>
      <c r="U44" s="187"/>
      <c r="V44" s="170"/>
      <c r="W44" s="170"/>
      <c r="X44" s="170"/>
      <c r="Y44" s="170"/>
      <c r="Z44" s="170"/>
      <c r="AA44" s="170"/>
      <c r="AB44" s="170"/>
      <c r="AC44" s="170"/>
      <c r="AD44" s="170"/>
      <c r="AE44" s="170" t="s">
        <v>137</v>
      </c>
      <c r="AF44" s="170">
        <v>2</v>
      </c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</row>
    <row r="45" spans="1:60" outlineLevel="1">
      <c r="A45" s="171"/>
      <c r="B45" s="180"/>
      <c r="C45" s="222" t="s">
        <v>597</v>
      </c>
      <c r="D45" s="209"/>
      <c r="E45" s="214">
        <v>60.5</v>
      </c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8"/>
      <c r="U45" s="187"/>
      <c r="V45" s="170"/>
      <c r="W45" s="170"/>
      <c r="X45" s="170"/>
      <c r="Y45" s="170"/>
      <c r="Z45" s="170"/>
      <c r="AA45" s="170"/>
      <c r="AB45" s="170"/>
      <c r="AC45" s="170"/>
      <c r="AD45" s="170"/>
      <c r="AE45" s="170" t="s">
        <v>137</v>
      </c>
      <c r="AF45" s="170">
        <v>2</v>
      </c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</row>
    <row r="46" spans="1:60" ht="33.75" outlineLevel="1">
      <c r="A46" s="171"/>
      <c r="B46" s="180"/>
      <c r="C46" s="222" t="s">
        <v>598</v>
      </c>
      <c r="D46" s="209"/>
      <c r="E46" s="214">
        <v>246.84800000000001</v>
      </c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8"/>
      <c r="U46" s="187"/>
      <c r="V46" s="170"/>
      <c r="W46" s="170"/>
      <c r="X46" s="170"/>
      <c r="Y46" s="170"/>
      <c r="Z46" s="170"/>
      <c r="AA46" s="170"/>
      <c r="AB46" s="170"/>
      <c r="AC46" s="170"/>
      <c r="AD46" s="170"/>
      <c r="AE46" s="170" t="s">
        <v>137</v>
      </c>
      <c r="AF46" s="170">
        <v>2</v>
      </c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</row>
    <row r="47" spans="1:60" ht="22.5" outlineLevel="1">
      <c r="A47" s="171"/>
      <c r="B47" s="180"/>
      <c r="C47" s="222" t="s">
        <v>599</v>
      </c>
      <c r="D47" s="209"/>
      <c r="E47" s="214">
        <v>33.176000000000002</v>
      </c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8"/>
      <c r="U47" s="187"/>
      <c r="V47" s="170"/>
      <c r="W47" s="170"/>
      <c r="X47" s="170"/>
      <c r="Y47" s="170"/>
      <c r="Z47" s="170"/>
      <c r="AA47" s="170"/>
      <c r="AB47" s="170"/>
      <c r="AC47" s="170"/>
      <c r="AD47" s="170"/>
      <c r="AE47" s="170" t="s">
        <v>137</v>
      </c>
      <c r="AF47" s="170">
        <v>2</v>
      </c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</row>
    <row r="48" spans="1:60" outlineLevel="1">
      <c r="A48" s="171"/>
      <c r="B48" s="180"/>
      <c r="C48" s="222" t="s">
        <v>600</v>
      </c>
      <c r="D48" s="209"/>
      <c r="E48" s="214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8"/>
      <c r="U48" s="187"/>
      <c r="V48" s="170"/>
      <c r="W48" s="170"/>
      <c r="X48" s="170"/>
      <c r="Y48" s="170"/>
      <c r="Z48" s="170"/>
      <c r="AA48" s="170"/>
      <c r="AB48" s="170"/>
      <c r="AC48" s="170"/>
      <c r="AD48" s="170"/>
      <c r="AE48" s="170" t="s">
        <v>137</v>
      </c>
      <c r="AF48" s="170">
        <v>2</v>
      </c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</row>
    <row r="49" spans="1:60" outlineLevel="1">
      <c r="A49" s="171"/>
      <c r="B49" s="180"/>
      <c r="C49" s="222" t="s">
        <v>601</v>
      </c>
      <c r="D49" s="209"/>
      <c r="E49" s="214">
        <v>592.41</v>
      </c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8"/>
      <c r="U49" s="187"/>
      <c r="V49" s="170"/>
      <c r="W49" s="170"/>
      <c r="X49" s="170"/>
      <c r="Y49" s="170"/>
      <c r="Z49" s="170"/>
      <c r="AA49" s="170"/>
      <c r="AB49" s="170"/>
      <c r="AC49" s="170"/>
      <c r="AD49" s="170"/>
      <c r="AE49" s="170" t="s">
        <v>137</v>
      </c>
      <c r="AF49" s="170">
        <v>2</v>
      </c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</row>
    <row r="50" spans="1:60" outlineLevel="1">
      <c r="A50" s="171"/>
      <c r="B50" s="180"/>
      <c r="C50" s="222" t="s">
        <v>602</v>
      </c>
      <c r="D50" s="209"/>
      <c r="E50" s="214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87"/>
      <c r="V50" s="170"/>
      <c r="W50" s="170"/>
      <c r="X50" s="170"/>
      <c r="Y50" s="170"/>
      <c r="Z50" s="170"/>
      <c r="AA50" s="170"/>
      <c r="AB50" s="170"/>
      <c r="AC50" s="170"/>
      <c r="AD50" s="170"/>
      <c r="AE50" s="170" t="s">
        <v>137</v>
      </c>
      <c r="AF50" s="170">
        <v>2</v>
      </c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</row>
    <row r="51" spans="1:60" outlineLevel="1">
      <c r="A51" s="171"/>
      <c r="B51" s="180"/>
      <c r="C51" s="222" t="s">
        <v>603</v>
      </c>
      <c r="D51" s="209"/>
      <c r="E51" s="214">
        <v>11.319000000000001</v>
      </c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8"/>
      <c r="U51" s="187"/>
      <c r="V51" s="170"/>
      <c r="W51" s="170"/>
      <c r="X51" s="170"/>
      <c r="Y51" s="170"/>
      <c r="Z51" s="170"/>
      <c r="AA51" s="170"/>
      <c r="AB51" s="170"/>
      <c r="AC51" s="170"/>
      <c r="AD51" s="170"/>
      <c r="AE51" s="170" t="s">
        <v>137</v>
      </c>
      <c r="AF51" s="170">
        <v>2</v>
      </c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</row>
    <row r="52" spans="1:60" outlineLevel="1">
      <c r="A52" s="171"/>
      <c r="B52" s="180"/>
      <c r="C52" s="222" t="s">
        <v>604</v>
      </c>
      <c r="D52" s="209"/>
      <c r="E52" s="214">
        <v>1.716</v>
      </c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7"/>
      <c r="V52" s="170"/>
      <c r="W52" s="170"/>
      <c r="X52" s="170"/>
      <c r="Y52" s="170"/>
      <c r="Z52" s="170"/>
      <c r="AA52" s="170"/>
      <c r="AB52" s="170"/>
      <c r="AC52" s="170"/>
      <c r="AD52" s="170"/>
      <c r="AE52" s="170" t="s">
        <v>137</v>
      </c>
      <c r="AF52" s="170">
        <v>2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</row>
    <row r="53" spans="1:60" outlineLevel="1">
      <c r="A53" s="171"/>
      <c r="B53" s="180"/>
      <c r="C53" s="222" t="s">
        <v>605</v>
      </c>
      <c r="D53" s="209"/>
      <c r="E53" s="214">
        <v>13.585000000000001</v>
      </c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8"/>
      <c r="U53" s="187"/>
      <c r="V53" s="170"/>
      <c r="W53" s="170"/>
      <c r="X53" s="170"/>
      <c r="Y53" s="170"/>
      <c r="Z53" s="170"/>
      <c r="AA53" s="170"/>
      <c r="AB53" s="170"/>
      <c r="AC53" s="170"/>
      <c r="AD53" s="170"/>
      <c r="AE53" s="170" t="s">
        <v>137</v>
      </c>
      <c r="AF53" s="170">
        <v>2</v>
      </c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</row>
    <row r="54" spans="1:60" outlineLevel="1">
      <c r="A54" s="171"/>
      <c r="B54" s="180"/>
      <c r="C54" s="223" t="s">
        <v>183</v>
      </c>
      <c r="D54" s="210"/>
      <c r="E54" s="215">
        <v>959.55399999999997</v>
      </c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187"/>
      <c r="V54" s="170"/>
      <c r="W54" s="170"/>
      <c r="X54" s="170"/>
      <c r="Y54" s="170"/>
      <c r="Z54" s="170"/>
      <c r="AA54" s="170"/>
      <c r="AB54" s="170"/>
      <c r="AC54" s="170"/>
      <c r="AD54" s="170"/>
      <c r="AE54" s="170" t="s">
        <v>137</v>
      </c>
      <c r="AF54" s="170">
        <v>3</v>
      </c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</row>
    <row r="55" spans="1:60" outlineLevel="1">
      <c r="A55" s="171"/>
      <c r="B55" s="180"/>
      <c r="C55" s="221" t="s">
        <v>184</v>
      </c>
      <c r="D55" s="209"/>
      <c r="E55" s="214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187"/>
      <c r="V55" s="170"/>
      <c r="W55" s="170"/>
      <c r="X55" s="170"/>
      <c r="Y55" s="170"/>
      <c r="Z55" s="170"/>
      <c r="AA55" s="170"/>
      <c r="AB55" s="170"/>
      <c r="AC55" s="170"/>
      <c r="AD55" s="170"/>
      <c r="AE55" s="170" t="s">
        <v>137</v>
      </c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</row>
    <row r="56" spans="1:60" outlineLevel="1">
      <c r="A56" s="171"/>
      <c r="B56" s="180"/>
      <c r="C56" s="220" t="s">
        <v>606</v>
      </c>
      <c r="D56" s="208"/>
      <c r="E56" s="213">
        <v>479.77699999999999</v>
      </c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/>
      <c r="U56" s="187"/>
      <c r="V56" s="170"/>
      <c r="W56" s="170"/>
      <c r="X56" s="170"/>
      <c r="Y56" s="170"/>
      <c r="Z56" s="170"/>
      <c r="AA56" s="170"/>
      <c r="AB56" s="170"/>
      <c r="AC56" s="170"/>
      <c r="AD56" s="170"/>
      <c r="AE56" s="170" t="s">
        <v>137</v>
      </c>
      <c r="AF56" s="170">
        <v>0</v>
      </c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</row>
    <row r="57" spans="1:60" outlineLevel="1">
      <c r="A57" s="171">
        <v>6</v>
      </c>
      <c r="B57" s="180" t="s">
        <v>186</v>
      </c>
      <c r="C57" s="201" t="s">
        <v>187</v>
      </c>
      <c r="D57" s="181" t="s">
        <v>170</v>
      </c>
      <c r="E57" s="183">
        <v>119.94425</v>
      </c>
      <c r="F57" s="186"/>
      <c r="G57" s="187">
        <f>ROUND(E57*F57,2)</f>
        <v>0</v>
      </c>
      <c r="H57" s="186">
        <v>0</v>
      </c>
      <c r="I57" s="187">
        <f>ROUND(E57*H57,2)</f>
        <v>0</v>
      </c>
      <c r="J57" s="186">
        <v>23.8</v>
      </c>
      <c r="K57" s="187">
        <f>ROUND(E57*J57,2)</f>
        <v>2854.67</v>
      </c>
      <c r="L57" s="187">
        <v>21</v>
      </c>
      <c r="M57" s="187">
        <f>G57*(1+L57/100)</f>
        <v>0</v>
      </c>
      <c r="N57" s="187">
        <v>0</v>
      </c>
      <c r="O57" s="187">
        <f>ROUND(E57*N57,2)</f>
        <v>0</v>
      </c>
      <c r="P57" s="187">
        <v>0</v>
      </c>
      <c r="Q57" s="187">
        <f>ROUND(E57*P57,2)</f>
        <v>0</v>
      </c>
      <c r="R57" s="187"/>
      <c r="S57" s="187"/>
      <c r="T57" s="188">
        <v>8.4000000000000005E-2</v>
      </c>
      <c r="U57" s="187">
        <f>ROUND(E57*T57,2)</f>
        <v>10.08</v>
      </c>
      <c r="V57" s="170"/>
      <c r="W57" s="170"/>
      <c r="X57" s="170"/>
      <c r="Y57" s="170"/>
      <c r="Z57" s="170"/>
      <c r="AA57" s="170"/>
      <c r="AB57" s="170"/>
      <c r="AC57" s="170"/>
      <c r="AD57" s="170"/>
      <c r="AE57" s="170" t="s">
        <v>107</v>
      </c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</row>
    <row r="58" spans="1:60" outlineLevel="1">
      <c r="A58" s="171"/>
      <c r="B58" s="180"/>
      <c r="C58" s="220" t="s">
        <v>607</v>
      </c>
      <c r="D58" s="208"/>
      <c r="E58" s="213">
        <v>119.94425</v>
      </c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8"/>
      <c r="U58" s="187"/>
      <c r="V58" s="170"/>
      <c r="W58" s="170"/>
      <c r="X58" s="170"/>
      <c r="Y58" s="170"/>
      <c r="Z58" s="170"/>
      <c r="AA58" s="170"/>
      <c r="AB58" s="170"/>
      <c r="AC58" s="170"/>
      <c r="AD58" s="170"/>
      <c r="AE58" s="170" t="s">
        <v>137</v>
      </c>
      <c r="AF58" s="170">
        <v>0</v>
      </c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</row>
    <row r="59" spans="1:60" ht="22.5" outlineLevel="1">
      <c r="A59" s="171">
        <v>7</v>
      </c>
      <c r="B59" s="180" t="s">
        <v>189</v>
      </c>
      <c r="C59" s="201" t="s">
        <v>190</v>
      </c>
      <c r="D59" s="181" t="s">
        <v>170</v>
      </c>
      <c r="E59" s="183">
        <v>287.86619999999999</v>
      </c>
      <c r="F59" s="186"/>
      <c r="G59" s="187">
        <f>ROUND(E59*F59,2)</f>
        <v>0</v>
      </c>
      <c r="H59" s="186">
        <v>0</v>
      </c>
      <c r="I59" s="187">
        <f>ROUND(E59*H59,2)</f>
        <v>0</v>
      </c>
      <c r="J59" s="186">
        <v>302.5</v>
      </c>
      <c r="K59" s="187">
        <f>ROUND(E59*J59,2)</f>
        <v>87079.53</v>
      </c>
      <c r="L59" s="187">
        <v>21</v>
      </c>
      <c r="M59" s="187">
        <f>G59*(1+L59/100)</f>
        <v>0</v>
      </c>
      <c r="N59" s="187">
        <v>0</v>
      </c>
      <c r="O59" s="187">
        <f>ROUND(E59*N59,2)</f>
        <v>0</v>
      </c>
      <c r="P59" s="187">
        <v>0</v>
      </c>
      <c r="Q59" s="187">
        <f>ROUND(E59*P59,2)</f>
        <v>0</v>
      </c>
      <c r="R59" s="187"/>
      <c r="S59" s="187"/>
      <c r="T59" s="188">
        <v>0.3</v>
      </c>
      <c r="U59" s="187">
        <f>ROUND(E59*T59,2)</f>
        <v>86.36</v>
      </c>
      <c r="V59" s="170"/>
      <c r="W59" s="170"/>
      <c r="X59" s="170"/>
      <c r="Y59" s="170"/>
      <c r="Z59" s="170"/>
      <c r="AA59" s="170"/>
      <c r="AB59" s="170"/>
      <c r="AC59" s="170"/>
      <c r="AD59" s="170"/>
      <c r="AE59" s="170" t="s">
        <v>107</v>
      </c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</row>
    <row r="60" spans="1:60" outlineLevel="1">
      <c r="A60" s="171"/>
      <c r="B60" s="180"/>
      <c r="C60" s="220" t="s">
        <v>136</v>
      </c>
      <c r="D60" s="208"/>
      <c r="E60" s="213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87"/>
      <c r="V60" s="170"/>
      <c r="W60" s="170"/>
      <c r="X60" s="170"/>
      <c r="Y60" s="170"/>
      <c r="Z60" s="170"/>
      <c r="AA60" s="170"/>
      <c r="AB60" s="170"/>
      <c r="AC60" s="170"/>
      <c r="AD60" s="170"/>
      <c r="AE60" s="170" t="s">
        <v>137</v>
      </c>
      <c r="AF60" s="170">
        <v>0</v>
      </c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</row>
    <row r="61" spans="1:60" outlineLevel="1">
      <c r="A61" s="171"/>
      <c r="B61" s="180"/>
      <c r="C61" s="220" t="s">
        <v>608</v>
      </c>
      <c r="D61" s="208"/>
      <c r="E61" s="213">
        <v>287.86619999999999</v>
      </c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8"/>
      <c r="U61" s="187"/>
      <c r="V61" s="170"/>
      <c r="W61" s="170"/>
      <c r="X61" s="170"/>
      <c r="Y61" s="170"/>
      <c r="Z61" s="170"/>
      <c r="AA61" s="170"/>
      <c r="AB61" s="170"/>
      <c r="AC61" s="170"/>
      <c r="AD61" s="170"/>
      <c r="AE61" s="170" t="s">
        <v>137</v>
      </c>
      <c r="AF61" s="170">
        <v>0</v>
      </c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</row>
    <row r="62" spans="1:60" outlineLevel="1">
      <c r="A62" s="171">
        <v>8</v>
      </c>
      <c r="B62" s="180" t="s">
        <v>192</v>
      </c>
      <c r="C62" s="201" t="s">
        <v>193</v>
      </c>
      <c r="D62" s="181" t="s">
        <v>170</v>
      </c>
      <c r="E62" s="183">
        <v>71.966549999999998</v>
      </c>
      <c r="F62" s="186"/>
      <c r="G62" s="187">
        <f>ROUND(E62*F62,2)</f>
        <v>0</v>
      </c>
      <c r="H62" s="186">
        <v>0</v>
      </c>
      <c r="I62" s="187">
        <f>ROUND(E62*H62,2)</f>
        <v>0</v>
      </c>
      <c r="J62" s="186">
        <v>50.8</v>
      </c>
      <c r="K62" s="187">
        <f>ROUND(E62*J62,2)</f>
        <v>3655.9</v>
      </c>
      <c r="L62" s="187">
        <v>21</v>
      </c>
      <c r="M62" s="187">
        <f>G62*(1+L62/100)</f>
        <v>0</v>
      </c>
      <c r="N62" s="187">
        <v>0</v>
      </c>
      <c r="O62" s="187">
        <f>ROUND(E62*N62,2)</f>
        <v>0</v>
      </c>
      <c r="P62" s="187">
        <v>0</v>
      </c>
      <c r="Q62" s="187">
        <f>ROUND(E62*P62,2)</f>
        <v>0</v>
      </c>
      <c r="R62" s="187"/>
      <c r="S62" s="187"/>
      <c r="T62" s="188">
        <v>0.14829999999999999</v>
      </c>
      <c r="U62" s="187">
        <f>ROUND(E62*T62,2)</f>
        <v>10.67</v>
      </c>
      <c r="V62" s="170"/>
      <c r="W62" s="170"/>
      <c r="X62" s="170"/>
      <c r="Y62" s="170"/>
      <c r="Z62" s="170"/>
      <c r="AA62" s="170"/>
      <c r="AB62" s="170"/>
      <c r="AC62" s="170"/>
      <c r="AD62" s="170"/>
      <c r="AE62" s="170" t="s">
        <v>107</v>
      </c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</row>
    <row r="63" spans="1:60" outlineLevel="1">
      <c r="A63" s="171"/>
      <c r="B63" s="180"/>
      <c r="C63" s="220" t="s">
        <v>609</v>
      </c>
      <c r="D63" s="208"/>
      <c r="E63" s="213">
        <v>71.966549999999998</v>
      </c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8"/>
      <c r="U63" s="187"/>
      <c r="V63" s="170"/>
      <c r="W63" s="170"/>
      <c r="X63" s="170"/>
      <c r="Y63" s="170"/>
      <c r="Z63" s="170"/>
      <c r="AA63" s="170"/>
      <c r="AB63" s="170"/>
      <c r="AC63" s="170"/>
      <c r="AD63" s="170"/>
      <c r="AE63" s="170" t="s">
        <v>137</v>
      </c>
      <c r="AF63" s="170">
        <v>0</v>
      </c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</row>
    <row r="64" spans="1:60" outlineLevel="1">
      <c r="A64" s="171">
        <v>9</v>
      </c>
      <c r="B64" s="180" t="s">
        <v>195</v>
      </c>
      <c r="C64" s="201" t="s">
        <v>196</v>
      </c>
      <c r="D64" s="181" t="s">
        <v>170</v>
      </c>
      <c r="E64" s="183">
        <v>95.955399999999997</v>
      </c>
      <c r="F64" s="186"/>
      <c r="G64" s="187">
        <f>ROUND(E64*F64,2)</f>
        <v>0</v>
      </c>
      <c r="H64" s="186">
        <v>0</v>
      </c>
      <c r="I64" s="187">
        <f>ROUND(E64*H64,2)</f>
        <v>0</v>
      </c>
      <c r="J64" s="186">
        <v>856</v>
      </c>
      <c r="K64" s="187">
        <f>ROUND(E64*J64,2)</f>
        <v>82137.820000000007</v>
      </c>
      <c r="L64" s="187">
        <v>21</v>
      </c>
      <c r="M64" s="187">
        <f>G64*(1+L64/100)</f>
        <v>0</v>
      </c>
      <c r="N64" s="187">
        <v>0</v>
      </c>
      <c r="O64" s="187">
        <f>ROUND(E64*N64,2)</f>
        <v>0</v>
      </c>
      <c r="P64" s="187">
        <v>0</v>
      </c>
      <c r="Q64" s="187">
        <f>ROUND(E64*P64,2)</f>
        <v>0</v>
      </c>
      <c r="R64" s="187"/>
      <c r="S64" s="187"/>
      <c r="T64" s="188">
        <v>0.53</v>
      </c>
      <c r="U64" s="187">
        <f>ROUND(E64*T64,2)</f>
        <v>50.86</v>
      </c>
      <c r="V64" s="170"/>
      <c r="W64" s="170"/>
      <c r="X64" s="170"/>
      <c r="Y64" s="170"/>
      <c r="Z64" s="170"/>
      <c r="AA64" s="170"/>
      <c r="AB64" s="170"/>
      <c r="AC64" s="170"/>
      <c r="AD64" s="170"/>
      <c r="AE64" s="170" t="s">
        <v>107</v>
      </c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</row>
    <row r="65" spans="1:60" outlineLevel="1">
      <c r="A65" s="171"/>
      <c r="B65" s="180"/>
      <c r="C65" s="220" t="s">
        <v>136</v>
      </c>
      <c r="D65" s="208"/>
      <c r="E65" s="213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8"/>
      <c r="U65" s="187"/>
      <c r="V65" s="170"/>
      <c r="W65" s="170"/>
      <c r="X65" s="170"/>
      <c r="Y65" s="170"/>
      <c r="Z65" s="170"/>
      <c r="AA65" s="170"/>
      <c r="AB65" s="170"/>
      <c r="AC65" s="170"/>
      <c r="AD65" s="170"/>
      <c r="AE65" s="170" t="s">
        <v>137</v>
      </c>
      <c r="AF65" s="170">
        <v>0</v>
      </c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</row>
    <row r="66" spans="1:60" outlineLevel="1">
      <c r="A66" s="171"/>
      <c r="B66" s="180"/>
      <c r="C66" s="220" t="s">
        <v>610</v>
      </c>
      <c r="D66" s="208"/>
      <c r="E66" s="213">
        <v>95.955399999999997</v>
      </c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8"/>
      <c r="U66" s="187"/>
      <c r="V66" s="170"/>
      <c r="W66" s="170"/>
      <c r="X66" s="170"/>
      <c r="Y66" s="170"/>
      <c r="Z66" s="170"/>
      <c r="AA66" s="170"/>
      <c r="AB66" s="170"/>
      <c r="AC66" s="170"/>
      <c r="AD66" s="170"/>
      <c r="AE66" s="170" t="s">
        <v>137</v>
      </c>
      <c r="AF66" s="170">
        <v>0</v>
      </c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</row>
    <row r="67" spans="1:60" outlineLevel="1">
      <c r="A67" s="171">
        <v>10</v>
      </c>
      <c r="B67" s="180" t="s">
        <v>198</v>
      </c>
      <c r="C67" s="201" t="s">
        <v>199</v>
      </c>
      <c r="D67" s="181" t="s">
        <v>170</v>
      </c>
      <c r="E67" s="183">
        <v>47.977699999999999</v>
      </c>
      <c r="F67" s="186"/>
      <c r="G67" s="187">
        <f>ROUND(E67*F67,2)</f>
        <v>0</v>
      </c>
      <c r="H67" s="186">
        <v>0</v>
      </c>
      <c r="I67" s="187">
        <f>ROUND(E67*H67,2)</f>
        <v>0</v>
      </c>
      <c r="J67" s="186">
        <v>1090</v>
      </c>
      <c r="K67" s="187">
        <f>ROUND(E67*J67,2)</f>
        <v>52295.69</v>
      </c>
      <c r="L67" s="187">
        <v>21</v>
      </c>
      <c r="M67" s="187">
        <f>G67*(1+L67/100)</f>
        <v>0</v>
      </c>
      <c r="N67" s="187">
        <v>0</v>
      </c>
      <c r="O67" s="187">
        <f>ROUND(E67*N67,2)</f>
        <v>0</v>
      </c>
      <c r="P67" s="187">
        <v>0</v>
      </c>
      <c r="Q67" s="187">
        <f>ROUND(E67*P67,2)</f>
        <v>0</v>
      </c>
      <c r="R67" s="187"/>
      <c r="S67" s="187"/>
      <c r="T67" s="188">
        <v>0.25</v>
      </c>
      <c r="U67" s="187">
        <f>ROUND(E67*T67,2)</f>
        <v>11.99</v>
      </c>
      <c r="V67" s="170"/>
      <c r="W67" s="170"/>
      <c r="X67" s="170"/>
      <c r="Y67" s="170"/>
      <c r="Z67" s="170"/>
      <c r="AA67" s="170"/>
      <c r="AB67" s="170"/>
      <c r="AC67" s="170"/>
      <c r="AD67" s="170"/>
      <c r="AE67" s="170" t="s">
        <v>107</v>
      </c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</row>
    <row r="68" spans="1:60" outlineLevel="1">
      <c r="A68" s="171"/>
      <c r="B68" s="180"/>
      <c r="C68" s="220" t="s">
        <v>136</v>
      </c>
      <c r="D68" s="208"/>
      <c r="E68" s="213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8"/>
      <c r="U68" s="187"/>
      <c r="V68" s="170"/>
      <c r="W68" s="170"/>
      <c r="X68" s="170"/>
      <c r="Y68" s="170"/>
      <c r="Z68" s="170"/>
      <c r="AA68" s="170"/>
      <c r="AB68" s="170"/>
      <c r="AC68" s="170"/>
      <c r="AD68" s="170"/>
      <c r="AE68" s="170" t="s">
        <v>137</v>
      </c>
      <c r="AF68" s="170">
        <v>0</v>
      </c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</row>
    <row r="69" spans="1:60" outlineLevel="1">
      <c r="A69" s="171"/>
      <c r="B69" s="180"/>
      <c r="C69" s="220" t="s">
        <v>611</v>
      </c>
      <c r="D69" s="208"/>
      <c r="E69" s="213">
        <v>47.977699999999999</v>
      </c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8"/>
      <c r="U69" s="187"/>
      <c r="V69" s="170"/>
      <c r="W69" s="170"/>
      <c r="X69" s="170"/>
      <c r="Y69" s="170"/>
      <c r="Z69" s="170"/>
      <c r="AA69" s="170"/>
      <c r="AB69" s="170"/>
      <c r="AC69" s="170"/>
      <c r="AD69" s="170"/>
      <c r="AE69" s="170" t="s">
        <v>137</v>
      </c>
      <c r="AF69" s="170">
        <v>0</v>
      </c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</row>
    <row r="70" spans="1:60" outlineLevel="1">
      <c r="A70" s="171">
        <v>11</v>
      </c>
      <c r="B70" s="180" t="s">
        <v>201</v>
      </c>
      <c r="C70" s="201" t="s">
        <v>202</v>
      </c>
      <c r="D70" s="181" t="s">
        <v>170</v>
      </c>
      <c r="E70" s="183">
        <v>47.977699999999999</v>
      </c>
      <c r="F70" s="186"/>
      <c r="G70" s="187">
        <f>ROUND(E70*F70,2)</f>
        <v>0</v>
      </c>
      <c r="H70" s="186">
        <v>75.680000000000007</v>
      </c>
      <c r="I70" s="187">
        <f>ROUND(E70*H70,2)</f>
        <v>3630.95</v>
      </c>
      <c r="J70" s="186">
        <v>2324.3200000000002</v>
      </c>
      <c r="K70" s="187">
        <f>ROUND(E70*J70,2)</f>
        <v>111515.53</v>
      </c>
      <c r="L70" s="187">
        <v>21</v>
      </c>
      <c r="M70" s="187">
        <f>G70*(1+L70/100)</f>
        <v>0</v>
      </c>
      <c r="N70" s="187">
        <v>1.9220000000000001E-2</v>
      </c>
      <c r="O70" s="187">
        <f>ROUND(E70*N70,2)</f>
        <v>0.92</v>
      </c>
      <c r="P70" s="187">
        <v>0</v>
      </c>
      <c r="Q70" s="187">
        <f>ROUND(E70*P70,2)</f>
        <v>0</v>
      </c>
      <c r="R70" s="187"/>
      <c r="S70" s="187"/>
      <c r="T70" s="188">
        <v>1.5863</v>
      </c>
      <c r="U70" s="187">
        <f>ROUND(E70*T70,2)</f>
        <v>76.11</v>
      </c>
      <c r="V70" s="170"/>
      <c r="W70" s="170"/>
      <c r="X70" s="170"/>
      <c r="Y70" s="170"/>
      <c r="Z70" s="170"/>
      <c r="AA70" s="170"/>
      <c r="AB70" s="170"/>
      <c r="AC70" s="170"/>
      <c r="AD70" s="170"/>
      <c r="AE70" s="170" t="s">
        <v>107</v>
      </c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</row>
    <row r="71" spans="1:60" outlineLevel="1">
      <c r="A71" s="171"/>
      <c r="B71" s="180"/>
      <c r="C71" s="220" t="s">
        <v>136</v>
      </c>
      <c r="D71" s="208"/>
      <c r="E71" s="213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8"/>
      <c r="U71" s="187"/>
      <c r="V71" s="170"/>
      <c r="W71" s="170"/>
      <c r="X71" s="170"/>
      <c r="Y71" s="170"/>
      <c r="Z71" s="170"/>
      <c r="AA71" s="170"/>
      <c r="AB71" s="170"/>
      <c r="AC71" s="170"/>
      <c r="AD71" s="170"/>
      <c r="AE71" s="170" t="s">
        <v>137</v>
      </c>
      <c r="AF71" s="170">
        <v>0</v>
      </c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</row>
    <row r="72" spans="1:60" outlineLevel="1">
      <c r="A72" s="171"/>
      <c r="B72" s="180"/>
      <c r="C72" s="220" t="s">
        <v>612</v>
      </c>
      <c r="D72" s="208"/>
      <c r="E72" s="213">
        <v>47.977699999999999</v>
      </c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8"/>
      <c r="U72" s="187"/>
      <c r="V72" s="170"/>
      <c r="W72" s="170"/>
      <c r="X72" s="170"/>
      <c r="Y72" s="170"/>
      <c r="Z72" s="170"/>
      <c r="AA72" s="170"/>
      <c r="AB72" s="170"/>
      <c r="AC72" s="170"/>
      <c r="AD72" s="170"/>
      <c r="AE72" s="170" t="s">
        <v>137</v>
      </c>
      <c r="AF72" s="170">
        <v>0</v>
      </c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</row>
    <row r="73" spans="1:60" outlineLevel="1">
      <c r="A73" s="171">
        <v>12</v>
      </c>
      <c r="B73" s="180" t="s">
        <v>204</v>
      </c>
      <c r="C73" s="201" t="s">
        <v>205</v>
      </c>
      <c r="D73" s="181" t="s">
        <v>135</v>
      </c>
      <c r="E73" s="183">
        <v>1514.63</v>
      </c>
      <c r="F73" s="186"/>
      <c r="G73" s="187">
        <f>ROUND(E73*F73,2)</f>
        <v>0</v>
      </c>
      <c r="H73" s="186">
        <v>10.23</v>
      </c>
      <c r="I73" s="187">
        <f>ROUND(E73*H73,2)</f>
        <v>15494.66</v>
      </c>
      <c r="J73" s="186">
        <v>79.77</v>
      </c>
      <c r="K73" s="187">
        <f>ROUND(E73*J73,2)</f>
        <v>120822.04</v>
      </c>
      <c r="L73" s="187">
        <v>21</v>
      </c>
      <c r="M73" s="187">
        <f>G73*(1+L73/100)</f>
        <v>0</v>
      </c>
      <c r="N73" s="187">
        <v>9.8999999999999999E-4</v>
      </c>
      <c r="O73" s="187">
        <f>ROUND(E73*N73,2)</f>
        <v>1.5</v>
      </c>
      <c r="P73" s="187">
        <v>0</v>
      </c>
      <c r="Q73" s="187">
        <f>ROUND(E73*P73,2)</f>
        <v>0</v>
      </c>
      <c r="R73" s="187"/>
      <c r="S73" s="187"/>
      <c r="T73" s="188">
        <v>0.23599999999999999</v>
      </c>
      <c r="U73" s="187">
        <f>ROUND(E73*T73,2)</f>
        <v>357.45</v>
      </c>
      <c r="V73" s="170"/>
      <c r="W73" s="170"/>
      <c r="X73" s="170"/>
      <c r="Y73" s="170"/>
      <c r="Z73" s="170"/>
      <c r="AA73" s="170"/>
      <c r="AB73" s="170"/>
      <c r="AC73" s="170"/>
      <c r="AD73" s="170"/>
      <c r="AE73" s="170" t="s">
        <v>107</v>
      </c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</row>
    <row r="74" spans="1:60" outlineLevel="1">
      <c r="A74" s="171"/>
      <c r="B74" s="180"/>
      <c r="C74" s="220" t="s">
        <v>136</v>
      </c>
      <c r="D74" s="208"/>
      <c r="E74" s="213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8"/>
      <c r="U74" s="187"/>
      <c r="V74" s="170"/>
      <c r="W74" s="170"/>
      <c r="X74" s="170"/>
      <c r="Y74" s="170"/>
      <c r="Z74" s="170"/>
      <c r="AA74" s="170"/>
      <c r="AB74" s="170"/>
      <c r="AC74" s="170"/>
      <c r="AD74" s="170"/>
      <c r="AE74" s="170" t="s">
        <v>137</v>
      </c>
      <c r="AF74" s="170">
        <v>0</v>
      </c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</row>
    <row r="75" spans="1:60" outlineLevel="1">
      <c r="A75" s="171"/>
      <c r="B75" s="180"/>
      <c r="C75" s="220" t="s">
        <v>575</v>
      </c>
      <c r="D75" s="208"/>
      <c r="E75" s="213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8"/>
      <c r="U75" s="187"/>
      <c r="V75" s="170"/>
      <c r="W75" s="170"/>
      <c r="X75" s="170"/>
      <c r="Y75" s="170"/>
      <c r="Z75" s="170"/>
      <c r="AA75" s="170"/>
      <c r="AB75" s="170"/>
      <c r="AC75" s="170"/>
      <c r="AD75" s="170"/>
      <c r="AE75" s="170" t="s">
        <v>137</v>
      </c>
      <c r="AF75" s="170">
        <v>0</v>
      </c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</row>
    <row r="76" spans="1:60" outlineLevel="1">
      <c r="A76" s="171"/>
      <c r="B76" s="180"/>
      <c r="C76" s="220" t="s">
        <v>613</v>
      </c>
      <c r="D76" s="208"/>
      <c r="E76" s="213">
        <v>110</v>
      </c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8"/>
      <c r="U76" s="187"/>
      <c r="V76" s="170"/>
      <c r="W76" s="170"/>
      <c r="X76" s="170"/>
      <c r="Y76" s="170"/>
      <c r="Z76" s="170"/>
      <c r="AA76" s="170"/>
      <c r="AB76" s="170"/>
      <c r="AC76" s="170"/>
      <c r="AD76" s="170"/>
      <c r="AE76" s="170" t="s">
        <v>137</v>
      </c>
      <c r="AF76" s="170">
        <v>0</v>
      </c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</row>
    <row r="77" spans="1:60" ht="33.75" outlineLevel="1">
      <c r="A77" s="171"/>
      <c r="B77" s="180"/>
      <c r="C77" s="220" t="s">
        <v>614</v>
      </c>
      <c r="D77" s="208"/>
      <c r="E77" s="213">
        <v>308.56</v>
      </c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8"/>
      <c r="U77" s="187"/>
      <c r="V77" s="170"/>
      <c r="W77" s="170"/>
      <c r="X77" s="170"/>
      <c r="Y77" s="170"/>
      <c r="Z77" s="170"/>
      <c r="AA77" s="170"/>
      <c r="AB77" s="170"/>
      <c r="AC77" s="170"/>
      <c r="AD77" s="170"/>
      <c r="AE77" s="170" t="s">
        <v>137</v>
      </c>
      <c r="AF77" s="170">
        <v>0</v>
      </c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</row>
    <row r="78" spans="1:60" outlineLevel="1">
      <c r="A78" s="171"/>
      <c r="B78" s="180"/>
      <c r="C78" s="220" t="s">
        <v>615</v>
      </c>
      <c r="D78" s="208"/>
      <c r="E78" s="213">
        <v>60.32</v>
      </c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8"/>
      <c r="U78" s="187"/>
      <c r="V78" s="170"/>
      <c r="W78" s="170"/>
      <c r="X78" s="170"/>
      <c r="Y78" s="170"/>
      <c r="Z78" s="170"/>
      <c r="AA78" s="170"/>
      <c r="AB78" s="170"/>
      <c r="AC78" s="170"/>
      <c r="AD78" s="170"/>
      <c r="AE78" s="170" t="s">
        <v>137</v>
      </c>
      <c r="AF78" s="170">
        <v>0</v>
      </c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</row>
    <row r="79" spans="1:60" outlineLevel="1">
      <c r="A79" s="171"/>
      <c r="B79" s="180"/>
      <c r="C79" s="220" t="s">
        <v>582</v>
      </c>
      <c r="D79" s="208"/>
      <c r="E79" s="213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8"/>
      <c r="U79" s="187"/>
      <c r="V79" s="170"/>
      <c r="W79" s="170"/>
      <c r="X79" s="170"/>
      <c r="Y79" s="170"/>
      <c r="Z79" s="170"/>
      <c r="AA79" s="170"/>
      <c r="AB79" s="170"/>
      <c r="AC79" s="170"/>
      <c r="AD79" s="170"/>
      <c r="AE79" s="170" t="s">
        <v>137</v>
      </c>
      <c r="AF79" s="170">
        <v>0</v>
      </c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</row>
    <row r="80" spans="1:60" outlineLevel="1">
      <c r="A80" s="171"/>
      <c r="B80" s="180"/>
      <c r="C80" s="220" t="s">
        <v>616</v>
      </c>
      <c r="D80" s="208"/>
      <c r="E80" s="213">
        <v>987.35</v>
      </c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8"/>
      <c r="U80" s="187"/>
      <c r="V80" s="170"/>
      <c r="W80" s="170"/>
      <c r="X80" s="170"/>
      <c r="Y80" s="170"/>
      <c r="Z80" s="170"/>
      <c r="AA80" s="170"/>
      <c r="AB80" s="170"/>
      <c r="AC80" s="170"/>
      <c r="AD80" s="170"/>
      <c r="AE80" s="170" t="s">
        <v>137</v>
      </c>
      <c r="AF80" s="170">
        <v>0</v>
      </c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</row>
    <row r="81" spans="1:60" outlineLevel="1">
      <c r="A81" s="171"/>
      <c r="B81" s="180"/>
      <c r="C81" s="220" t="s">
        <v>585</v>
      </c>
      <c r="D81" s="208"/>
      <c r="E81" s="213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8"/>
      <c r="U81" s="187"/>
      <c r="V81" s="170"/>
      <c r="W81" s="170"/>
      <c r="X81" s="170"/>
      <c r="Y81" s="170"/>
      <c r="Z81" s="170"/>
      <c r="AA81" s="170"/>
      <c r="AB81" s="170"/>
      <c r="AC81" s="170"/>
      <c r="AD81" s="170"/>
      <c r="AE81" s="170" t="s">
        <v>137</v>
      </c>
      <c r="AF81" s="170">
        <v>0</v>
      </c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</row>
    <row r="82" spans="1:60" outlineLevel="1">
      <c r="A82" s="171"/>
      <c r="B82" s="180"/>
      <c r="C82" s="220" t="s">
        <v>617</v>
      </c>
      <c r="D82" s="208"/>
      <c r="E82" s="213">
        <v>20.58</v>
      </c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8"/>
      <c r="U82" s="187"/>
      <c r="V82" s="170"/>
      <c r="W82" s="170"/>
      <c r="X82" s="170"/>
      <c r="Y82" s="170"/>
      <c r="Z82" s="170"/>
      <c r="AA82" s="170"/>
      <c r="AB82" s="170"/>
      <c r="AC82" s="170"/>
      <c r="AD82" s="170"/>
      <c r="AE82" s="170" t="s">
        <v>137</v>
      </c>
      <c r="AF82" s="170">
        <v>0</v>
      </c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</row>
    <row r="83" spans="1:60" outlineLevel="1">
      <c r="A83" s="171"/>
      <c r="B83" s="180"/>
      <c r="C83" s="220" t="s">
        <v>618</v>
      </c>
      <c r="D83" s="208"/>
      <c r="E83" s="213">
        <v>3.12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8"/>
      <c r="U83" s="187"/>
      <c r="V83" s="170"/>
      <c r="W83" s="170"/>
      <c r="X83" s="170"/>
      <c r="Y83" s="170"/>
      <c r="Z83" s="170"/>
      <c r="AA83" s="170"/>
      <c r="AB83" s="170"/>
      <c r="AC83" s="170"/>
      <c r="AD83" s="170"/>
      <c r="AE83" s="170" t="s">
        <v>137</v>
      </c>
      <c r="AF83" s="170">
        <v>0</v>
      </c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</row>
    <row r="84" spans="1:60" outlineLevel="1">
      <c r="A84" s="171"/>
      <c r="B84" s="180"/>
      <c r="C84" s="220" t="s">
        <v>619</v>
      </c>
      <c r="D84" s="208"/>
      <c r="E84" s="213">
        <v>24.7</v>
      </c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8"/>
      <c r="U84" s="187"/>
      <c r="V84" s="170"/>
      <c r="W84" s="170"/>
      <c r="X84" s="170"/>
      <c r="Y84" s="170"/>
      <c r="Z84" s="170"/>
      <c r="AA84" s="170"/>
      <c r="AB84" s="170"/>
      <c r="AC84" s="170"/>
      <c r="AD84" s="170"/>
      <c r="AE84" s="170" t="s">
        <v>137</v>
      </c>
      <c r="AF84" s="170">
        <v>0</v>
      </c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</row>
    <row r="85" spans="1:60" outlineLevel="1">
      <c r="A85" s="171"/>
      <c r="B85" s="180"/>
      <c r="C85" s="224" t="s">
        <v>213</v>
      </c>
      <c r="D85" s="211"/>
      <c r="E85" s="216">
        <v>1514.63</v>
      </c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8"/>
      <c r="U85" s="187"/>
      <c r="V85" s="170"/>
      <c r="W85" s="170"/>
      <c r="X85" s="170"/>
      <c r="Y85" s="170"/>
      <c r="Z85" s="170"/>
      <c r="AA85" s="170"/>
      <c r="AB85" s="170"/>
      <c r="AC85" s="170"/>
      <c r="AD85" s="170"/>
      <c r="AE85" s="170" t="s">
        <v>137</v>
      </c>
      <c r="AF85" s="170">
        <v>1</v>
      </c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</row>
    <row r="86" spans="1:60" outlineLevel="1">
      <c r="A86" s="171">
        <v>13</v>
      </c>
      <c r="B86" s="180" t="s">
        <v>214</v>
      </c>
      <c r="C86" s="201" t="s">
        <v>215</v>
      </c>
      <c r="D86" s="181" t="s">
        <v>135</v>
      </c>
      <c r="E86" s="183">
        <v>1514.63</v>
      </c>
      <c r="F86" s="186"/>
      <c r="G86" s="187">
        <f>ROUND(E86*F86,2)</f>
        <v>0</v>
      </c>
      <c r="H86" s="186">
        <v>0</v>
      </c>
      <c r="I86" s="187">
        <f>ROUND(E86*H86,2)</f>
        <v>0</v>
      </c>
      <c r="J86" s="186">
        <v>19.5</v>
      </c>
      <c r="K86" s="187">
        <f>ROUND(E86*J86,2)</f>
        <v>29535.29</v>
      </c>
      <c r="L86" s="187">
        <v>21</v>
      </c>
      <c r="M86" s="187">
        <f>G86*(1+L86/100)</f>
        <v>0</v>
      </c>
      <c r="N86" s="187">
        <v>0</v>
      </c>
      <c r="O86" s="187">
        <f>ROUND(E86*N86,2)</f>
        <v>0</v>
      </c>
      <c r="P86" s="187">
        <v>0</v>
      </c>
      <c r="Q86" s="187">
        <f>ROUND(E86*P86,2)</f>
        <v>0</v>
      </c>
      <c r="R86" s="187"/>
      <c r="S86" s="187"/>
      <c r="T86" s="188">
        <v>7.0000000000000007E-2</v>
      </c>
      <c r="U86" s="187">
        <f>ROUND(E86*T86,2)</f>
        <v>106.02</v>
      </c>
      <c r="V86" s="170"/>
      <c r="W86" s="170"/>
      <c r="X86" s="170"/>
      <c r="Y86" s="170"/>
      <c r="Z86" s="170"/>
      <c r="AA86" s="170"/>
      <c r="AB86" s="170"/>
      <c r="AC86" s="170"/>
      <c r="AD86" s="170"/>
      <c r="AE86" s="170" t="s">
        <v>107</v>
      </c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</row>
    <row r="87" spans="1:60" outlineLevel="1">
      <c r="A87" s="171">
        <v>14</v>
      </c>
      <c r="B87" s="180" t="s">
        <v>216</v>
      </c>
      <c r="C87" s="201" t="s">
        <v>217</v>
      </c>
      <c r="D87" s="181" t="s">
        <v>170</v>
      </c>
      <c r="E87" s="183">
        <v>383.82159999999999</v>
      </c>
      <c r="F87" s="186"/>
      <c r="G87" s="187">
        <f>ROUND(E87*F87,2)</f>
        <v>0</v>
      </c>
      <c r="H87" s="186">
        <v>0</v>
      </c>
      <c r="I87" s="187">
        <f>ROUND(E87*H87,2)</f>
        <v>0</v>
      </c>
      <c r="J87" s="186">
        <v>77.900000000000006</v>
      </c>
      <c r="K87" s="187">
        <f>ROUND(E87*J87,2)</f>
        <v>29899.7</v>
      </c>
      <c r="L87" s="187">
        <v>21</v>
      </c>
      <c r="M87" s="187">
        <f>G87*(1+L87/100)</f>
        <v>0</v>
      </c>
      <c r="N87" s="187">
        <v>0</v>
      </c>
      <c r="O87" s="187">
        <f>ROUND(E87*N87,2)</f>
        <v>0</v>
      </c>
      <c r="P87" s="187">
        <v>0</v>
      </c>
      <c r="Q87" s="187">
        <f>ROUND(E87*P87,2)</f>
        <v>0</v>
      </c>
      <c r="R87" s="187"/>
      <c r="S87" s="187"/>
      <c r="T87" s="188">
        <v>0.34499999999999997</v>
      </c>
      <c r="U87" s="187">
        <f>ROUND(E87*T87,2)</f>
        <v>132.41999999999999</v>
      </c>
      <c r="V87" s="170"/>
      <c r="W87" s="170"/>
      <c r="X87" s="170"/>
      <c r="Y87" s="170"/>
      <c r="Z87" s="170"/>
      <c r="AA87" s="170"/>
      <c r="AB87" s="170"/>
      <c r="AC87" s="170"/>
      <c r="AD87" s="170"/>
      <c r="AE87" s="170" t="s">
        <v>107</v>
      </c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</row>
    <row r="88" spans="1:60" outlineLevel="1">
      <c r="A88" s="171"/>
      <c r="B88" s="180"/>
      <c r="C88" s="220" t="s">
        <v>136</v>
      </c>
      <c r="D88" s="208"/>
      <c r="E88" s="213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8"/>
      <c r="U88" s="187"/>
      <c r="V88" s="170"/>
      <c r="W88" s="170"/>
      <c r="X88" s="170"/>
      <c r="Y88" s="170"/>
      <c r="Z88" s="170"/>
      <c r="AA88" s="170"/>
      <c r="AB88" s="170"/>
      <c r="AC88" s="170"/>
      <c r="AD88" s="170"/>
      <c r="AE88" s="170" t="s">
        <v>137</v>
      </c>
      <c r="AF88" s="170">
        <v>0</v>
      </c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</row>
    <row r="89" spans="1:60" outlineLevel="1">
      <c r="A89" s="171"/>
      <c r="B89" s="180"/>
      <c r="C89" s="220" t="s">
        <v>620</v>
      </c>
      <c r="D89" s="208"/>
      <c r="E89" s="213">
        <v>383.82159999999999</v>
      </c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8"/>
      <c r="U89" s="187"/>
      <c r="V89" s="170"/>
      <c r="W89" s="170"/>
      <c r="X89" s="170"/>
      <c r="Y89" s="170"/>
      <c r="Z89" s="170"/>
      <c r="AA89" s="170"/>
      <c r="AB89" s="170"/>
      <c r="AC89" s="170"/>
      <c r="AD89" s="170"/>
      <c r="AE89" s="170" t="s">
        <v>137</v>
      </c>
      <c r="AF89" s="170">
        <v>0</v>
      </c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</row>
    <row r="90" spans="1:60" outlineLevel="1">
      <c r="A90" s="171">
        <v>15</v>
      </c>
      <c r="B90" s="180" t="s">
        <v>219</v>
      </c>
      <c r="C90" s="201" t="s">
        <v>220</v>
      </c>
      <c r="D90" s="181" t="s">
        <v>170</v>
      </c>
      <c r="E90" s="183">
        <v>95.955399999999997</v>
      </c>
      <c r="F90" s="186"/>
      <c r="G90" s="187">
        <f>ROUND(E90*F90,2)</f>
        <v>0</v>
      </c>
      <c r="H90" s="186">
        <v>0</v>
      </c>
      <c r="I90" s="187">
        <f>ROUND(E90*H90,2)</f>
        <v>0</v>
      </c>
      <c r="J90" s="186">
        <v>109.5</v>
      </c>
      <c r="K90" s="187">
        <f>ROUND(E90*J90,2)</f>
        <v>10507.12</v>
      </c>
      <c r="L90" s="187">
        <v>21</v>
      </c>
      <c r="M90" s="187">
        <f>G90*(1+L90/100)</f>
        <v>0</v>
      </c>
      <c r="N90" s="187">
        <v>0</v>
      </c>
      <c r="O90" s="187">
        <f>ROUND(E90*N90,2)</f>
        <v>0</v>
      </c>
      <c r="P90" s="187">
        <v>0</v>
      </c>
      <c r="Q90" s="187">
        <f>ROUND(E90*P90,2)</f>
        <v>0</v>
      </c>
      <c r="R90" s="187"/>
      <c r="S90" s="187"/>
      <c r="T90" s="188">
        <v>0.48399999999999999</v>
      </c>
      <c r="U90" s="187">
        <f>ROUND(E90*T90,2)</f>
        <v>46.44</v>
      </c>
      <c r="V90" s="170"/>
      <c r="W90" s="170"/>
      <c r="X90" s="170"/>
      <c r="Y90" s="170"/>
      <c r="Z90" s="170"/>
      <c r="AA90" s="170"/>
      <c r="AB90" s="170"/>
      <c r="AC90" s="170"/>
      <c r="AD90" s="170"/>
      <c r="AE90" s="170" t="s">
        <v>107</v>
      </c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</row>
    <row r="91" spans="1:60" outlineLevel="1">
      <c r="A91" s="171"/>
      <c r="B91" s="180"/>
      <c r="C91" s="220" t="s">
        <v>136</v>
      </c>
      <c r="D91" s="208"/>
      <c r="E91" s="213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8"/>
      <c r="U91" s="187"/>
      <c r="V91" s="170"/>
      <c r="W91" s="170"/>
      <c r="X91" s="170"/>
      <c r="Y91" s="170"/>
      <c r="Z91" s="170"/>
      <c r="AA91" s="170"/>
      <c r="AB91" s="170"/>
      <c r="AC91" s="170"/>
      <c r="AD91" s="170"/>
      <c r="AE91" s="170" t="s">
        <v>137</v>
      </c>
      <c r="AF91" s="170">
        <v>0</v>
      </c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</row>
    <row r="92" spans="1:60" outlineLevel="1">
      <c r="A92" s="171"/>
      <c r="B92" s="180"/>
      <c r="C92" s="220" t="s">
        <v>621</v>
      </c>
      <c r="D92" s="208"/>
      <c r="E92" s="213">
        <v>95.955399999999997</v>
      </c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8"/>
      <c r="U92" s="187"/>
      <c r="V92" s="170"/>
      <c r="W92" s="170"/>
      <c r="X92" s="170"/>
      <c r="Y92" s="170"/>
      <c r="Z92" s="170"/>
      <c r="AA92" s="170"/>
      <c r="AB92" s="170"/>
      <c r="AC92" s="170"/>
      <c r="AD92" s="170"/>
      <c r="AE92" s="170" t="s">
        <v>137</v>
      </c>
      <c r="AF92" s="170">
        <v>0</v>
      </c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</row>
    <row r="93" spans="1:60" outlineLevel="1">
      <c r="A93" s="171">
        <v>16</v>
      </c>
      <c r="B93" s="180" t="s">
        <v>222</v>
      </c>
      <c r="C93" s="201" t="s">
        <v>223</v>
      </c>
      <c r="D93" s="181" t="s">
        <v>170</v>
      </c>
      <c r="E93" s="183">
        <v>172.602</v>
      </c>
      <c r="F93" s="186"/>
      <c r="G93" s="187">
        <f>ROUND(E93*F93,2)</f>
        <v>0</v>
      </c>
      <c r="H93" s="186">
        <v>0</v>
      </c>
      <c r="I93" s="187">
        <f>ROUND(E93*H93,2)</f>
        <v>0</v>
      </c>
      <c r="J93" s="186">
        <v>100</v>
      </c>
      <c r="K93" s="187">
        <f>ROUND(E93*J93,2)</f>
        <v>17260.2</v>
      </c>
      <c r="L93" s="187">
        <v>21</v>
      </c>
      <c r="M93" s="187">
        <f>G93*(1+L93/100)</f>
        <v>0</v>
      </c>
      <c r="N93" s="187">
        <v>0</v>
      </c>
      <c r="O93" s="187">
        <f>ROUND(E93*N93,2)</f>
        <v>0</v>
      </c>
      <c r="P93" s="187">
        <v>0</v>
      </c>
      <c r="Q93" s="187">
        <f>ROUND(E93*P93,2)</f>
        <v>0</v>
      </c>
      <c r="R93" s="187"/>
      <c r="S93" s="187"/>
      <c r="T93" s="188">
        <v>1.0999999999999999E-2</v>
      </c>
      <c r="U93" s="187">
        <f>ROUND(E93*T93,2)</f>
        <v>1.9</v>
      </c>
      <c r="V93" s="170"/>
      <c r="W93" s="170"/>
      <c r="X93" s="170"/>
      <c r="Y93" s="170"/>
      <c r="Z93" s="170"/>
      <c r="AA93" s="170"/>
      <c r="AB93" s="170"/>
      <c r="AC93" s="170"/>
      <c r="AD93" s="170"/>
      <c r="AE93" s="170" t="s">
        <v>107</v>
      </c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</row>
    <row r="94" spans="1:60" outlineLevel="1">
      <c r="A94" s="171"/>
      <c r="B94" s="180"/>
      <c r="C94" s="220" t="s">
        <v>622</v>
      </c>
      <c r="D94" s="208"/>
      <c r="E94" s="213">
        <v>172.602</v>
      </c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8"/>
      <c r="U94" s="187"/>
      <c r="V94" s="170"/>
      <c r="W94" s="170"/>
      <c r="X94" s="170"/>
      <c r="Y94" s="170"/>
      <c r="Z94" s="170"/>
      <c r="AA94" s="170"/>
      <c r="AB94" s="170"/>
      <c r="AC94" s="170"/>
      <c r="AD94" s="170"/>
      <c r="AE94" s="170" t="s">
        <v>137</v>
      </c>
      <c r="AF94" s="170">
        <v>0</v>
      </c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</row>
    <row r="95" spans="1:60" outlineLevel="1">
      <c r="A95" s="171">
        <v>17</v>
      </c>
      <c r="B95" s="180" t="s">
        <v>518</v>
      </c>
      <c r="C95" s="201" t="s">
        <v>519</v>
      </c>
      <c r="D95" s="181" t="s">
        <v>170</v>
      </c>
      <c r="E95" s="183">
        <v>36.795749999999998</v>
      </c>
      <c r="F95" s="186"/>
      <c r="G95" s="187">
        <f>ROUND(E95*F95,2)</f>
        <v>0</v>
      </c>
      <c r="H95" s="186">
        <v>0</v>
      </c>
      <c r="I95" s="187">
        <f>ROUND(E95*H95,2)</f>
        <v>0</v>
      </c>
      <c r="J95" s="186">
        <v>168</v>
      </c>
      <c r="K95" s="187">
        <f>ROUND(E95*J95,2)</f>
        <v>6181.69</v>
      </c>
      <c r="L95" s="187">
        <v>21</v>
      </c>
      <c r="M95" s="187">
        <f>G95*(1+L95/100)</f>
        <v>0</v>
      </c>
      <c r="N95" s="187">
        <v>0</v>
      </c>
      <c r="O95" s="187">
        <f>ROUND(E95*N95,2)</f>
        <v>0</v>
      </c>
      <c r="P95" s="187">
        <v>0</v>
      </c>
      <c r="Q95" s="187">
        <f>ROUND(E95*P95,2)</f>
        <v>0</v>
      </c>
      <c r="R95" s="187"/>
      <c r="S95" s="187"/>
      <c r="T95" s="188">
        <v>1.0999999999999999E-2</v>
      </c>
      <c r="U95" s="187">
        <f>ROUND(E95*T95,2)</f>
        <v>0.4</v>
      </c>
      <c r="V95" s="170"/>
      <c r="W95" s="170"/>
      <c r="X95" s="170"/>
      <c r="Y95" s="170"/>
      <c r="Z95" s="170"/>
      <c r="AA95" s="170"/>
      <c r="AB95" s="170"/>
      <c r="AC95" s="170"/>
      <c r="AD95" s="170"/>
      <c r="AE95" s="170" t="s">
        <v>107</v>
      </c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</row>
    <row r="96" spans="1:60" outlineLevel="1">
      <c r="A96" s="171"/>
      <c r="B96" s="180"/>
      <c r="C96" s="220" t="s">
        <v>136</v>
      </c>
      <c r="D96" s="208"/>
      <c r="E96" s="213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8"/>
      <c r="U96" s="187"/>
      <c r="V96" s="170"/>
      <c r="W96" s="170"/>
      <c r="X96" s="170"/>
      <c r="Y96" s="170"/>
      <c r="Z96" s="170"/>
      <c r="AA96" s="170"/>
      <c r="AB96" s="170"/>
      <c r="AC96" s="170"/>
      <c r="AD96" s="170"/>
      <c r="AE96" s="170" t="s">
        <v>137</v>
      </c>
      <c r="AF96" s="170">
        <v>0</v>
      </c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</row>
    <row r="97" spans="1:60" outlineLevel="1">
      <c r="A97" s="171"/>
      <c r="B97" s="180"/>
      <c r="C97" s="220" t="s">
        <v>623</v>
      </c>
      <c r="D97" s="208"/>
      <c r="E97" s="213">
        <v>401.30855000000003</v>
      </c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8"/>
      <c r="U97" s="187"/>
      <c r="V97" s="170"/>
      <c r="W97" s="170"/>
      <c r="X97" s="170"/>
      <c r="Y97" s="170"/>
      <c r="Z97" s="170"/>
      <c r="AA97" s="170"/>
      <c r="AB97" s="170"/>
      <c r="AC97" s="170"/>
      <c r="AD97" s="170"/>
      <c r="AE97" s="170" t="s">
        <v>137</v>
      </c>
      <c r="AF97" s="170">
        <v>0</v>
      </c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</row>
    <row r="98" spans="1:60" outlineLevel="1">
      <c r="A98" s="171"/>
      <c r="B98" s="180"/>
      <c r="C98" s="220" t="s">
        <v>624</v>
      </c>
      <c r="D98" s="208"/>
      <c r="E98" s="213">
        <v>-191.91079999999999</v>
      </c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87"/>
      <c r="V98" s="170"/>
      <c r="W98" s="170"/>
      <c r="X98" s="170"/>
      <c r="Y98" s="170"/>
      <c r="Z98" s="170"/>
      <c r="AA98" s="170"/>
      <c r="AB98" s="170"/>
      <c r="AC98" s="170"/>
      <c r="AD98" s="170"/>
      <c r="AE98" s="170" t="s">
        <v>137</v>
      </c>
      <c r="AF98" s="170">
        <v>0</v>
      </c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</row>
    <row r="99" spans="1:60" ht="22.5" outlineLevel="1">
      <c r="A99" s="171"/>
      <c r="B99" s="180"/>
      <c r="C99" s="220" t="s">
        <v>625</v>
      </c>
      <c r="D99" s="208"/>
      <c r="E99" s="213">
        <v>-172.602</v>
      </c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8"/>
      <c r="U99" s="187"/>
      <c r="V99" s="170"/>
      <c r="W99" s="170"/>
      <c r="X99" s="170"/>
      <c r="Y99" s="170"/>
      <c r="Z99" s="170"/>
      <c r="AA99" s="170"/>
      <c r="AB99" s="170"/>
      <c r="AC99" s="170"/>
      <c r="AD99" s="170"/>
      <c r="AE99" s="170" t="s">
        <v>137</v>
      </c>
      <c r="AF99" s="170">
        <v>0</v>
      </c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</row>
    <row r="100" spans="1:60" outlineLevel="1">
      <c r="A100" s="171"/>
      <c r="B100" s="180"/>
      <c r="C100" s="226" t="s">
        <v>171</v>
      </c>
      <c r="D100" s="210"/>
      <c r="E100" s="215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8"/>
      <c r="U100" s="187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 t="s">
        <v>137</v>
      </c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</row>
    <row r="101" spans="1:60" outlineLevel="1">
      <c r="A101" s="171"/>
      <c r="B101" s="180"/>
      <c r="C101" s="223" t="s">
        <v>183</v>
      </c>
      <c r="D101" s="210"/>
      <c r="E101" s="215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8"/>
      <c r="U101" s="187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 t="s">
        <v>137</v>
      </c>
      <c r="AF101" s="170">
        <v>3</v>
      </c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</row>
    <row r="102" spans="1:60" outlineLevel="1">
      <c r="A102" s="171"/>
      <c r="B102" s="180"/>
      <c r="C102" s="221" t="s">
        <v>184</v>
      </c>
      <c r="D102" s="209"/>
      <c r="E102" s="214"/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8"/>
      <c r="U102" s="187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 t="s">
        <v>137</v>
      </c>
      <c r="AF102" s="170"/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</row>
    <row r="103" spans="1:60" outlineLevel="1">
      <c r="A103" s="171">
        <v>18</v>
      </c>
      <c r="B103" s="180" t="s">
        <v>228</v>
      </c>
      <c r="C103" s="201" t="s">
        <v>229</v>
      </c>
      <c r="D103" s="181" t="s">
        <v>170</v>
      </c>
      <c r="E103" s="183">
        <v>191.91079999999999</v>
      </c>
      <c r="F103" s="186"/>
      <c r="G103" s="187">
        <f>ROUND(E103*F103,2)</f>
        <v>0</v>
      </c>
      <c r="H103" s="186">
        <v>0</v>
      </c>
      <c r="I103" s="187">
        <f>ROUND(E103*H103,2)</f>
        <v>0</v>
      </c>
      <c r="J103" s="186">
        <v>189</v>
      </c>
      <c r="K103" s="187">
        <f>ROUND(E103*J103,2)</f>
        <v>36271.14</v>
      </c>
      <c r="L103" s="187">
        <v>21</v>
      </c>
      <c r="M103" s="187">
        <f>G103*(1+L103/100)</f>
        <v>0</v>
      </c>
      <c r="N103" s="187">
        <v>0</v>
      </c>
      <c r="O103" s="187">
        <f>ROUND(E103*N103,2)</f>
        <v>0</v>
      </c>
      <c r="P103" s="187">
        <v>0</v>
      </c>
      <c r="Q103" s="187">
        <f>ROUND(E103*P103,2)</f>
        <v>0</v>
      </c>
      <c r="R103" s="187"/>
      <c r="S103" s="187"/>
      <c r="T103" s="188">
        <v>1.2E-2</v>
      </c>
      <c r="U103" s="187">
        <f>ROUND(E103*T103,2)</f>
        <v>2.2999999999999998</v>
      </c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 t="s">
        <v>107</v>
      </c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</row>
    <row r="104" spans="1:60" outlineLevel="1">
      <c r="A104" s="171"/>
      <c r="B104" s="180"/>
      <c r="C104" s="220" t="s">
        <v>136</v>
      </c>
      <c r="D104" s="208"/>
      <c r="E104" s="213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8"/>
      <c r="U104" s="187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 t="s">
        <v>137</v>
      </c>
      <c r="AF104" s="170">
        <v>0</v>
      </c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</row>
    <row r="105" spans="1:60" outlineLevel="1">
      <c r="A105" s="171"/>
      <c r="B105" s="180"/>
      <c r="C105" s="220" t="s">
        <v>626</v>
      </c>
      <c r="D105" s="208"/>
      <c r="E105" s="213">
        <v>191.91079999999999</v>
      </c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8"/>
      <c r="U105" s="187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 t="s">
        <v>137</v>
      </c>
      <c r="AF105" s="170">
        <v>0</v>
      </c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</row>
    <row r="106" spans="1:60" outlineLevel="1">
      <c r="A106" s="171">
        <v>19</v>
      </c>
      <c r="B106" s="180" t="s">
        <v>231</v>
      </c>
      <c r="C106" s="201" t="s">
        <v>232</v>
      </c>
      <c r="D106" s="181" t="s">
        <v>170</v>
      </c>
      <c r="E106" s="183">
        <v>172.602</v>
      </c>
      <c r="F106" s="186"/>
      <c r="G106" s="187">
        <f>ROUND(E106*F106,2)</f>
        <v>0</v>
      </c>
      <c r="H106" s="186">
        <v>0</v>
      </c>
      <c r="I106" s="187">
        <f>ROUND(E106*H106,2)</f>
        <v>0</v>
      </c>
      <c r="J106" s="186">
        <v>170</v>
      </c>
      <c r="K106" s="187">
        <f>ROUND(E106*J106,2)</f>
        <v>29342.34</v>
      </c>
      <c r="L106" s="187">
        <v>21</v>
      </c>
      <c r="M106" s="187">
        <f>G106*(1+L106/100)</f>
        <v>0</v>
      </c>
      <c r="N106" s="187">
        <v>0</v>
      </c>
      <c r="O106" s="187">
        <f>ROUND(E106*N106,2)</f>
        <v>0</v>
      </c>
      <c r="P106" s="187">
        <v>0</v>
      </c>
      <c r="Q106" s="187">
        <f>ROUND(E106*P106,2)</f>
        <v>0</v>
      </c>
      <c r="R106" s="187"/>
      <c r="S106" s="187"/>
      <c r="T106" s="188">
        <v>0.65200000000000002</v>
      </c>
      <c r="U106" s="187">
        <f>ROUND(E106*T106,2)</f>
        <v>112.54</v>
      </c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 t="s">
        <v>107</v>
      </c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  <c r="BC106" s="170"/>
      <c r="BD106" s="170"/>
      <c r="BE106" s="170"/>
      <c r="BF106" s="170"/>
      <c r="BG106" s="170"/>
      <c r="BH106" s="170"/>
    </row>
    <row r="107" spans="1:60" outlineLevel="1">
      <c r="A107" s="171"/>
      <c r="B107" s="180"/>
      <c r="C107" s="220" t="s">
        <v>136</v>
      </c>
      <c r="D107" s="208"/>
      <c r="E107" s="213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8"/>
      <c r="U107" s="187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 t="s">
        <v>137</v>
      </c>
      <c r="AF107" s="170">
        <v>0</v>
      </c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</row>
    <row r="108" spans="1:60" ht="67.5" outlineLevel="1">
      <c r="A108" s="171"/>
      <c r="B108" s="180"/>
      <c r="C108" s="220" t="s">
        <v>233</v>
      </c>
      <c r="D108" s="208"/>
      <c r="E108" s="213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8"/>
      <c r="U108" s="187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 t="s">
        <v>137</v>
      </c>
      <c r="AF108" s="170">
        <v>0</v>
      </c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</row>
    <row r="109" spans="1:60" outlineLevel="1">
      <c r="A109" s="171"/>
      <c r="B109" s="180"/>
      <c r="C109" s="220" t="s">
        <v>622</v>
      </c>
      <c r="D109" s="208"/>
      <c r="E109" s="213">
        <v>172.602</v>
      </c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8"/>
      <c r="U109" s="187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 t="s">
        <v>137</v>
      </c>
      <c r="AF109" s="170">
        <v>0</v>
      </c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  <c r="BC109" s="170"/>
      <c r="BD109" s="170"/>
      <c r="BE109" s="170"/>
      <c r="BF109" s="170"/>
      <c r="BG109" s="170"/>
      <c r="BH109" s="170"/>
    </row>
    <row r="110" spans="1:60" outlineLevel="1">
      <c r="A110" s="171">
        <v>20</v>
      </c>
      <c r="B110" s="180" t="s">
        <v>235</v>
      </c>
      <c r="C110" s="201" t="s">
        <v>236</v>
      </c>
      <c r="D110" s="181" t="s">
        <v>170</v>
      </c>
      <c r="E110" s="183">
        <v>401.30855000000003</v>
      </c>
      <c r="F110" s="186"/>
      <c r="G110" s="187">
        <f>ROUND(E110*F110,2)</f>
        <v>0</v>
      </c>
      <c r="H110" s="186">
        <v>0</v>
      </c>
      <c r="I110" s="187">
        <f>ROUND(E110*H110,2)</f>
        <v>0</v>
      </c>
      <c r="J110" s="186">
        <v>15</v>
      </c>
      <c r="K110" s="187">
        <f>ROUND(E110*J110,2)</f>
        <v>6019.63</v>
      </c>
      <c r="L110" s="187">
        <v>21</v>
      </c>
      <c r="M110" s="187">
        <f>G110*(1+L110/100)</f>
        <v>0</v>
      </c>
      <c r="N110" s="187">
        <v>0</v>
      </c>
      <c r="O110" s="187">
        <f>ROUND(E110*N110,2)</f>
        <v>0</v>
      </c>
      <c r="P110" s="187">
        <v>0</v>
      </c>
      <c r="Q110" s="187">
        <f>ROUND(E110*P110,2)</f>
        <v>0</v>
      </c>
      <c r="R110" s="187"/>
      <c r="S110" s="187"/>
      <c r="T110" s="188">
        <v>8.9999999999999993E-3</v>
      </c>
      <c r="U110" s="187">
        <f>ROUND(E110*T110,2)</f>
        <v>3.61</v>
      </c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 t="s">
        <v>107</v>
      </c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  <c r="BC110" s="170"/>
      <c r="BD110" s="170"/>
      <c r="BE110" s="170"/>
      <c r="BF110" s="170"/>
      <c r="BG110" s="170"/>
      <c r="BH110" s="170"/>
    </row>
    <row r="111" spans="1:60" outlineLevel="1">
      <c r="A111" s="171"/>
      <c r="B111" s="180"/>
      <c r="C111" s="220" t="s">
        <v>136</v>
      </c>
      <c r="D111" s="208"/>
      <c r="E111" s="213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8"/>
      <c r="U111" s="187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 t="s">
        <v>137</v>
      </c>
      <c r="AF111" s="170">
        <v>0</v>
      </c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  <c r="BC111" s="170"/>
      <c r="BD111" s="170"/>
      <c r="BE111" s="170"/>
      <c r="BF111" s="170"/>
      <c r="BG111" s="170"/>
      <c r="BH111" s="170"/>
    </row>
    <row r="112" spans="1:60" outlineLevel="1">
      <c r="A112" s="171"/>
      <c r="B112" s="180"/>
      <c r="C112" s="220" t="s">
        <v>627</v>
      </c>
      <c r="D112" s="208"/>
      <c r="E112" s="213">
        <v>43.164999999999999</v>
      </c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8"/>
      <c r="U112" s="187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 t="s">
        <v>137</v>
      </c>
      <c r="AF112" s="170">
        <v>0</v>
      </c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  <c r="BC112" s="170"/>
      <c r="BD112" s="170"/>
      <c r="BE112" s="170"/>
      <c r="BF112" s="170"/>
      <c r="BG112" s="170"/>
      <c r="BH112" s="170"/>
    </row>
    <row r="113" spans="1:60" outlineLevel="1">
      <c r="A113" s="171"/>
      <c r="B113" s="180"/>
      <c r="C113" s="220" t="s">
        <v>628</v>
      </c>
      <c r="D113" s="208"/>
      <c r="E113" s="213">
        <v>211.79852</v>
      </c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8"/>
      <c r="U113" s="187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 t="s">
        <v>137</v>
      </c>
      <c r="AF113" s="170">
        <v>0</v>
      </c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</row>
    <row r="114" spans="1:60" outlineLevel="1">
      <c r="A114" s="171"/>
      <c r="B114" s="180"/>
      <c r="C114" s="220" t="s">
        <v>629</v>
      </c>
      <c r="D114" s="208"/>
      <c r="E114" s="213">
        <v>51.292230000000004</v>
      </c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8"/>
      <c r="U114" s="187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 t="s">
        <v>137</v>
      </c>
      <c r="AF114" s="170">
        <v>0</v>
      </c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</row>
    <row r="115" spans="1:60" outlineLevel="1">
      <c r="A115" s="171"/>
      <c r="B115" s="180"/>
      <c r="C115" s="224" t="s">
        <v>213</v>
      </c>
      <c r="D115" s="211"/>
      <c r="E115" s="216">
        <v>306.25574999999998</v>
      </c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8"/>
      <c r="U115" s="187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 t="s">
        <v>137</v>
      </c>
      <c r="AF115" s="170">
        <v>1</v>
      </c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</row>
    <row r="116" spans="1:60" outlineLevel="1">
      <c r="A116" s="171"/>
      <c r="B116" s="180"/>
      <c r="C116" s="220" t="s">
        <v>240</v>
      </c>
      <c r="D116" s="208"/>
      <c r="E116" s="213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8"/>
      <c r="U116" s="187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 t="s">
        <v>137</v>
      </c>
      <c r="AF116" s="170">
        <v>0</v>
      </c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</row>
    <row r="117" spans="1:60" outlineLevel="1">
      <c r="A117" s="171"/>
      <c r="B117" s="180"/>
      <c r="C117" s="220" t="s">
        <v>575</v>
      </c>
      <c r="D117" s="208"/>
      <c r="E117" s="213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8"/>
      <c r="U117" s="187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 t="s">
        <v>137</v>
      </c>
      <c r="AF117" s="170">
        <v>0</v>
      </c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</row>
    <row r="118" spans="1:60" ht="33.75" outlineLevel="1">
      <c r="A118" s="171"/>
      <c r="B118" s="180"/>
      <c r="C118" s="220" t="s">
        <v>630</v>
      </c>
      <c r="D118" s="208"/>
      <c r="E118" s="213">
        <v>26.6</v>
      </c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8"/>
      <c r="U118" s="187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 t="s">
        <v>137</v>
      </c>
      <c r="AF118" s="170">
        <v>0</v>
      </c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</row>
    <row r="119" spans="1:60" outlineLevel="1">
      <c r="A119" s="171"/>
      <c r="B119" s="180"/>
      <c r="C119" s="220" t="s">
        <v>631</v>
      </c>
      <c r="D119" s="208"/>
      <c r="E119" s="213">
        <v>3.5750000000000002</v>
      </c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8"/>
      <c r="U119" s="187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 t="s">
        <v>137</v>
      </c>
      <c r="AF119" s="170">
        <v>0</v>
      </c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</row>
    <row r="120" spans="1:60" outlineLevel="1">
      <c r="A120" s="171"/>
      <c r="B120" s="180"/>
      <c r="C120" s="220" t="s">
        <v>582</v>
      </c>
      <c r="D120" s="208"/>
      <c r="E120" s="213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8"/>
      <c r="U120" s="187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 t="s">
        <v>137</v>
      </c>
      <c r="AF120" s="170">
        <v>0</v>
      </c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</row>
    <row r="121" spans="1:60" outlineLevel="1">
      <c r="A121" s="171"/>
      <c r="B121" s="180"/>
      <c r="C121" s="220" t="s">
        <v>632</v>
      </c>
      <c r="D121" s="208"/>
      <c r="E121" s="213">
        <v>68.25</v>
      </c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8"/>
      <c r="U121" s="187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 t="s">
        <v>137</v>
      </c>
      <c r="AF121" s="170">
        <v>0</v>
      </c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  <c r="BG121" s="170"/>
      <c r="BH121" s="170"/>
    </row>
    <row r="122" spans="1:60" outlineLevel="1">
      <c r="A122" s="171"/>
      <c r="B122" s="180"/>
      <c r="C122" s="220" t="s">
        <v>585</v>
      </c>
      <c r="D122" s="208"/>
      <c r="E122" s="213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8"/>
      <c r="U122" s="187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 t="s">
        <v>137</v>
      </c>
      <c r="AF122" s="170">
        <v>0</v>
      </c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</row>
    <row r="123" spans="1:60" outlineLevel="1">
      <c r="A123" s="171"/>
      <c r="B123" s="180"/>
      <c r="C123" s="220" t="s">
        <v>633</v>
      </c>
      <c r="D123" s="208"/>
      <c r="E123" s="213">
        <v>1.925</v>
      </c>
      <c r="F123" s="187"/>
      <c r="G123" s="187"/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8"/>
      <c r="U123" s="187"/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 t="s">
        <v>137</v>
      </c>
      <c r="AF123" s="170">
        <v>0</v>
      </c>
      <c r="AG123" s="170"/>
      <c r="AH123" s="170"/>
      <c r="AI123" s="170"/>
      <c r="AJ123" s="170"/>
      <c r="AK123" s="170"/>
      <c r="AL123" s="170"/>
      <c r="AM123" s="170"/>
      <c r="AN123" s="170"/>
      <c r="AO123" s="170"/>
      <c r="AP123" s="170"/>
      <c r="AQ123" s="170"/>
      <c r="AR123" s="170"/>
      <c r="AS123" s="170"/>
      <c r="AT123" s="170"/>
      <c r="AU123" s="170"/>
      <c r="AV123" s="170"/>
      <c r="AW123" s="170"/>
      <c r="AX123" s="170"/>
      <c r="AY123" s="170"/>
      <c r="AZ123" s="170"/>
      <c r="BA123" s="170"/>
      <c r="BB123" s="170"/>
      <c r="BC123" s="170"/>
      <c r="BD123" s="170"/>
      <c r="BE123" s="170"/>
      <c r="BF123" s="170"/>
      <c r="BG123" s="170"/>
      <c r="BH123" s="170"/>
    </row>
    <row r="124" spans="1:60" outlineLevel="1">
      <c r="A124" s="171"/>
      <c r="B124" s="180"/>
      <c r="C124" s="224" t="s">
        <v>213</v>
      </c>
      <c r="D124" s="211"/>
      <c r="E124" s="216">
        <v>100.35</v>
      </c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8"/>
      <c r="U124" s="187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 t="s">
        <v>137</v>
      </c>
      <c r="AF124" s="170">
        <v>1</v>
      </c>
      <c r="AG124" s="170"/>
      <c r="AH124" s="170"/>
      <c r="AI124" s="170"/>
      <c r="AJ124" s="170"/>
      <c r="AK124" s="170"/>
      <c r="AL124" s="170"/>
      <c r="AM124" s="170"/>
      <c r="AN124" s="170"/>
      <c r="AO124" s="170"/>
      <c r="AP124" s="170"/>
      <c r="AQ124" s="170"/>
      <c r="AR124" s="170"/>
      <c r="AS124" s="170"/>
      <c r="AT124" s="170"/>
      <c r="AU124" s="170"/>
      <c r="AV124" s="170"/>
      <c r="AW124" s="170"/>
      <c r="AX124" s="170"/>
      <c r="AY124" s="170"/>
      <c r="AZ124" s="170"/>
      <c r="BA124" s="170"/>
      <c r="BB124" s="170"/>
      <c r="BC124" s="170"/>
      <c r="BD124" s="170"/>
      <c r="BE124" s="170"/>
      <c r="BF124" s="170"/>
      <c r="BG124" s="170"/>
      <c r="BH124" s="170"/>
    </row>
    <row r="125" spans="1:60" ht="22.5" outlineLevel="1">
      <c r="A125" s="171"/>
      <c r="B125" s="180"/>
      <c r="C125" s="220" t="s">
        <v>634</v>
      </c>
      <c r="D125" s="208"/>
      <c r="E125" s="213">
        <v>-5.2972000000000001</v>
      </c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8"/>
      <c r="U125" s="187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 t="s">
        <v>137</v>
      </c>
      <c r="AF125" s="170">
        <v>0</v>
      </c>
      <c r="AG125" s="170"/>
      <c r="AH125" s="170"/>
      <c r="AI125" s="170"/>
      <c r="AJ125" s="170"/>
      <c r="AK125" s="170"/>
      <c r="AL125" s="170"/>
      <c r="AM125" s="170"/>
      <c r="AN125" s="170"/>
      <c r="AO125" s="170"/>
      <c r="AP125" s="170"/>
      <c r="AQ125" s="170"/>
      <c r="AR125" s="170"/>
      <c r="AS125" s="170"/>
      <c r="AT125" s="170"/>
      <c r="AU125" s="170"/>
      <c r="AV125" s="170"/>
      <c r="AW125" s="170"/>
      <c r="AX125" s="170"/>
      <c r="AY125" s="170"/>
      <c r="AZ125" s="170"/>
      <c r="BA125" s="170"/>
      <c r="BB125" s="170"/>
      <c r="BC125" s="170"/>
      <c r="BD125" s="170"/>
      <c r="BE125" s="170"/>
      <c r="BF125" s="170"/>
      <c r="BG125" s="170"/>
      <c r="BH125" s="170"/>
    </row>
    <row r="126" spans="1:60" outlineLevel="1">
      <c r="A126" s="171"/>
      <c r="B126" s="180"/>
      <c r="C126" s="224" t="s">
        <v>213</v>
      </c>
      <c r="D126" s="211"/>
      <c r="E126" s="216">
        <v>-5.2972000000000001</v>
      </c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8"/>
      <c r="U126" s="187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 t="s">
        <v>137</v>
      </c>
      <c r="AF126" s="170">
        <v>1</v>
      </c>
      <c r="AG126" s="170"/>
      <c r="AH126" s="170"/>
      <c r="AI126" s="170"/>
      <c r="AJ126" s="170"/>
      <c r="AK126" s="170"/>
      <c r="AL126" s="170"/>
      <c r="AM126" s="170"/>
      <c r="AN126" s="170"/>
      <c r="AO126" s="170"/>
      <c r="AP126" s="170"/>
      <c r="AQ126" s="170"/>
      <c r="AR126" s="170"/>
      <c r="AS126" s="170"/>
      <c r="AT126" s="170"/>
      <c r="AU126" s="170"/>
      <c r="AV126" s="170"/>
      <c r="AW126" s="170"/>
      <c r="AX126" s="170"/>
      <c r="AY126" s="170"/>
      <c r="AZ126" s="170"/>
      <c r="BA126" s="170"/>
      <c r="BB126" s="170"/>
      <c r="BC126" s="170"/>
      <c r="BD126" s="170"/>
      <c r="BE126" s="170"/>
      <c r="BF126" s="170"/>
      <c r="BG126" s="170"/>
      <c r="BH126" s="170"/>
    </row>
    <row r="127" spans="1:60" outlineLevel="1">
      <c r="A127" s="171">
        <v>21</v>
      </c>
      <c r="B127" s="180" t="s">
        <v>247</v>
      </c>
      <c r="C127" s="201" t="s">
        <v>248</v>
      </c>
      <c r="D127" s="181" t="s">
        <v>170</v>
      </c>
      <c r="E127" s="183">
        <v>552.94825000000003</v>
      </c>
      <c r="F127" s="186"/>
      <c r="G127" s="187">
        <f>ROUND(E127*F127,2)</f>
        <v>0</v>
      </c>
      <c r="H127" s="186">
        <v>0</v>
      </c>
      <c r="I127" s="187">
        <f>ROUND(E127*H127,2)</f>
        <v>0</v>
      </c>
      <c r="J127" s="186">
        <v>93.9</v>
      </c>
      <c r="K127" s="187">
        <f>ROUND(E127*J127,2)</f>
        <v>51921.84</v>
      </c>
      <c r="L127" s="187">
        <v>21</v>
      </c>
      <c r="M127" s="187">
        <f>G127*(1+L127/100)</f>
        <v>0</v>
      </c>
      <c r="N127" s="187">
        <v>0</v>
      </c>
      <c r="O127" s="187">
        <f>ROUND(E127*N127,2)</f>
        <v>0</v>
      </c>
      <c r="P127" s="187">
        <v>0</v>
      </c>
      <c r="Q127" s="187">
        <f>ROUND(E127*P127,2)</f>
        <v>0</v>
      </c>
      <c r="R127" s="187"/>
      <c r="S127" s="187"/>
      <c r="T127" s="188">
        <v>0.20200000000000001</v>
      </c>
      <c r="U127" s="187">
        <f>ROUND(E127*T127,2)</f>
        <v>111.7</v>
      </c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 t="s">
        <v>107</v>
      </c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0"/>
      <c r="AT127" s="170"/>
      <c r="AU127" s="170"/>
      <c r="AV127" s="170"/>
      <c r="AW127" s="170"/>
      <c r="AX127" s="170"/>
      <c r="AY127" s="170"/>
      <c r="AZ127" s="170"/>
      <c r="BA127" s="170"/>
      <c r="BB127" s="170"/>
      <c r="BC127" s="170"/>
      <c r="BD127" s="170"/>
      <c r="BE127" s="170"/>
      <c r="BF127" s="170"/>
      <c r="BG127" s="170"/>
      <c r="BH127" s="170"/>
    </row>
    <row r="128" spans="1:60" outlineLevel="1">
      <c r="A128" s="171"/>
      <c r="B128" s="180"/>
      <c r="C128" s="220" t="s">
        <v>136</v>
      </c>
      <c r="D128" s="208"/>
      <c r="E128" s="213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8"/>
      <c r="U128" s="187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 t="s">
        <v>137</v>
      </c>
      <c r="AF128" s="170">
        <v>0</v>
      </c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0"/>
      <c r="AT128" s="170"/>
      <c r="AU128" s="170"/>
      <c r="AV128" s="170"/>
      <c r="AW128" s="170"/>
      <c r="AX128" s="170"/>
      <c r="AY128" s="170"/>
      <c r="AZ128" s="170"/>
      <c r="BA128" s="170"/>
      <c r="BB128" s="170"/>
      <c r="BC128" s="170"/>
      <c r="BD128" s="170"/>
      <c r="BE128" s="170"/>
      <c r="BF128" s="170"/>
      <c r="BG128" s="170"/>
      <c r="BH128" s="170"/>
    </row>
    <row r="129" spans="1:60" outlineLevel="1">
      <c r="A129" s="171"/>
      <c r="B129" s="180"/>
      <c r="C129" s="220" t="s">
        <v>635</v>
      </c>
      <c r="D129" s="208"/>
      <c r="E129" s="213">
        <v>959.55399999999997</v>
      </c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8"/>
      <c r="U129" s="187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 t="s">
        <v>137</v>
      </c>
      <c r="AF129" s="170">
        <v>0</v>
      </c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0"/>
      <c r="AT129" s="170"/>
      <c r="AU129" s="170"/>
      <c r="AV129" s="170"/>
      <c r="AW129" s="170"/>
      <c r="AX129" s="170"/>
      <c r="AY129" s="170"/>
      <c r="AZ129" s="170"/>
      <c r="BA129" s="170"/>
      <c r="BB129" s="170"/>
      <c r="BC129" s="170"/>
      <c r="BD129" s="170"/>
      <c r="BE129" s="170"/>
      <c r="BF129" s="170"/>
      <c r="BG129" s="170"/>
      <c r="BH129" s="170"/>
    </row>
    <row r="130" spans="1:60" outlineLevel="1">
      <c r="A130" s="171"/>
      <c r="B130" s="180"/>
      <c r="C130" s="220" t="s">
        <v>636</v>
      </c>
      <c r="D130" s="208"/>
      <c r="E130" s="213">
        <v>-406.60575</v>
      </c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8"/>
      <c r="U130" s="187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 t="s">
        <v>137</v>
      </c>
      <c r="AF130" s="170">
        <v>0</v>
      </c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0"/>
      <c r="AT130" s="170"/>
      <c r="AU130" s="170"/>
      <c r="AV130" s="170"/>
      <c r="AW130" s="170"/>
      <c r="AX130" s="170"/>
      <c r="AY130" s="170"/>
      <c r="AZ130" s="170"/>
      <c r="BA130" s="170"/>
      <c r="BB130" s="170"/>
      <c r="BC130" s="170"/>
      <c r="BD130" s="170"/>
      <c r="BE130" s="170"/>
      <c r="BF130" s="170"/>
      <c r="BG130" s="170"/>
      <c r="BH130" s="170"/>
    </row>
    <row r="131" spans="1:60" outlineLevel="1">
      <c r="A131" s="171">
        <v>22</v>
      </c>
      <c r="B131" s="180" t="s">
        <v>247</v>
      </c>
      <c r="C131" s="201" t="s">
        <v>248</v>
      </c>
      <c r="D131" s="181" t="s">
        <v>170</v>
      </c>
      <c r="E131" s="183">
        <v>172.602</v>
      </c>
      <c r="F131" s="186"/>
      <c r="G131" s="187">
        <f>ROUND(E131*F131,2)</f>
        <v>0</v>
      </c>
      <c r="H131" s="186">
        <v>0</v>
      </c>
      <c r="I131" s="187">
        <f>ROUND(E131*H131,2)</f>
        <v>0</v>
      </c>
      <c r="J131" s="186">
        <v>93.9</v>
      </c>
      <c r="K131" s="187">
        <f>ROUND(E131*J131,2)</f>
        <v>16207.33</v>
      </c>
      <c r="L131" s="187">
        <v>21</v>
      </c>
      <c r="M131" s="187">
        <f>G131*(1+L131/100)</f>
        <v>0</v>
      </c>
      <c r="N131" s="187">
        <v>0</v>
      </c>
      <c r="O131" s="187">
        <f>ROUND(E131*N131,2)</f>
        <v>0</v>
      </c>
      <c r="P131" s="187">
        <v>0</v>
      </c>
      <c r="Q131" s="187">
        <f>ROUND(E131*P131,2)</f>
        <v>0</v>
      </c>
      <c r="R131" s="187"/>
      <c r="S131" s="187"/>
      <c r="T131" s="188">
        <v>0.20200000000000001</v>
      </c>
      <c r="U131" s="187">
        <f>ROUND(E131*T131,2)</f>
        <v>34.869999999999997</v>
      </c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 t="s">
        <v>107</v>
      </c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0"/>
      <c r="AT131" s="170"/>
      <c r="AU131" s="170"/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</row>
    <row r="132" spans="1:60" outlineLevel="1">
      <c r="A132" s="171"/>
      <c r="B132" s="180"/>
      <c r="C132" s="220" t="s">
        <v>136</v>
      </c>
      <c r="D132" s="208"/>
      <c r="E132" s="213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8"/>
      <c r="U132" s="187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 t="s">
        <v>137</v>
      </c>
      <c r="AF132" s="170">
        <v>0</v>
      </c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0"/>
      <c r="AT132" s="170"/>
      <c r="AU132" s="170"/>
      <c r="AV132" s="170"/>
      <c r="AW132" s="170"/>
      <c r="AX132" s="170"/>
      <c r="AY132" s="170"/>
      <c r="AZ132" s="170"/>
      <c r="BA132" s="170"/>
      <c r="BB132" s="170"/>
      <c r="BC132" s="170"/>
      <c r="BD132" s="170"/>
      <c r="BE132" s="170"/>
      <c r="BF132" s="170"/>
      <c r="BG132" s="170"/>
      <c r="BH132" s="170"/>
    </row>
    <row r="133" spans="1:60" ht="67.5" outlineLevel="1">
      <c r="A133" s="171"/>
      <c r="B133" s="180"/>
      <c r="C133" s="220" t="s">
        <v>233</v>
      </c>
      <c r="D133" s="208"/>
      <c r="E133" s="213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8"/>
      <c r="U133" s="187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 t="s">
        <v>137</v>
      </c>
      <c r="AF133" s="170">
        <v>0</v>
      </c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0"/>
      <c r="AT133" s="170"/>
      <c r="AU133" s="170"/>
      <c r="AV133" s="170"/>
      <c r="AW133" s="170"/>
      <c r="AX133" s="170"/>
      <c r="AY133" s="170"/>
      <c r="AZ133" s="170"/>
      <c r="BA133" s="170"/>
      <c r="BB133" s="170"/>
      <c r="BC133" s="170"/>
      <c r="BD133" s="170"/>
      <c r="BE133" s="170"/>
      <c r="BF133" s="170"/>
      <c r="BG133" s="170"/>
      <c r="BH133" s="170"/>
    </row>
    <row r="134" spans="1:60" outlineLevel="1">
      <c r="A134" s="171"/>
      <c r="B134" s="180"/>
      <c r="C134" s="220" t="s">
        <v>251</v>
      </c>
      <c r="D134" s="208"/>
      <c r="E134" s="213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8"/>
      <c r="U134" s="187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 t="s">
        <v>137</v>
      </c>
      <c r="AF134" s="170">
        <v>0</v>
      </c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0"/>
      <c r="AT134" s="170"/>
      <c r="AU134" s="170"/>
      <c r="AV134" s="170"/>
      <c r="AW134" s="170"/>
      <c r="AX134" s="170"/>
      <c r="AY134" s="170"/>
      <c r="AZ134" s="170"/>
      <c r="BA134" s="170"/>
      <c r="BB134" s="170"/>
      <c r="BC134" s="170"/>
      <c r="BD134" s="170"/>
      <c r="BE134" s="170"/>
      <c r="BF134" s="170"/>
      <c r="BG134" s="170"/>
      <c r="BH134" s="170"/>
    </row>
    <row r="135" spans="1:60" outlineLevel="1">
      <c r="A135" s="171"/>
      <c r="B135" s="180"/>
      <c r="C135" s="220" t="s">
        <v>575</v>
      </c>
      <c r="D135" s="208"/>
      <c r="E135" s="213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8"/>
      <c r="U135" s="187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 t="s">
        <v>137</v>
      </c>
      <c r="AF135" s="170">
        <v>0</v>
      </c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0"/>
      <c r="AT135" s="170"/>
      <c r="AU135" s="170"/>
      <c r="AV135" s="170"/>
      <c r="AW135" s="170"/>
      <c r="AX135" s="170"/>
      <c r="AY135" s="170"/>
      <c r="AZ135" s="170"/>
      <c r="BA135" s="170"/>
      <c r="BB135" s="170"/>
      <c r="BC135" s="170"/>
      <c r="BD135" s="170"/>
      <c r="BE135" s="170"/>
      <c r="BF135" s="170"/>
      <c r="BG135" s="170"/>
      <c r="BH135" s="170"/>
    </row>
    <row r="136" spans="1:60" ht="33.75" outlineLevel="1">
      <c r="A136" s="171"/>
      <c r="B136" s="180"/>
      <c r="C136" s="220" t="s">
        <v>637</v>
      </c>
      <c r="D136" s="208"/>
      <c r="E136" s="213">
        <v>45.752000000000002</v>
      </c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8"/>
      <c r="U136" s="187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 t="s">
        <v>137</v>
      </c>
      <c r="AF136" s="170">
        <v>0</v>
      </c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0"/>
      <c r="AT136" s="170"/>
      <c r="AU136" s="170"/>
      <c r="AV136" s="170"/>
      <c r="AW136" s="170"/>
      <c r="AX136" s="170"/>
      <c r="AY136" s="170"/>
      <c r="AZ136" s="170"/>
      <c r="BA136" s="170"/>
      <c r="BB136" s="170"/>
      <c r="BC136" s="170"/>
      <c r="BD136" s="170"/>
      <c r="BE136" s="170"/>
      <c r="BF136" s="170"/>
      <c r="BG136" s="170"/>
      <c r="BH136" s="170"/>
    </row>
    <row r="137" spans="1:60" outlineLevel="1">
      <c r="A137" s="171"/>
      <c r="B137" s="180"/>
      <c r="C137" s="220" t="s">
        <v>638</v>
      </c>
      <c r="D137" s="208"/>
      <c r="E137" s="213">
        <v>6.149</v>
      </c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8"/>
      <c r="U137" s="187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 t="s">
        <v>137</v>
      </c>
      <c r="AF137" s="170">
        <v>0</v>
      </c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0"/>
      <c r="AT137" s="170"/>
      <c r="AU137" s="170"/>
      <c r="AV137" s="170"/>
      <c r="AW137" s="170"/>
      <c r="AX137" s="170"/>
      <c r="AY137" s="170"/>
      <c r="AZ137" s="170"/>
      <c r="BA137" s="170"/>
      <c r="BB137" s="170"/>
      <c r="BC137" s="170"/>
      <c r="BD137" s="170"/>
      <c r="BE137" s="170"/>
      <c r="BF137" s="170"/>
      <c r="BG137" s="170"/>
      <c r="BH137" s="170"/>
    </row>
    <row r="138" spans="1:60" outlineLevel="1">
      <c r="A138" s="171"/>
      <c r="B138" s="180"/>
      <c r="C138" s="220" t="s">
        <v>582</v>
      </c>
      <c r="D138" s="208"/>
      <c r="E138" s="213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8"/>
      <c r="U138" s="187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 t="s">
        <v>137</v>
      </c>
      <c r="AF138" s="170">
        <v>0</v>
      </c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0"/>
      <c r="AT138" s="170"/>
      <c r="AU138" s="170"/>
      <c r="AV138" s="170"/>
      <c r="AW138" s="170"/>
      <c r="AX138" s="170"/>
      <c r="AY138" s="170"/>
      <c r="AZ138" s="170"/>
      <c r="BA138" s="170"/>
      <c r="BB138" s="170"/>
      <c r="BC138" s="170"/>
      <c r="BD138" s="170"/>
      <c r="BE138" s="170"/>
      <c r="BF138" s="170"/>
      <c r="BG138" s="170"/>
      <c r="BH138" s="170"/>
    </row>
    <row r="139" spans="1:60" outlineLevel="1">
      <c r="A139" s="171"/>
      <c r="B139" s="180"/>
      <c r="C139" s="220" t="s">
        <v>639</v>
      </c>
      <c r="D139" s="208"/>
      <c r="E139" s="213">
        <v>117.39</v>
      </c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8"/>
      <c r="U139" s="187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 t="s">
        <v>137</v>
      </c>
      <c r="AF139" s="170">
        <v>0</v>
      </c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0"/>
      <c r="AT139" s="170"/>
      <c r="AU139" s="170"/>
      <c r="AV139" s="170"/>
      <c r="AW139" s="170"/>
      <c r="AX139" s="170"/>
      <c r="AY139" s="170"/>
      <c r="AZ139" s="170"/>
      <c r="BA139" s="170"/>
      <c r="BB139" s="170"/>
      <c r="BC139" s="170"/>
      <c r="BD139" s="170"/>
      <c r="BE139" s="170"/>
      <c r="BF139" s="170"/>
      <c r="BG139" s="170"/>
      <c r="BH139" s="170"/>
    </row>
    <row r="140" spans="1:60" outlineLevel="1">
      <c r="A140" s="171"/>
      <c r="B140" s="180"/>
      <c r="C140" s="220" t="s">
        <v>585</v>
      </c>
      <c r="D140" s="208"/>
      <c r="E140" s="213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8"/>
      <c r="U140" s="187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 t="s">
        <v>137</v>
      </c>
      <c r="AF140" s="170">
        <v>0</v>
      </c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0"/>
      <c r="AT140" s="170"/>
      <c r="AU140" s="170"/>
      <c r="AV140" s="170"/>
      <c r="AW140" s="170"/>
      <c r="AX140" s="170"/>
      <c r="AY140" s="170"/>
      <c r="AZ140" s="170"/>
      <c r="BA140" s="170"/>
      <c r="BB140" s="170"/>
      <c r="BC140" s="170"/>
      <c r="BD140" s="170"/>
      <c r="BE140" s="170"/>
      <c r="BF140" s="170"/>
      <c r="BG140" s="170"/>
      <c r="BH140" s="170"/>
    </row>
    <row r="141" spans="1:60" outlineLevel="1">
      <c r="A141" s="171"/>
      <c r="B141" s="180"/>
      <c r="C141" s="220" t="s">
        <v>640</v>
      </c>
      <c r="D141" s="208"/>
      <c r="E141" s="213">
        <v>3.3109999999999999</v>
      </c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8"/>
      <c r="U141" s="187"/>
      <c r="V141" s="170"/>
      <c r="W141" s="170"/>
      <c r="X141" s="170"/>
      <c r="Y141" s="170"/>
      <c r="Z141" s="170"/>
      <c r="AA141" s="170"/>
      <c r="AB141" s="170"/>
      <c r="AC141" s="170"/>
      <c r="AD141" s="170"/>
      <c r="AE141" s="170" t="s">
        <v>137</v>
      </c>
      <c r="AF141" s="170">
        <v>0</v>
      </c>
      <c r="AG141" s="170"/>
      <c r="AH141" s="170"/>
      <c r="AI141" s="170"/>
      <c r="AJ141" s="170"/>
      <c r="AK141" s="170"/>
      <c r="AL141" s="170"/>
      <c r="AM141" s="170"/>
      <c r="AN141" s="170"/>
      <c r="AO141" s="170"/>
      <c r="AP141" s="170"/>
      <c r="AQ141" s="170"/>
      <c r="AR141" s="170"/>
      <c r="AS141" s="170"/>
      <c r="AT141" s="170"/>
      <c r="AU141" s="170"/>
      <c r="AV141" s="170"/>
      <c r="AW141" s="170"/>
      <c r="AX141" s="170"/>
      <c r="AY141" s="170"/>
      <c r="AZ141" s="170"/>
      <c r="BA141" s="170"/>
      <c r="BB141" s="170"/>
      <c r="BC141" s="170"/>
      <c r="BD141" s="170"/>
      <c r="BE141" s="170"/>
      <c r="BF141" s="170"/>
      <c r="BG141" s="170"/>
      <c r="BH141" s="170"/>
    </row>
    <row r="142" spans="1:60" outlineLevel="1">
      <c r="A142" s="171">
        <v>23</v>
      </c>
      <c r="B142" s="180" t="s">
        <v>255</v>
      </c>
      <c r="C142" s="201" t="s">
        <v>256</v>
      </c>
      <c r="D142" s="181" t="s">
        <v>170</v>
      </c>
      <c r="E142" s="183">
        <v>211.79852</v>
      </c>
      <c r="F142" s="186"/>
      <c r="G142" s="187">
        <f>ROUND(E142*F142,2)</f>
        <v>0</v>
      </c>
      <c r="H142" s="186">
        <v>0</v>
      </c>
      <c r="I142" s="187">
        <f>ROUND(E142*H142,2)</f>
        <v>0</v>
      </c>
      <c r="J142" s="186">
        <v>358.5</v>
      </c>
      <c r="K142" s="187">
        <f>ROUND(E142*J142,2)</f>
        <v>75929.77</v>
      </c>
      <c r="L142" s="187">
        <v>21</v>
      </c>
      <c r="M142" s="187">
        <f>G142*(1+L142/100)</f>
        <v>0</v>
      </c>
      <c r="N142" s="187">
        <v>0</v>
      </c>
      <c r="O142" s="187">
        <f>ROUND(E142*N142,2)</f>
        <v>0</v>
      </c>
      <c r="P142" s="187">
        <v>0</v>
      </c>
      <c r="Q142" s="187">
        <f>ROUND(E142*P142,2)</f>
        <v>0</v>
      </c>
      <c r="R142" s="187"/>
      <c r="S142" s="187"/>
      <c r="T142" s="188">
        <v>1.587</v>
      </c>
      <c r="U142" s="187">
        <f>ROUND(E142*T142,2)</f>
        <v>336.12</v>
      </c>
      <c r="V142" s="170"/>
      <c r="W142" s="170"/>
      <c r="X142" s="170"/>
      <c r="Y142" s="170"/>
      <c r="Z142" s="170"/>
      <c r="AA142" s="170"/>
      <c r="AB142" s="170"/>
      <c r="AC142" s="170"/>
      <c r="AD142" s="170"/>
      <c r="AE142" s="170" t="s">
        <v>107</v>
      </c>
      <c r="AF142" s="170"/>
      <c r="AG142" s="170"/>
      <c r="AH142" s="170"/>
      <c r="AI142" s="170"/>
      <c r="AJ142" s="170"/>
      <c r="AK142" s="170"/>
      <c r="AL142" s="170"/>
      <c r="AM142" s="170"/>
      <c r="AN142" s="170"/>
      <c r="AO142" s="170"/>
      <c r="AP142" s="170"/>
      <c r="AQ142" s="170"/>
      <c r="AR142" s="170"/>
      <c r="AS142" s="170"/>
      <c r="AT142" s="170"/>
      <c r="AU142" s="170"/>
      <c r="AV142" s="170"/>
      <c r="AW142" s="170"/>
      <c r="AX142" s="170"/>
      <c r="AY142" s="170"/>
      <c r="AZ142" s="170"/>
      <c r="BA142" s="170"/>
      <c r="BB142" s="170"/>
      <c r="BC142" s="170"/>
      <c r="BD142" s="170"/>
      <c r="BE142" s="170"/>
      <c r="BF142" s="170"/>
      <c r="BG142" s="170"/>
      <c r="BH142" s="170"/>
    </row>
    <row r="143" spans="1:60" outlineLevel="1">
      <c r="A143" s="171"/>
      <c r="B143" s="180"/>
      <c r="C143" s="220" t="s">
        <v>136</v>
      </c>
      <c r="D143" s="208"/>
      <c r="E143" s="213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8"/>
      <c r="U143" s="187"/>
      <c r="V143" s="170"/>
      <c r="W143" s="170"/>
      <c r="X143" s="170"/>
      <c r="Y143" s="170"/>
      <c r="Z143" s="170"/>
      <c r="AA143" s="170"/>
      <c r="AB143" s="170"/>
      <c r="AC143" s="170"/>
      <c r="AD143" s="170"/>
      <c r="AE143" s="170" t="s">
        <v>137</v>
      </c>
      <c r="AF143" s="170">
        <v>0</v>
      </c>
      <c r="AG143" s="170"/>
      <c r="AH143" s="170"/>
      <c r="AI143" s="170"/>
      <c r="AJ143" s="170"/>
      <c r="AK143" s="170"/>
      <c r="AL143" s="170"/>
      <c r="AM143" s="170"/>
      <c r="AN143" s="170"/>
      <c r="AO143" s="170"/>
      <c r="AP143" s="170"/>
      <c r="AQ143" s="170"/>
      <c r="AR143" s="170"/>
      <c r="AS143" s="170"/>
      <c r="AT143" s="170"/>
      <c r="AU143" s="170"/>
      <c r="AV143" s="170"/>
      <c r="AW143" s="170"/>
      <c r="AX143" s="170"/>
      <c r="AY143" s="170"/>
      <c r="AZ143" s="170"/>
      <c r="BA143" s="170"/>
      <c r="BB143" s="170"/>
      <c r="BC143" s="170"/>
      <c r="BD143" s="170"/>
      <c r="BE143" s="170"/>
      <c r="BF143" s="170"/>
      <c r="BG143" s="170"/>
      <c r="BH143" s="170"/>
    </row>
    <row r="144" spans="1:60" outlineLevel="1">
      <c r="A144" s="171"/>
      <c r="B144" s="180"/>
      <c r="C144" s="220" t="s">
        <v>575</v>
      </c>
      <c r="D144" s="208"/>
      <c r="E144" s="213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8"/>
      <c r="U144" s="187"/>
      <c r="V144" s="170"/>
      <c r="W144" s="170"/>
      <c r="X144" s="170"/>
      <c r="Y144" s="170"/>
      <c r="Z144" s="170"/>
      <c r="AA144" s="170"/>
      <c r="AB144" s="170"/>
      <c r="AC144" s="170"/>
      <c r="AD144" s="170"/>
      <c r="AE144" s="170" t="s">
        <v>137</v>
      </c>
      <c r="AF144" s="170">
        <v>0</v>
      </c>
      <c r="AG144" s="170"/>
      <c r="AH144" s="170"/>
      <c r="AI144" s="170"/>
      <c r="AJ144" s="170"/>
      <c r="AK144" s="170"/>
      <c r="AL144" s="170"/>
      <c r="AM144" s="170"/>
      <c r="AN144" s="170"/>
      <c r="AO144" s="170"/>
      <c r="AP144" s="170"/>
      <c r="AQ144" s="170"/>
      <c r="AR144" s="170"/>
      <c r="AS144" s="170"/>
      <c r="AT144" s="170"/>
      <c r="AU144" s="170"/>
      <c r="AV144" s="170"/>
      <c r="AW144" s="170"/>
      <c r="AX144" s="170"/>
      <c r="AY144" s="170"/>
      <c r="AZ144" s="170"/>
      <c r="BA144" s="170"/>
      <c r="BB144" s="170"/>
      <c r="BC144" s="170"/>
      <c r="BD144" s="170"/>
      <c r="BE144" s="170"/>
      <c r="BF144" s="170"/>
      <c r="BG144" s="170"/>
      <c r="BH144" s="170"/>
    </row>
    <row r="145" spans="1:60" outlineLevel="1">
      <c r="A145" s="171"/>
      <c r="B145" s="180"/>
      <c r="C145" s="220" t="s">
        <v>641</v>
      </c>
      <c r="D145" s="208"/>
      <c r="E145" s="213">
        <v>19.420500000000001</v>
      </c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8"/>
      <c r="U145" s="187"/>
      <c r="V145" s="170"/>
      <c r="W145" s="170"/>
      <c r="X145" s="170"/>
      <c r="Y145" s="170"/>
      <c r="Z145" s="170"/>
      <c r="AA145" s="170"/>
      <c r="AB145" s="170"/>
      <c r="AC145" s="170"/>
      <c r="AD145" s="170"/>
      <c r="AE145" s="170" t="s">
        <v>137</v>
      </c>
      <c r="AF145" s="170">
        <v>0</v>
      </c>
      <c r="AG145" s="170"/>
      <c r="AH145" s="170"/>
      <c r="AI145" s="170"/>
      <c r="AJ145" s="170"/>
      <c r="AK145" s="170"/>
      <c r="AL145" s="170"/>
      <c r="AM145" s="170"/>
      <c r="AN145" s="170"/>
      <c r="AO145" s="170"/>
      <c r="AP145" s="170"/>
      <c r="AQ145" s="170"/>
      <c r="AR145" s="170"/>
      <c r="AS145" s="170"/>
      <c r="AT145" s="170"/>
      <c r="AU145" s="170"/>
      <c r="AV145" s="170"/>
      <c r="AW145" s="170"/>
      <c r="AX145" s="170"/>
      <c r="AY145" s="170"/>
      <c r="AZ145" s="170"/>
      <c r="BA145" s="170"/>
      <c r="BB145" s="170"/>
      <c r="BC145" s="170"/>
      <c r="BD145" s="170"/>
      <c r="BE145" s="170"/>
      <c r="BF145" s="170"/>
      <c r="BG145" s="170"/>
      <c r="BH145" s="170"/>
    </row>
    <row r="146" spans="1:60" ht="33.75" outlineLevel="1">
      <c r="A146" s="171"/>
      <c r="B146" s="180"/>
      <c r="C146" s="220" t="s">
        <v>642</v>
      </c>
      <c r="D146" s="208"/>
      <c r="E146" s="213">
        <v>59.052</v>
      </c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8"/>
      <c r="U146" s="187"/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 t="s">
        <v>137</v>
      </c>
      <c r="AF146" s="170">
        <v>0</v>
      </c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0"/>
      <c r="AQ146" s="170"/>
      <c r="AR146" s="170"/>
      <c r="AS146" s="170"/>
      <c r="AT146" s="170"/>
      <c r="AU146" s="170"/>
      <c r="AV146" s="170"/>
      <c r="AW146" s="170"/>
      <c r="AX146" s="170"/>
      <c r="AY146" s="170"/>
      <c r="AZ146" s="170"/>
      <c r="BA146" s="170"/>
      <c r="BB146" s="170"/>
      <c r="BC146" s="170"/>
      <c r="BD146" s="170"/>
      <c r="BE146" s="170"/>
      <c r="BF146" s="170"/>
      <c r="BG146" s="170"/>
      <c r="BH146" s="170"/>
    </row>
    <row r="147" spans="1:60" outlineLevel="1">
      <c r="A147" s="171"/>
      <c r="B147" s="180"/>
      <c r="C147" s="220" t="s">
        <v>643</v>
      </c>
      <c r="D147" s="208"/>
      <c r="E147" s="213">
        <v>176.08500000000001</v>
      </c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8"/>
      <c r="U147" s="187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 t="s">
        <v>137</v>
      </c>
      <c r="AF147" s="170">
        <v>0</v>
      </c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0"/>
      <c r="AR147" s="170"/>
      <c r="AS147" s="170"/>
      <c r="AT147" s="170"/>
      <c r="AU147" s="170"/>
      <c r="AV147" s="170"/>
      <c r="AW147" s="170"/>
      <c r="AX147" s="170"/>
      <c r="AY147" s="170"/>
      <c r="AZ147" s="170"/>
      <c r="BA147" s="170"/>
      <c r="BB147" s="170"/>
      <c r="BC147" s="170"/>
      <c r="BD147" s="170"/>
      <c r="BE147" s="170"/>
      <c r="BF147" s="170"/>
      <c r="BG147" s="170"/>
      <c r="BH147" s="170"/>
    </row>
    <row r="148" spans="1:60" outlineLevel="1">
      <c r="A148" s="171"/>
      <c r="B148" s="180"/>
      <c r="C148" s="220" t="s">
        <v>644</v>
      </c>
      <c r="D148" s="208"/>
      <c r="E148" s="213">
        <v>8.5332500000000007</v>
      </c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8"/>
      <c r="U148" s="187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 t="s">
        <v>137</v>
      </c>
      <c r="AF148" s="170">
        <v>0</v>
      </c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/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</row>
    <row r="149" spans="1:60" outlineLevel="1">
      <c r="A149" s="171"/>
      <c r="B149" s="180"/>
      <c r="C149" s="224" t="s">
        <v>213</v>
      </c>
      <c r="D149" s="211"/>
      <c r="E149" s="216">
        <v>263.09075000000001</v>
      </c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8"/>
      <c r="U149" s="187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 t="s">
        <v>137</v>
      </c>
      <c r="AF149" s="170">
        <v>1</v>
      </c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0"/>
      <c r="AT149" s="170"/>
      <c r="AU149" s="170"/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</row>
    <row r="150" spans="1:60" outlineLevel="1">
      <c r="A150" s="171"/>
      <c r="B150" s="180"/>
      <c r="C150" s="220" t="s">
        <v>645</v>
      </c>
      <c r="D150" s="208"/>
      <c r="E150" s="213">
        <v>-15.909509999999999</v>
      </c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8"/>
      <c r="U150" s="187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 t="s">
        <v>137</v>
      </c>
      <c r="AF150" s="170">
        <v>0</v>
      </c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0"/>
      <c r="AT150" s="170"/>
      <c r="AU150" s="170"/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</row>
    <row r="151" spans="1:60" outlineLevel="1">
      <c r="A151" s="171"/>
      <c r="B151" s="180"/>
      <c r="C151" s="220" t="s">
        <v>646</v>
      </c>
      <c r="D151" s="208"/>
      <c r="E151" s="213">
        <v>-35.382730000000002</v>
      </c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8"/>
      <c r="U151" s="187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 t="s">
        <v>137</v>
      </c>
      <c r="AF151" s="170">
        <v>0</v>
      </c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0"/>
      <c r="AT151" s="170"/>
      <c r="AU151" s="170"/>
      <c r="AV151" s="170"/>
      <c r="AW151" s="170"/>
      <c r="AX151" s="170"/>
      <c r="AY151" s="170"/>
      <c r="AZ151" s="170"/>
      <c r="BA151" s="170"/>
      <c r="BB151" s="170"/>
      <c r="BC151" s="170"/>
      <c r="BD151" s="170"/>
      <c r="BE151" s="170"/>
      <c r="BF151" s="170"/>
      <c r="BG151" s="170"/>
      <c r="BH151" s="170"/>
    </row>
    <row r="152" spans="1:60" outlineLevel="1">
      <c r="A152" s="171"/>
      <c r="B152" s="180"/>
      <c r="C152" s="224" t="s">
        <v>213</v>
      </c>
      <c r="D152" s="211"/>
      <c r="E152" s="216">
        <v>-51.292230000000004</v>
      </c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8"/>
      <c r="U152" s="187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 t="s">
        <v>137</v>
      </c>
      <c r="AF152" s="170">
        <v>1</v>
      </c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0"/>
      <c r="AT152" s="170"/>
      <c r="AU152" s="170"/>
      <c r="AV152" s="170"/>
      <c r="AW152" s="170"/>
      <c r="AX152" s="170"/>
      <c r="AY152" s="170"/>
      <c r="AZ152" s="170"/>
      <c r="BA152" s="170"/>
      <c r="BB152" s="170"/>
      <c r="BC152" s="170"/>
      <c r="BD152" s="170"/>
      <c r="BE152" s="170"/>
      <c r="BF152" s="170"/>
      <c r="BG152" s="170"/>
      <c r="BH152" s="170"/>
    </row>
    <row r="153" spans="1:60" outlineLevel="1">
      <c r="A153" s="171">
        <v>24</v>
      </c>
      <c r="B153" s="180" t="s">
        <v>261</v>
      </c>
      <c r="C153" s="201" t="s">
        <v>262</v>
      </c>
      <c r="D153" s="181" t="s">
        <v>263</v>
      </c>
      <c r="E153" s="183">
        <v>411.67178999999999</v>
      </c>
      <c r="F153" s="186"/>
      <c r="G153" s="187">
        <f>ROUND(E153*F153,2)</f>
        <v>0</v>
      </c>
      <c r="H153" s="186">
        <v>0</v>
      </c>
      <c r="I153" s="187">
        <f>ROUND(E153*H153,2)</f>
        <v>0</v>
      </c>
      <c r="J153" s="186">
        <v>165</v>
      </c>
      <c r="K153" s="187">
        <f>ROUND(E153*J153,2)</f>
        <v>67925.850000000006</v>
      </c>
      <c r="L153" s="187">
        <v>21</v>
      </c>
      <c r="M153" s="187">
        <f>G153*(1+L153/100)</f>
        <v>0</v>
      </c>
      <c r="N153" s="187">
        <v>0</v>
      </c>
      <c r="O153" s="187">
        <f>ROUND(E153*N153,2)</f>
        <v>0</v>
      </c>
      <c r="P153" s="187">
        <v>0</v>
      </c>
      <c r="Q153" s="187">
        <f>ROUND(E153*P153,2)</f>
        <v>0</v>
      </c>
      <c r="R153" s="187"/>
      <c r="S153" s="187"/>
      <c r="T153" s="188">
        <v>0</v>
      </c>
      <c r="U153" s="187">
        <f>ROUND(E153*T153,2)</f>
        <v>0</v>
      </c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 t="s">
        <v>107</v>
      </c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0"/>
      <c r="AT153" s="170"/>
      <c r="AU153" s="170"/>
      <c r="AV153" s="170"/>
      <c r="AW153" s="170"/>
      <c r="AX153" s="170"/>
      <c r="AY153" s="170"/>
      <c r="AZ153" s="170"/>
      <c r="BA153" s="170"/>
      <c r="BB153" s="170"/>
      <c r="BC153" s="170"/>
      <c r="BD153" s="170"/>
      <c r="BE153" s="170"/>
      <c r="BF153" s="170"/>
      <c r="BG153" s="170"/>
      <c r="BH153" s="170"/>
    </row>
    <row r="154" spans="1:60" outlineLevel="1">
      <c r="A154" s="171"/>
      <c r="B154" s="180"/>
      <c r="C154" s="220" t="s">
        <v>647</v>
      </c>
      <c r="D154" s="208"/>
      <c r="E154" s="213">
        <v>411.67178999999999</v>
      </c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8"/>
      <c r="U154" s="187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 t="s">
        <v>137</v>
      </c>
      <c r="AF154" s="170">
        <v>0</v>
      </c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0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</row>
    <row r="155" spans="1:60" outlineLevel="1">
      <c r="A155" s="171">
        <v>25</v>
      </c>
      <c r="B155" s="180" t="s">
        <v>265</v>
      </c>
      <c r="C155" s="201" t="s">
        <v>266</v>
      </c>
      <c r="D155" s="181" t="s">
        <v>263</v>
      </c>
      <c r="E155" s="183">
        <v>406.44135999999997</v>
      </c>
      <c r="F155" s="186"/>
      <c r="G155" s="187">
        <f>ROUND(E155*F155,2)</f>
        <v>0</v>
      </c>
      <c r="H155" s="186">
        <v>363</v>
      </c>
      <c r="I155" s="187">
        <f>ROUND(E155*H155,2)</f>
        <v>147538.21</v>
      </c>
      <c r="J155" s="186">
        <v>0</v>
      </c>
      <c r="K155" s="187">
        <f>ROUND(E155*J155,2)</f>
        <v>0</v>
      </c>
      <c r="L155" s="187">
        <v>21</v>
      </c>
      <c r="M155" s="187">
        <f>G155*(1+L155/100)</f>
        <v>0</v>
      </c>
      <c r="N155" s="187">
        <v>1</v>
      </c>
      <c r="O155" s="187">
        <f>ROUND(E155*N155,2)</f>
        <v>406.44</v>
      </c>
      <c r="P155" s="187">
        <v>0</v>
      </c>
      <c r="Q155" s="187">
        <f>ROUND(E155*P155,2)</f>
        <v>0</v>
      </c>
      <c r="R155" s="187"/>
      <c r="S155" s="187"/>
      <c r="T155" s="188">
        <v>0</v>
      </c>
      <c r="U155" s="187">
        <f>ROUND(E155*T155,2)</f>
        <v>0</v>
      </c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 t="s">
        <v>267</v>
      </c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70"/>
      <c r="AX155" s="170"/>
      <c r="AY155" s="170"/>
      <c r="AZ155" s="170"/>
      <c r="BA155" s="170"/>
      <c r="BB155" s="170"/>
      <c r="BC155" s="170"/>
      <c r="BD155" s="170"/>
      <c r="BE155" s="170"/>
      <c r="BF155" s="170"/>
      <c r="BG155" s="170"/>
      <c r="BH155" s="170"/>
    </row>
    <row r="156" spans="1:60" outlineLevel="1">
      <c r="A156" s="171"/>
      <c r="B156" s="180"/>
      <c r="C156" s="220" t="s">
        <v>136</v>
      </c>
      <c r="D156" s="208"/>
      <c r="E156" s="213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8"/>
      <c r="U156" s="187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 t="s">
        <v>137</v>
      </c>
      <c r="AF156" s="170">
        <v>0</v>
      </c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0"/>
      <c r="AT156" s="170"/>
      <c r="AU156" s="170"/>
      <c r="AV156" s="170"/>
      <c r="AW156" s="170"/>
      <c r="AX156" s="170"/>
      <c r="AY156" s="170"/>
      <c r="AZ156" s="170"/>
      <c r="BA156" s="170"/>
      <c r="BB156" s="170"/>
      <c r="BC156" s="170"/>
      <c r="BD156" s="170"/>
      <c r="BE156" s="170"/>
      <c r="BF156" s="170"/>
      <c r="BG156" s="170"/>
      <c r="BH156" s="170"/>
    </row>
    <row r="157" spans="1:60" outlineLevel="1">
      <c r="A157" s="171"/>
      <c r="B157" s="180"/>
      <c r="C157" s="220" t="s">
        <v>648</v>
      </c>
      <c r="D157" s="208"/>
      <c r="E157" s="213">
        <v>406.44135999999997</v>
      </c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8"/>
      <c r="U157" s="187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 t="s">
        <v>137</v>
      </c>
      <c r="AF157" s="170">
        <v>0</v>
      </c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</row>
    <row r="158" spans="1:60">
      <c r="A158" s="206" t="s">
        <v>102</v>
      </c>
      <c r="B158" s="207" t="s">
        <v>66</v>
      </c>
      <c r="C158" s="225" t="s">
        <v>67</v>
      </c>
      <c r="D158" s="212"/>
      <c r="E158" s="217"/>
      <c r="F158" s="218"/>
      <c r="G158" s="218">
        <f>SUMIF(AE159:AE166,"&lt;&gt;NOR",G159:G166)</f>
        <v>0</v>
      </c>
      <c r="H158" s="218"/>
      <c r="I158" s="218">
        <f>SUM(I159:I166)</f>
        <v>23905.21</v>
      </c>
      <c r="J158" s="218"/>
      <c r="K158" s="218">
        <f>SUM(K159:K166)</f>
        <v>13130.36</v>
      </c>
      <c r="L158" s="218"/>
      <c r="M158" s="218">
        <f>SUM(M159:M166)</f>
        <v>0</v>
      </c>
      <c r="N158" s="218"/>
      <c r="O158" s="218">
        <f>SUM(O159:O166)</f>
        <v>81.62</v>
      </c>
      <c r="P158" s="218"/>
      <c r="Q158" s="218">
        <f>SUM(Q159:Q166)</f>
        <v>0</v>
      </c>
      <c r="R158" s="218"/>
      <c r="S158" s="218"/>
      <c r="T158" s="219"/>
      <c r="U158" s="218">
        <f>SUM(U159:U166)</f>
        <v>56.85</v>
      </c>
      <c r="AE158" t="s">
        <v>103</v>
      </c>
    </row>
    <row r="159" spans="1:60" outlineLevel="1">
      <c r="A159" s="171">
        <v>26</v>
      </c>
      <c r="B159" s="180" t="s">
        <v>269</v>
      </c>
      <c r="C159" s="201" t="s">
        <v>270</v>
      </c>
      <c r="D159" s="181" t="s">
        <v>170</v>
      </c>
      <c r="E159" s="183">
        <v>43.164999999999999</v>
      </c>
      <c r="F159" s="186"/>
      <c r="G159" s="187">
        <f>ROUND(E159*F159,2)</f>
        <v>0</v>
      </c>
      <c r="H159" s="186">
        <v>553.80999999999995</v>
      </c>
      <c r="I159" s="187">
        <f>ROUND(E159*H159,2)</f>
        <v>23905.21</v>
      </c>
      <c r="J159" s="186">
        <v>304.19</v>
      </c>
      <c r="K159" s="187">
        <f>ROUND(E159*J159,2)</f>
        <v>13130.36</v>
      </c>
      <c r="L159" s="187">
        <v>21</v>
      </c>
      <c r="M159" s="187">
        <f>G159*(1+L159/100)</f>
        <v>0</v>
      </c>
      <c r="N159" s="187">
        <v>1.8907700000000001</v>
      </c>
      <c r="O159" s="187">
        <f>ROUND(E159*N159,2)</f>
        <v>81.62</v>
      </c>
      <c r="P159" s="187">
        <v>0</v>
      </c>
      <c r="Q159" s="187">
        <f>ROUND(E159*P159,2)</f>
        <v>0</v>
      </c>
      <c r="R159" s="187"/>
      <c r="S159" s="187"/>
      <c r="T159" s="188">
        <v>1.3169999999999999</v>
      </c>
      <c r="U159" s="187">
        <f>ROUND(E159*T159,2)</f>
        <v>56.85</v>
      </c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 t="s">
        <v>107</v>
      </c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0"/>
      <c r="AT159" s="170"/>
      <c r="AU159" s="170"/>
      <c r="AV159" s="170"/>
      <c r="AW159" s="170"/>
      <c r="AX159" s="170"/>
      <c r="AY159" s="170"/>
      <c r="AZ159" s="170"/>
      <c r="BA159" s="170"/>
      <c r="BB159" s="170"/>
      <c r="BC159" s="170"/>
      <c r="BD159" s="170"/>
      <c r="BE159" s="170"/>
      <c r="BF159" s="170"/>
      <c r="BG159" s="170"/>
      <c r="BH159" s="170"/>
    </row>
    <row r="160" spans="1:60" outlineLevel="1">
      <c r="A160" s="171"/>
      <c r="B160" s="180"/>
      <c r="C160" s="220" t="s">
        <v>136</v>
      </c>
      <c r="D160" s="208"/>
      <c r="E160" s="213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8"/>
      <c r="U160" s="187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 t="s">
        <v>137</v>
      </c>
      <c r="AF160" s="170">
        <v>0</v>
      </c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0"/>
      <c r="AT160" s="170"/>
      <c r="AU160" s="170"/>
      <c r="AV160" s="170"/>
      <c r="AW160" s="170"/>
      <c r="AX160" s="170"/>
      <c r="AY160" s="170"/>
      <c r="AZ160" s="170"/>
      <c r="BA160" s="170"/>
      <c r="BB160" s="170"/>
      <c r="BC160" s="170"/>
      <c r="BD160" s="170"/>
      <c r="BE160" s="170"/>
      <c r="BF160" s="170"/>
      <c r="BG160" s="170"/>
      <c r="BH160" s="170"/>
    </row>
    <row r="161" spans="1:60" outlineLevel="1">
      <c r="A161" s="171"/>
      <c r="B161" s="180"/>
      <c r="C161" s="220" t="s">
        <v>575</v>
      </c>
      <c r="D161" s="208"/>
      <c r="E161" s="213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8"/>
      <c r="U161" s="187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 t="s">
        <v>137</v>
      </c>
      <c r="AF161" s="170">
        <v>0</v>
      </c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/>
      <c r="AR161" s="170"/>
      <c r="AS161" s="170"/>
      <c r="AT161" s="170"/>
      <c r="AU161" s="170"/>
      <c r="AV161" s="170"/>
      <c r="AW161" s="170"/>
      <c r="AX161" s="170"/>
      <c r="AY161" s="170"/>
      <c r="AZ161" s="170"/>
      <c r="BA161" s="170"/>
      <c r="BB161" s="170"/>
      <c r="BC161" s="170"/>
      <c r="BD161" s="170"/>
      <c r="BE161" s="170"/>
      <c r="BF161" s="170"/>
      <c r="BG161" s="170"/>
      <c r="BH161" s="170"/>
    </row>
    <row r="162" spans="1:60" outlineLevel="1">
      <c r="A162" s="171"/>
      <c r="B162" s="180"/>
      <c r="C162" s="220" t="s">
        <v>649</v>
      </c>
      <c r="D162" s="208"/>
      <c r="E162" s="213">
        <v>3.63</v>
      </c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8"/>
      <c r="U162" s="187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 t="s">
        <v>137</v>
      </c>
      <c r="AF162" s="170">
        <v>0</v>
      </c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70"/>
      <c r="AX162" s="170"/>
      <c r="AY162" s="170"/>
      <c r="AZ162" s="170"/>
      <c r="BA162" s="170"/>
      <c r="BB162" s="170"/>
      <c r="BC162" s="170"/>
      <c r="BD162" s="170"/>
      <c r="BE162" s="170"/>
      <c r="BF162" s="170"/>
      <c r="BG162" s="170"/>
      <c r="BH162" s="170"/>
    </row>
    <row r="163" spans="1:60" ht="33.75" outlineLevel="1">
      <c r="A163" s="171"/>
      <c r="B163" s="180"/>
      <c r="C163" s="220" t="s">
        <v>650</v>
      </c>
      <c r="D163" s="208"/>
      <c r="E163" s="213">
        <v>10.64</v>
      </c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8"/>
      <c r="U163" s="187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 t="s">
        <v>137</v>
      </c>
      <c r="AF163" s="170">
        <v>0</v>
      </c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70"/>
      <c r="AX163" s="170"/>
      <c r="AY163" s="170"/>
      <c r="AZ163" s="170"/>
      <c r="BA163" s="170"/>
      <c r="BB163" s="170"/>
      <c r="BC163" s="170"/>
      <c r="BD163" s="170"/>
      <c r="BE163" s="170"/>
      <c r="BF163" s="170"/>
      <c r="BG163" s="170"/>
      <c r="BH163" s="170"/>
    </row>
    <row r="164" spans="1:60" outlineLevel="1">
      <c r="A164" s="171"/>
      <c r="B164" s="180"/>
      <c r="C164" s="220" t="s">
        <v>651</v>
      </c>
      <c r="D164" s="208"/>
      <c r="E164" s="213">
        <v>27.3</v>
      </c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8"/>
      <c r="U164" s="187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 t="s">
        <v>137</v>
      </c>
      <c r="AF164" s="170">
        <v>0</v>
      </c>
      <c r="AG164" s="170"/>
      <c r="AH164" s="170"/>
      <c r="AI164" s="170"/>
      <c r="AJ164" s="170"/>
      <c r="AK164" s="170"/>
      <c r="AL164" s="170"/>
      <c r="AM164" s="170"/>
      <c r="AN164" s="170"/>
      <c r="AO164" s="170"/>
      <c r="AP164" s="170"/>
      <c r="AQ164" s="170"/>
      <c r="AR164" s="170"/>
      <c r="AS164" s="170"/>
      <c r="AT164" s="170"/>
      <c r="AU164" s="170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</row>
    <row r="165" spans="1:60" outlineLevel="1">
      <c r="A165" s="171"/>
      <c r="B165" s="180"/>
      <c r="C165" s="220" t="s">
        <v>652</v>
      </c>
      <c r="D165" s="208"/>
      <c r="E165" s="213">
        <v>1.595</v>
      </c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8"/>
      <c r="U165" s="187"/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 t="s">
        <v>137</v>
      </c>
      <c r="AF165" s="170">
        <v>0</v>
      </c>
      <c r="AG165" s="170"/>
      <c r="AH165" s="170"/>
      <c r="AI165" s="170"/>
      <c r="AJ165" s="170"/>
      <c r="AK165" s="170"/>
      <c r="AL165" s="170"/>
      <c r="AM165" s="170"/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</row>
    <row r="166" spans="1:60" outlineLevel="1">
      <c r="A166" s="171"/>
      <c r="B166" s="180"/>
      <c r="C166" s="224" t="s">
        <v>213</v>
      </c>
      <c r="D166" s="211"/>
      <c r="E166" s="216">
        <v>43.164999999999999</v>
      </c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8"/>
      <c r="U166" s="187"/>
      <c r="V166" s="170"/>
      <c r="W166" s="170"/>
      <c r="X166" s="170"/>
      <c r="Y166" s="170"/>
      <c r="Z166" s="170"/>
      <c r="AA166" s="170"/>
      <c r="AB166" s="170"/>
      <c r="AC166" s="170"/>
      <c r="AD166" s="170"/>
      <c r="AE166" s="170" t="s">
        <v>137</v>
      </c>
      <c r="AF166" s="170">
        <v>1</v>
      </c>
      <c r="AG166" s="170"/>
      <c r="AH166" s="170"/>
      <c r="AI166" s="170"/>
      <c r="AJ166" s="170"/>
      <c r="AK166" s="170"/>
      <c r="AL166" s="170"/>
      <c r="AM166" s="170"/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</row>
    <row r="167" spans="1:60">
      <c r="A167" s="206" t="s">
        <v>102</v>
      </c>
      <c r="B167" s="207" t="s">
        <v>68</v>
      </c>
      <c r="C167" s="225" t="s">
        <v>69</v>
      </c>
      <c r="D167" s="212"/>
      <c r="E167" s="217"/>
      <c r="F167" s="218"/>
      <c r="G167" s="218">
        <f>SUMIF(AE168:AE177,"&lt;&gt;NOR",G168:G177)</f>
        <v>0</v>
      </c>
      <c r="H167" s="218"/>
      <c r="I167" s="218">
        <f>SUM(I168:I177)</f>
        <v>91037.52</v>
      </c>
      <c r="J167" s="218"/>
      <c r="K167" s="218">
        <f>SUM(K168:K177)</f>
        <v>11319.48</v>
      </c>
      <c r="L167" s="218"/>
      <c r="M167" s="218">
        <f>SUM(M168:M177)</f>
        <v>0</v>
      </c>
      <c r="N167" s="218"/>
      <c r="O167" s="218">
        <f>SUM(O168:O177)</f>
        <v>221.27</v>
      </c>
      <c r="P167" s="218"/>
      <c r="Q167" s="218">
        <f>SUM(Q168:Q177)</f>
        <v>0</v>
      </c>
      <c r="R167" s="218"/>
      <c r="S167" s="218"/>
      <c r="T167" s="219"/>
      <c r="U167" s="218">
        <f>SUM(U168:U177)</f>
        <v>10.84</v>
      </c>
      <c r="AE167" t="s">
        <v>103</v>
      </c>
    </row>
    <row r="168" spans="1:60" outlineLevel="1">
      <c r="A168" s="171">
        <v>27</v>
      </c>
      <c r="B168" s="180" t="s">
        <v>276</v>
      </c>
      <c r="C168" s="201" t="s">
        <v>277</v>
      </c>
      <c r="D168" s="181" t="s">
        <v>135</v>
      </c>
      <c r="E168" s="183">
        <v>401.4</v>
      </c>
      <c r="F168" s="186"/>
      <c r="G168" s="187">
        <f>ROUND(E168*F168,2)</f>
        <v>0</v>
      </c>
      <c r="H168" s="186">
        <v>226.8</v>
      </c>
      <c r="I168" s="187">
        <f>ROUND(E168*H168,2)</f>
        <v>91037.52</v>
      </c>
      <c r="J168" s="186">
        <v>28.2</v>
      </c>
      <c r="K168" s="187">
        <f>ROUND(E168*J168,2)</f>
        <v>11319.48</v>
      </c>
      <c r="L168" s="187">
        <v>21</v>
      </c>
      <c r="M168" s="187">
        <f>G168*(1+L168/100)</f>
        <v>0</v>
      </c>
      <c r="N168" s="187">
        <v>0.55125000000000002</v>
      </c>
      <c r="O168" s="187">
        <f>ROUND(E168*N168,2)</f>
        <v>221.27</v>
      </c>
      <c r="P168" s="187">
        <v>0</v>
      </c>
      <c r="Q168" s="187">
        <f>ROUND(E168*P168,2)</f>
        <v>0</v>
      </c>
      <c r="R168" s="187"/>
      <c r="S168" s="187"/>
      <c r="T168" s="188">
        <v>2.7E-2</v>
      </c>
      <c r="U168" s="187">
        <f>ROUND(E168*T168,2)</f>
        <v>10.84</v>
      </c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 t="s">
        <v>107</v>
      </c>
      <c r="AF168" s="170"/>
      <c r="AG168" s="170"/>
      <c r="AH168" s="170"/>
      <c r="AI168" s="170"/>
      <c r="AJ168" s="170"/>
      <c r="AK168" s="170"/>
      <c r="AL168" s="170"/>
      <c r="AM168" s="170"/>
      <c r="AN168" s="170"/>
      <c r="AO168" s="170"/>
      <c r="AP168" s="170"/>
      <c r="AQ168" s="170"/>
      <c r="AR168" s="170"/>
      <c r="AS168" s="170"/>
      <c r="AT168" s="170"/>
      <c r="AU168" s="170"/>
      <c r="AV168" s="170"/>
      <c r="AW168" s="170"/>
      <c r="AX168" s="170"/>
      <c r="AY168" s="170"/>
      <c r="AZ168" s="170"/>
      <c r="BA168" s="170"/>
      <c r="BB168" s="170"/>
      <c r="BC168" s="170"/>
      <c r="BD168" s="170"/>
      <c r="BE168" s="170"/>
      <c r="BF168" s="170"/>
      <c r="BG168" s="170"/>
      <c r="BH168" s="170"/>
    </row>
    <row r="169" spans="1:60" outlineLevel="1">
      <c r="A169" s="171"/>
      <c r="B169" s="180"/>
      <c r="C169" s="220" t="s">
        <v>136</v>
      </c>
      <c r="D169" s="208"/>
      <c r="E169" s="213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8"/>
      <c r="U169" s="187"/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 t="s">
        <v>137</v>
      </c>
      <c r="AF169" s="170">
        <v>0</v>
      </c>
      <c r="AG169" s="170"/>
      <c r="AH169" s="170"/>
      <c r="AI169" s="170"/>
      <c r="AJ169" s="170"/>
      <c r="AK169" s="170"/>
      <c r="AL169" s="170"/>
      <c r="AM169" s="170"/>
      <c r="AN169" s="170"/>
      <c r="AO169" s="170"/>
      <c r="AP169" s="170"/>
      <c r="AQ169" s="170"/>
      <c r="AR169" s="170"/>
      <c r="AS169" s="170"/>
      <c r="AT169" s="170"/>
      <c r="AU169" s="170"/>
      <c r="AV169" s="170"/>
      <c r="AW169" s="170"/>
      <c r="AX169" s="170"/>
      <c r="AY169" s="170"/>
      <c r="AZ169" s="170"/>
      <c r="BA169" s="170"/>
      <c r="BB169" s="170"/>
      <c r="BC169" s="170"/>
      <c r="BD169" s="170"/>
      <c r="BE169" s="170"/>
      <c r="BF169" s="170"/>
      <c r="BG169" s="170"/>
      <c r="BH169" s="170"/>
    </row>
    <row r="170" spans="1:60" outlineLevel="1">
      <c r="A170" s="171"/>
      <c r="B170" s="180"/>
      <c r="C170" s="220" t="s">
        <v>240</v>
      </c>
      <c r="D170" s="208"/>
      <c r="E170" s="213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8"/>
      <c r="U170" s="187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 t="s">
        <v>137</v>
      </c>
      <c r="AF170" s="170">
        <v>0</v>
      </c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0"/>
      <c r="AT170" s="170"/>
      <c r="AU170" s="170"/>
      <c r="AV170" s="170"/>
      <c r="AW170" s="170"/>
      <c r="AX170" s="170"/>
      <c r="AY170" s="170"/>
      <c r="AZ170" s="170"/>
      <c r="BA170" s="170"/>
      <c r="BB170" s="170"/>
      <c r="BC170" s="170"/>
      <c r="BD170" s="170"/>
      <c r="BE170" s="170"/>
      <c r="BF170" s="170"/>
      <c r="BG170" s="170"/>
      <c r="BH170" s="170"/>
    </row>
    <row r="171" spans="1:60" outlineLevel="1">
      <c r="A171" s="171"/>
      <c r="B171" s="180"/>
      <c r="C171" s="220" t="s">
        <v>575</v>
      </c>
      <c r="D171" s="208"/>
      <c r="E171" s="213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8"/>
      <c r="U171" s="187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 t="s">
        <v>137</v>
      </c>
      <c r="AF171" s="170">
        <v>0</v>
      </c>
      <c r="AG171" s="170"/>
      <c r="AH171" s="170"/>
      <c r="AI171" s="170"/>
      <c r="AJ171" s="170"/>
      <c r="AK171" s="170"/>
      <c r="AL171" s="170"/>
      <c r="AM171" s="170"/>
      <c r="AN171" s="170"/>
      <c r="AO171" s="170"/>
      <c r="AP171" s="170"/>
      <c r="AQ171" s="170"/>
      <c r="AR171" s="170"/>
      <c r="AS171" s="170"/>
      <c r="AT171" s="170"/>
      <c r="AU171" s="170"/>
      <c r="AV171" s="170"/>
      <c r="AW171" s="170"/>
      <c r="AX171" s="170"/>
      <c r="AY171" s="170"/>
      <c r="AZ171" s="170"/>
      <c r="BA171" s="170"/>
      <c r="BB171" s="170"/>
      <c r="BC171" s="170"/>
      <c r="BD171" s="170"/>
      <c r="BE171" s="170"/>
      <c r="BF171" s="170"/>
      <c r="BG171" s="170"/>
      <c r="BH171" s="170"/>
    </row>
    <row r="172" spans="1:60" ht="33.75" outlineLevel="1">
      <c r="A172" s="171"/>
      <c r="B172" s="180"/>
      <c r="C172" s="220" t="s">
        <v>653</v>
      </c>
      <c r="D172" s="208"/>
      <c r="E172" s="213">
        <v>106.4</v>
      </c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8"/>
      <c r="U172" s="187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 t="s">
        <v>137</v>
      </c>
      <c r="AF172" s="170">
        <v>0</v>
      </c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0"/>
      <c r="AT172" s="170"/>
      <c r="AU172" s="170"/>
      <c r="AV172" s="170"/>
      <c r="AW172" s="170"/>
      <c r="AX172" s="170"/>
      <c r="AY172" s="170"/>
      <c r="AZ172" s="170"/>
      <c r="BA172" s="170"/>
      <c r="BB172" s="170"/>
      <c r="BC172" s="170"/>
      <c r="BD172" s="170"/>
      <c r="BE172" s="170"/>
      <c r="BF172" s="170"/>
      <c r="BG172" s="170"/>
      <c r="BH172" s="170"/>
    </row>
    <row r="173" spans="1:60" outlineLevel="1">
      <c r="A173" s="171"/>
      <c r="B173" s="180"/>
      <c r="C173" s="220" t="s">
        <v>654</v>
      </c>
      <c r="D173" s="208"/>
      <c r="E173" s="213">
        <v>14.3</v>
      </c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8"/>
      <c r="U173" s="187"/>
      <c r="V173" s="170"/>
      <c r="W173" s="170"/>
      <c r="X173" s="170"/>
      <c r="Y173" s="170"/>
      <c r="Z173" s="170"/>
      <c r="AA173" s="170"/>
      <c r="AB173" s="170"/>
      <c r="AC173" s="170"/>
      <c r="AD173" s="170"/>
      <c r="AE173" s="170" t="s">
        <v>137</v>
      </c>
      <c r="AF173" s="170">
        <v>0</v>
      </c>
      <c r="AG173" s="170"/>
      <c r="AH173" s="170"/>
      <c r="AI173" s="170"/>
      <c r="AJ173" s="170"/>
      <c r="AK173" s="170"/>
      <c r="AL173" s="170"/>
      <c r="AM173" s="170"/>
      <c r="AN173" s="170"/>
      <c r="AO173" s="170"/>
      <c r="AP173" s="170"/>
      <c r="AQ173" s="170"/>
      <c r="AR173" s="170"/>
      <c r="AS173" s="170"/>
      <c r="AT173" s="170"/>
      <c r="AU173" s="170"/>
      <c r="AV173" s="170"/>
      <c r="AW173" s="170"/>
      <c r="AX173" s="170"/>
      <c r="AY173" s="170"/>
      <c r="AZ173" s="170"/>
      <c r="BA173" s="170"/>
      <c r="BB173" s="170"/>
      <c r="BC173" s="170"/>
      <c r="BD173" s="170"/>
      <c r="BE173" s="170"/>
      <c r="BF173" s="170"/>
      <c r="BG173" s="170"/>
      <c r="BH173" s="170"/>
    </row>
    <row r="174" spans="1:60" outlineLevel="1">
      <c r="A174" s="171"/>
      <c r="B174" s="180"/>
      <c r="C174" s="220" t="s">
        <v>582</v>
      </c>
      <c r="D174" s="208"/>
      <c r="E174" s="213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8"/>
      <c r="U174" s="187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 t="s">
        <v>137</v>
      </c>
      <c r="AF174" s="170">
        <v>0</v>
      </c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0"/>
      <c r="AT174" s="170"/>
      <c r="AU174" s="170"/>
      <c r="AV174" s="170"/>
      <c r="AW174" s="170"/>
      <c r="AX174" s="170"/>
      <c r="AY174" s="170"/>
      <c r="AZ174" s="170"/>
      <c r="BA174" s="170"/>
      <c r="BB174" s="170"/>
      <c r="BC174" s="170"/>
      <c r="BD174" s="170"/>
      <c r="BE174" s="170"/>
      <c r="BF174" s="170"/>
      <c r="BG174" s="170"/>
      <c r="BH174" s="170"/>
    </row>
    <row r="175" spans="1:60" outlineLevel="1">
      <c r="A175" s="171"/>
      <c r="B175" s="180"/>
      <c r="C175" s="220" t="s">
        <v>655</v>
      </c>
      <c r="D175" s="208"/>
      <c r="E175" s="213">
        <v>273</v>
      </c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8"/>
      <c r="U175" s="187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 t="s">
        <v>137</v>
      </c>
      <c r="AF175" s="170">
        <v>0</v>
      </c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70"/>
      <c r="AX175" s="170"/>
      <c r="AY175" s="170"/>
      <c r="AZ175" s="170"/>
      <c r="BA175" s="170"/>
      <c r="BB175" s="170"/>
      <c r="BC175" s="170"/>
      <c r="BD175" s="170"/>
      <c r="BE175" s="170"/>
      <c r="BF175" s="170"/>
      <c r="BG175" s="170"/>
      <c r="BH175" s="170"/>
    </row>
    <row r="176" spans="1:60" outlineLevel="1">
      <c r="A176" s="171"/>
      <c r="B176" s="180"/>
      <c r="C176" s="220" t="s">
        <v>585</v>
      </c>
      <c r="D176" s="208"/>
      <c r="E176" s="213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8"/>
      <c r="U176" s="187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 t="s">
        <v>137</v>
      </c>
      <c r="AF176" s="170">
        <v>0</v>
      </c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</row>
    <row r="177" spans="1:60" outlineLevel="1">
      <c r="A177" s="171"/>
      <c r="B177" s="180"/>
      <c r="C177" s="220" t="s">
        <v>656</v>
      </c>
      <c r="D177" s="208"/>
      <c r="E177" s="213">
        <v>7.7</v>
      </c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8"/>
      <c r="U177" s="187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 t="s">
        <v>137</v>
      </c>
      <c r="AF177" s="170">
        <v>0</v>
      </c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</row>
    <row r="178" spans="1:60">
      <c r="A178" s="206" t="s">
        <v>102</v>
      </c>
      <c r="B178" s="207" t="s">
        <v>70</v>
      </c>
      <c r="C178" s="225" t="s">
        <v>71</v>
      </c>
      <c r="D178" s="212"/>
      <c r="E178" s="217"/>
      <c r="F178" s="218"/>
      <c r="G178" s="218">
        <f>SUMIF(AE179:AE297,"&lt;&gt;NOR",G179:G297)</f>
        <v>0</v>
      </c>
      <c r="H178" s="218"/>
      <c r="I178" s="218">
        <f>SUM(I179:I297)</f>
        <v>1284309.1799999997</v>
      </c>
      <c r="J178" s="218"/>
      <c r="K178" s="218">
        <f>SUM(K179:K297)</f>
        <v>132375.01999999999</v>
      </c>
      <c r="L178" s="218"/>
      <c r="M178" s="218">
        <f>SUM(M179:M297)</f>
        <v>0</v>
      </c>
      <c r="N178" s="218"/>
      <c r="O178" s="218">
        <f>SUM(O179:O297)</f>
        <v>172.26999999999998</v>
      </c>
      <c r="P178" s="218"/>
      <c r="Q178" s="218">
        <f>SUM(Q179:Q297)</f>
        <v>0</v>
      </c>
      <c r="R178" s="218"/>
      <c r="S178" s="218"/>
      <c r="T178" s="219"/>
      <c r="U178" s="218">
        <f>SUM(U179:U297)</f>
        <v>257.01</v>
      </c>
      <c r="AE178" t="s">
        <v>103</v>
      </c>
    </row>
    <row r="179" spans="1:60" outlineLevel="1">
      <c r="A179" s="171">
        <v>28</v>
      </c>
      <c r="B179" s="180" t="s">
        <v>657</v>
      </c>
      <c r="C179" s="201" t="s">
        <v>658</v>
      </c>
      <c r="D179" s="181" t="s">
        <v>125</v>
      </c>
      <c r="E179" s="183">
        <v>3</v>
      </c>
      <c r="F179" s="186"/>
      <c r="G179" s="187">
        <f>ROUND(E179*F179,2)</f>
        <v>0</v>
      </c>
      <c r="H179" s="186">
        <v>1.07</v>
      </c>
      <c r="I179" s="187">
        <f>ROUND(E179*H179,2)</f>
        <v>3.21</v>
      </c>
      <c r="J179" s="186">
        <v>305.43</v>
      </c>
      <c r="K179" s="187">
        <f>ROUND(E179*J179,2)</f>
        <v>916.29</v>
      </c>
      <c r="L179" s="187">
        <v>21</v>
      </c>
      <c r="M179" s="187">
        <f>G179*(1+L179/100)</f>
        <v>0</v>
      </c>
      <c r="N179" s="187">
        <v>4.0000000000000003E-5</v>
      </c>
      <c r="O179" s="187">
        <f>ROUND(E179*N179,2)</f>
        <v>0</v>
      </c>
      <c r="P179" s="187">
        <v>0</v>
      </c>
      <c r="Q179" s="187">
        <f>ROUND(E179*P179,2)</f>
        <v>0</v>
      </c>
      <c r="R179" s="187"/>
      <c r="S179" s="187"/>
      <c r="T179" s="188">
        <v>0.626</v>
      </c>
      <c r="U179" s="187">
        <f>ROUND(E179*T179,2)</f>
        <v>1.88</v>
      </c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 t="s">
        <v>107</v>
      </c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70"/>
      <c r="AX179" s="170"/>
      <c r="AY179" s="170"/>
      <c r="AZ179" s="170"/>
      <c r="BA179" s="170"/>
      <c r="BB179" s="170"/>
      <c r="BC179" s="170"/>
      <c r="BD179" s="170"/>
      <c r="BE179" s="170"/>
      <c r="BF179" s="170"/>
      <c r="BG179" s="170"/>
      <c r="BH179" s="170"/>
    </row>
    <row r="180" spans="1:60" outlineLevel="1">
      <c r="A180" s="171"/>
      <c r="B180" s="180"/>
      <c r="C180" s="220" t="s">
        <v>136</v>
      </c>
      <c r="D180" s="208"/>
      <c r="E180" s="213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8"/>
      <c r="U180" s="187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 t="s">
        <v>137</v>
      </c>
      <c r="AF180" s="170">
        <v>0</v>
      </c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70"/>
      <c r="AX180" s="170"/>
      <c r="AY180" s="170"/>
      <c r="AZ180" s="170"/>
      <c r="BA180" s="170"/>
      <c r="BB180" s="170"/>
      <c r="BC180" s="170"/>
      <c r="BD180" s="170"/>
      <c r="BE180" s="170"/>
      <c r="BF180" s="170"/>
      <c r="BG180" s="170"/>
      <c r="BH180" s="170"/>
    </row>
    <row r="181" spans="1:60" outlineLevel="1">
      <c r="A181" s="171"/>
      <c r="B181" s="180"/>
      <c r="C181" s="220" t="s">
        <v>659</v>
      </c>
      <c r="D181" s="208"/>
      <c r="E181" s="213">
        <v>2</v>
      </c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8"/>
      <c r="U181" s="187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 t="s">
        <v>137</v>
      </c>
      <c r="AF181" s="170">
        <v>0</v>
      </c>
      <c r="AG181" s="170"/>
      <c r="AH181" s="170"/>
      <c r="AI181" s="170"/>
      <c r="AJ181" s="170"/>
      <c r="AK181" s="170"/>
      <c r="AL181" s="170"/>
      <c r="AM181" s="170"/>
      <c r="AN181" s="170"/>
      <c r="AO181" s="170"/>
      <c r="AP181" s="170"/>
      <c r="AQ181" s="170"/>
      <c r="AR181" s="170"/>
      <c r="AS181" s="170"/>
      <c r="AT181" s="170"/>
      <c r="AU181" s="170"/>
      <c r="AV181" s="170"/>
      <c r="AW181" s="170"/>
      <c r="AX181" s="170"/>
      <c r="AY181" s="170"/>
      <c r="AZ181" s="170"/>
      <c r="BA181" s="170"/>
      <c r="BB181" s="170"/>
      <c r="BC181" s="170"/>
      <c r="BD181" s="170"/>
      <c r="BE181" s="170"/>
      <c r="BF181" s="170"/>
      <c r="BG181" s="170"/>
      <c r="BH181" s="170"/>
    </row>
    <row r="182" spans="1:60" outlineLevel="1">
      <c r="A182" s="171"/>
      <c r="B182" s="180"/>
      <c r="C182" s="220" t="s">
        <v>660</v>
      </c>
      <c r="D182" s="208"/>
      <c r="E182" s="213">
        <v>1</v>
      </c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8"/>
      <c r="U182" s="187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 t="s">
        <v>137</v>
      </c>
      <c r="AF182" s="170">
        <v>0</v>
      </c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0"/>
      <c r="AT182" s="170"/>
      <c r="AU182" s="170"/>
      <c r="AV182" s="170"/>
      <c r="AW182" s="170"/>
      <c r="AX182" s="170"/>
      <c r="AY182" s="170"/>
      <c r="AZ182" s="170"/>
      <c r="BA182" s="170"/>
      <c r="BB182" s="170"/>
      <c r="BC182" s="170"/>
      <c r="BD182" s="170"/>
      <c r="BE182" s="170"/>
      <c r="BF182" s="170"/>
      <c r="BG182" s="170"/>
      <c r="BH182" s="170"/>
    </row>
    <row r="183" spans="1:60" outlineLevel="1">
      <c r="A183" s="171">
        <v>29</v>
      </c>
      <c r="B183" s="180" t="s">
        <v>661</v>
      </c>
      <c r="C183" s="201" t="s">
        <v>662</v>
      </c>
      <c r="D183" s="181" t="s">
        <v>145</v>
      </c>
      <c r="E183" s="183">
        <v>180.5</v>
      </c>
      <c r="F183" s="186"/>
      <c r="G183" s="187">
        <f>ROUND(E183*F183,2)</f>
        <v>0</v>
      </c>
      <c r="H183" s="186">
        <v>0.25</v>
      </c>
      <c r="I183" s="187">
        <f>ROUND(E183*H183,2)</f>
        <v>45.13</v>
      </c>
      <c r="J183" s="186">
        <v>31.85</v>
      </c>
      <c r="K183" s="187">
        <f>ROUND(E183*J183,2)</f>
        <v>5748.93</v>
      </c>
      <c r="L183" s="187">
        <v>21</v>
      </c>
      <c r="M183" s="187">
        <f>G183*(1+L183/100)</f>
        <v>0</v>
      </c>
      <c r="N183" s="187">
        <v>1.0000000000000001E-5</v>
      </c>
      <c r="O183" s="187">
        <f>ROUND(E183*N183,2)</f>
        <v>0</v>
      </c>
      <c r="P183" s="187">
        <v>0</v>
      </c>
      <c r="Q183" s="187">
        <f>ROUND(E183*P183,2)</f>
        <v>0</v>
      </c>
      <c r="R183" s="187"/>
      <c r="S183" s="187"/>
      <c r="T183" s="188">
        <v>9.7000000000000003E-2</v>
      </c>
      <c r="U183" s="187">
        <f>ROUND(E183*T183,2)</f>
        <v>17.510000000000002</v>
      </c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 t="s">
        <v>107</v>
      </c>
      <c r="AF183" s="170"/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0"/>
      <c r="AT183" s="170"/>
      <c r="AU183" s="170"/>
      <c r="AV183" s="170"/>
      <c r="AW183" s="170"/>
      <c r="AX183" s="170"/>
      <c r="AY183" s="170"/>
      <c r="AZ183" s="170"/>
      <c r="BA183" s="170"/>
      <c r="BB183" s="170"/>
      <c r="BC183" s="170"/>
      <c r="BD183" s="170"/>
      <c r="BE183" s="170"/>
      <c r="BF183" s="170"/>
      <c r="BG183" s="170"/>
      <c r="BH183" s="170"/>
    </row>
    <row r="184" spans="1:60" outlineLevel="1">
      <c r="A184" s="171"/>
      <c r="B184" s="180"/>
      <c r="C184" s="220" t="s">
        <v>136</v>
      </c>
      <c r="D184" s="208"/>
      <c r="E184" s="213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8"/>
      <c r="U184" s="187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 t="s">
        <v>137</v>
      </c>
      <c r="AF184" s="170">
        <v>0</v>
      </c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0"/>
      <c r="AT184" s="170"/>
      <c r="AU184" s="170"/>
      <c r="AV184" s="170"/>
      <c r="AW184" s="170"/>
      <c r="AX184" s="170"/>
      <c r="AY184" s="170"/>
      <c r="AZ184" s="170"/>
      <c r="BA184" s="170"/>
      <c r="BB184" s="170"/>
      <c r="BC184" s="170"/>
      <c r="BD184" s="170"/>
      <c r="BE184" s="170"/>
      <c r="BF184" s="170"/>
      <c r="BG184" s="170"/>
      <c r="BH184" s="170"/>
    </row>
    <row r="185" spans="1:60" outlineLevel="1">
      <c r="A185" s="171"/>
      <c r="B185" s="180"/>
      <c r="C185" s="220" t="s">
        <v>663</v>
      </c>
      <c r="D185" s="208"/>
      <c r="E185" s="213">
        <v>180.5</v>
      </c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8"/>
      <c r="U185" s="187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 t="s">
        <v>137</v>
      </c>
      <c r="AF185" s="170">
        <v>0</v>
      </c>
      <c r="AG185" s="170"/>
      <c r="AH185" s="170"/>
      <c r="AI185" s="170"/>
      <c r="AJ185" s="170"/>
      <c r="AK185" s="170"/>
      <c r="AL185" s="170"/>
      <c r="AM185" s="170"/>
      <c r="AN185" s="170"/>
      <c r="AO185" s="170"/>
      <c r="AP185" s="170"/>
      <c r="AQ185" s="170"/>
      <c r="AR185" s="170"/>
      <c r="AS185" s="170"/>
      <c r="AT185" s="170"/>
      <c r="AU185" s="170"/>
      <c r="AV185" s="170"/>
      <c r="AW185" s="170"/>
      <c r="AX185" s="170"/>
      <c r="AY185" s="170"/>
      <c r="AZ185" s="170"/>
      <c r="BA185" s="170"/>
      <c r="BB185" s="170"/>
      <c r="BC185" s="170"/>
      <c r="BD185" s="170"/>
      <c r="BE185" s="170"/>
      <c r="BF185" s="170"/>
      <c r="BG185" s="170"/>
      <c r="BH185" s="170"/>
    </row>
    <row r="186" spans="1:60" outlineLevel="1">
      <c r="A186" s="171">
        <v>30</v>
      </c>
      <c r="B186" s="180" t="s">
        <v>664</v>
      </c>
      <c r="C186" s="201" t="s">
        <v>665</v>
      </c>
      <c r="D186" s="181" t="s">
        <v>145</v>
      </c>
      <c r="E186" s="183">
        <v>227.5</v>
      </c>
      <c r="F186" s="186"/>
      <c r="G186" s="187">
        <f>ROUND(E186*F186,2)</f>
        <v>0</v>
      </c>
      <c r="H186" s="186">
        <v>0.34</v>
      </c>
      <c r="I186" s="187">
        <f>ROUND(E186*H186,2)</f>
        <v>77.349999999999994</v>
      </c>
      <c r="J186" s="186">
        <v>50.46</v>
      </c>
      <c r="K186" s="187">
        <f>ROUND(E186*J186,2)</f>
        <v>11479.65</v>
      </c>
      <c r="L186" s="187">
        <v>21</v>
      </c>
      <c r="M186" s="187">
        <f>G186*(1+L186/100)</f>
        <v>0</v>
      </c>
      <c r="N186" s="187">
        <v>1.0000000000000001E-5</v>
      </c>
      <c r="O186" s="187">
        <f>ROUND(E186*N186,2)</f>
        <v>0</v>
      </c>
      <c r="P186" s="187">
        <v>0</v>
      </c>
      <c r="Q186" s="187">
        <f>ROUND(E186*P186,2)</f>
        <v>0</v>
      </c>
      <c r="R186" s="187"/>
      <c r="S186" s="187"/>
      <c r="T186" s="188">
        <v>0.14499999999999999</v>
      </c>
      <c r="U186" s="187">
        <f>ROUND(E186*T186,2)</f>
        <v>32.99</v>
      </c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 t="s">
        <v>107</v>
      </c>
      <c r="AF186" s="170"/>
      <c r="AG186" s="170"/>
      <c r="AH186" s="170"/>
      <c r="AI186" s="170"/>
      <c r="AJ186" s="170"/>
      <c r="AK186" s="170"/>
      <c r="AL186" s="170"/>
      <c r="AM186" s="170"/>
      <c r="AN186" s="170"/>
      <c r="AO186" s="170"/>
      <c r="AP186" s="170"/>
      <c r="AQ186" s="170"/>
      <c r="AR186" s="170"/>
      <c r="AS186" s="170"/>
      <c r="AT186" s="170"/>
      <c r="AU186" s="170"/>
      <c r="AV186" s="170"/>
      <c r="AW186" s="170"/>
      <c r="AX186" s="170"/>
      <c r="AY186" s="170"/>
      <c r="AZ186" s="170"/>
      <c r="BA186" s="170"/>
      <c r="BB186" s="170"/>
      <c r="BC186" s="170"/>
      <c r="BD186" s="170"/>
      <c r="BE186" s="170"/>
      <c r="BF186" s="170"/>
      <c r="BG186" s="170"/>
      <c r="BH186" s="170"/>
    </row>
    <row r="187" spans="1:60" outlineLevel="1">
      <c r="A187" s="171"/>
      <c r="B187" s="180"/>
      <c r="C187" s="220" t="s">
        <v>136</v>
      </c>
      <c r="D187" s="208"/>
      <c r="E187" s="213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8"/>
      <c r="U187" s="187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 t="s">
        <v>137</v>
      </c>
      <c r="AF187" s="170">
        <v>0</v>
      </c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70"/>
      <c r="AX187" s="170"/>
      <c r="AY187" s="170"/>
      <c r="AZ187" s="170"/>
      <c r="BA187" s="170"/>
      <c r="BB187" s="170"/>
      <c r="BC187" s="170"/>
      <c r="BD187" s="170"/>
      <c r="BE187" s="170"/>
      <c r="BF187" s="170"/>
      <c r="BG187" s="170"/>
      <c r="BH187" s="170"/>
    </row>
    <row r="188" spans="1:60" outlineLevel="1">
      <c r="A188" s="171"/>
      <c r="B188" s="180"/>
      <c r="C188" s="220" t="s">
        <v>666</v>
      </c>
      <c r="D188" s="208"/>
      <c r="E188" s="213">
        <v>227.5</v>
      </c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8"/>
      <c r="U188" s="187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 t="s">
        <v>137</v>
      </c>
      <c r="AF188" s="170">
        <v>0</v>
      </c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70"/>
      <c r="AX188" s="170"/>
      <c r="AY188" s="170"/>
      <c r="AZ188" s="170"/>
      <c r="BA188" s="170"/>
      <c r="BB188" s="170"/>
      <c r="BC188" s="170"/>
      <c r="BD188" s="170"/>
      <c r="BE188" s="170"/>
      <c r="BF188" s="170"/>
      <c r="BG188" s="170"/>
      <c r="BH188" s="170"/>
    </row>
    <row r="189" spans="1:60" outlineLevel="1">
      <c r="A189" s="171">
        <v>31</v>
      </c>
      <c r="B189" s="180" t="s">
        <v>667</v>
      </c>
      <c r="C189" s="201" t="s">
        <v>668</v>
      </c>
      <c r="D189" s="181" t="s">
        <v>125</v>
      </c>
      <c r="E189" s="183">
        <v>10</v>
      </c>
      <c r="F189" s="186"/>
      <c r="G189" s="187">
        <f>ROUND(E189*F189,2)</f>
        <v>0</v>
      </c>
      <c r="H189" s="186">
        <v>1.41</v>
      </c>
      <c r="I189" s="187">
        <f>ROUND(E189*H189,2)</f>
        <v>14.1</v>
      </c>
      <c r="J189" s="186">
        <v>125.59</v>
      </c>
      <c r="K189" s="187">
        <f>ROUND(E189*J189,2)</f>
        <v>1255.9000000000001</v>
      </c>
      <c r="L189" s="187">
        <v>21</v>
      </c>
      <c r="M189" s="187">
        <f>G189*(1+L189/100)</f>
        <v>0</v>
      </c>
      <c r="N189" s="187">
        <v>5.0000000000000002E-5</v>
      </c>
      <c r="O189" s="187">
        <f>ROUND(E189*N189,2)</f>
        <v>0</v>
      </c>
      <c r="P189" s="187">
        <v>0</v>
      </c>
      <c r="Q189" s="187">
        <f>ROUND(E189*P189,2)</f>
        <v>0</v>
      </c>
      <c r="R189" s="187"/>
      <c r="S189" s="187"/>
      <c r="T189" s="188">
        <v>0.42</v>
      </c>
      <c r="U189" s="187">
        <f>ROUND(E189*T189,2)</f>
        <v>4.2</v>
      </c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 t="s">
        <v>107</v>
      </c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0"/>
      <c r="AT189" s="170"/>
      <c r="AU189" s="170"/>
      <c r="AV189" s="170"/>
      <c r="AW189" s="170"/>
      <c r="AX189" s="170"/>
      <c r="AY189" s="170"/>
      <c r="AZ189" s="170"/>
      <c r="BA189" s="170"/>
      <c r="BB189" s="170"/>
      <c r="BC189" s="170"/>
      <c r="BD189" s="170"/>
      <c r="BE189" s="170"/>
      <c r="BF189" s="170"/>
      <c r="BG189" s="170"/>
      <c r="BH189" s="170"/>
    </row>
    <row r="190" spans="1:60" outlineLevel="1">
      <c r="A190" s="171"/>
      <c r="B190" s="180"/>
      <c r="C190" s="220" t="s">
        <v>136</v>
      </c>
      <c r="D190" s="208"/>
      <c r="E190" s="213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8"/>
      <c r="U190" s="187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 t="s">
        <v>137</v>
      </c>
      <c r="AF190" s="170">
        <v>0</v>
      </c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70"/>
      <c r="AY190" s="170"/>
      <c r="AZ190" s="170"/>
      <c r="BA190" s="170"/>
      <c r="BB190" s="170"/>
      <c r="BC190" s="170"/>
      <c r="BD190" s="170"/>
      <c r="BE190" s="170"/>
      <c r="BF190" s="170"/>
      <c r="BG190" s="170"/>
      <c r="BH190" s="170"/>
    </row>
    <row r="191" spans="1:60" outlineLevel="1">
      <c r="A191" s="171"/>
      <c r="B191" s="180"/>
      <c r="C191" s="220" t="s">
        <v>669</v>
      </c>
      <c r="D191" s="208"/>
      <c r="E191" s="213">
        <v>10</v>
      </c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8"/>
      <c r="U191" s="187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 t="s">
        <v>137</v>
      </c>
      <c r="AF191" s="170">
        <v>0</v>
      </c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0"/>
      <c r="AT191" s="170"/>
      <c r="AU191" s="170"/>
      <c r="AV191" s="170"/>
      <c r="AW191" s="170"/>
      <c r="AX191" s="170"/>
      <c r="AY191" s="170"/>
      <c r="AZ191" s="170"/>
      <c r="BA191" s="170"/>
      <c r="BB191" s="170"/>
      <c r="BC191" s="170"/>
      <c r="BD191" s="170"/>
      <c r="BE191" s="170"/>
      <c r="BF191" s="170"/>
      <c r="BG191" s="170"/>
      <c r="BH191" s="170"/>
    </row>
    <row r="192" spans="1:60" outlineLevel="1">
      <c r="A192" s="171">
        <v>32</v>
      </c>
      <c r="B192" s="180" t="s">
        <v>670</v>
      </c>
      <c r="C192" s="201" t="s">
        <v>671</v>
      </c>
      <c r="D192" s="181" t="s">
        <v>125</v>
      </c>
      <c r="E192" s="183">
        <v>6</v>
      </c>
      <c r="F192" s="186"/>
      <c r="G192" s="187">
        <f>ROUND(E192*F192,2)</f>
        <v>0</v>
      </c>
      <c r="H192" s="186">
        <v>2.1</v>
      </c>
      <c r="I192" s="187">
        <f>ROUND(E192*H192,2)</f>
        <v>12.6</v>
      </c>
      <c r="J192" s="186">
        <v>165.9</v>
      </c>
      <c r="K192" s="187">
        <f>ROUND(E192*J192,2)</f>
        <v>995.4</v>
      </c>
      <c r="L192" s="187">
        <v>21</v>
      </c>
      <c r="M192" s="187">
        <f>G192*(1+L192/100)</f>
        <v>0</v>
      </c>
      <c r="N192" s="187">
        <v>8.0000000000000007E-5</v>
      </c>
      <c r="O192" s="187">
        <f>ROUND(E192*N192,2)</f>
        <v>0</v>
      </c>
      <c r="P192" s="187">
        <v>0</v>
      </c>
      <c r="Q192" s="187">
        <f>ROUND(E192*P192,2)</f>
        <v>0</v>
      </c>
      <c r="R192" s="187"/>
      <c r="S192" s="187"/>
      <c r="T192" s="188">
        <v>0.55500000000000005</v>
      </c>
      <c r="U192" s="187">
        <f>ROUND(E192*T192,2)</f>
        <v>3.33</v>
      </c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 t="s">
        <v>107</v>
      </c>
      <c r="AF192" s="170"/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170"/>
      <c r="AT192" s="170"/>
      <c r="AU192" s="170"/>
      <c r="AV192" s="170"/>
      <c r="AW192" s="170"/>
      <c r="AX192" s="170"/>
      <c r="AY192" s="170"/>
      <c r="AZ192" s="170"/>
      <c r="BA192" s="170"/>
      <c r="BB192" s="170"/>
      <c r="BC192" s="170"/>
      <c r="BD192" s="170"/>
      <c r="BE192" s="170"/>
      <c r="BF192" s="170"/>
      <c r="BG192" s="170"/>
      <c r="BH192" s="170"/>
    </row>
    <row r="193" spans="1:60" outlineLevel="1">
      <c r="A193" s="171"/>
      <c r="B193" s="180"/>
      <c r="C193" s="220" t="s">
        <v>136</v>
      </c>
      <c r="D193" s="208"/>
      <c r="E193" s="213"/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8"/>
      <c r="U193" s="187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 t="s">
        <v>137</v>
      </c>
      <c r="AF193" s="170">
        <v>0</v>
      </c>
      <c r="AG193" s="170"/>
      <c r="AH193" s="170"/>
      <c r="AI193" s="170"/>
      <c r="AJ193" s="170"/>
      <c r="AK193" s="170"/>
      <c r="AL193" s="170"/>
      <c r="AM193" s="170"/>
      <c r="AN193" s="170"/>
      <c r="AO193" s="170"/>
      <c r="AP193" s="170"/>
      <c r="AQ193" s="170"/>
      <c r="AR193" s="170"/>
      <c r="AS193" s="170"/>
      <c r="AT193" s="170"/>
      <c r="AU193" s="170"/>
      <c r="AV193" s="170"/>
      <c r="AW193" s="170"/>
      <c r="AX193" s="170"/>
      <c r="AY193" s="170"/>
      <c r="AZ193" s="170"/>
      <c r="BA193" s="170"/>
      <c r="BB193" s="170"/>
      <c r="BC193" s="170"/>
      <c r="BD193" s="170"/>
      <c r="BE193" s="170"/>
      <c r="BF193" s="170"/>
      <c r="BG193" s="170"/>
      <c r="BH193" s="170"/>
    </row>
    <row r="194" spans="1:60" outlineLevel="1">
      <c r="A194" s="171"/>
      <c r="B194" s="180"/>
      <c r="C194" s="220" t="s">
        <v>672</v>
      </c>
      <c r="D194" s="208"/>
      <c r="E194" s="213">
        <v>6</v>
      </c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8"/>
      <c r="U194" s="187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 t="s">
        <v>137</v>
      </c>
      <c r="AF194" s="170">
        <v>0</v>
      </c>
      <c r="AG194" s="170"/>
      <c r="AH194" s="170"/>
      <c r="AI194" s="170"/>
      <c r="AJ194" s="170"/>
      <c r="AK194" s="170"/>
      <c r="AL194" s="170"/>
      <c r="AM194" s="170"/>
      <c r="AN194" s="170"/>
      <c r="AO194" s="170"/>
      <c r="AP194" s="170"/>
      <c r="AQ194" s="170"/>
      <c r="AR194" s="170"/>
      <c r="AS194" s="170"/>
      <c r="AT194" s="170"/>
      <c r="AU194" s="170"/>
      <c r="AV194" s="170"/>
      <c r="AW194" s="170"/>
      <c r="AX194" s="170"/>
      <c r="AY194" s="170"/>
      <c r="AZ194" s="170"/>
      <c r="BA194" s="170"/>
      <c r="BB194" s="170"/>
      <c r="BC194" s="170"/>
      <c r="BD194" s="170"/>
      <c r="BE194" s="170"/>
      <c r="BF194" s="170"/>
      <c r="BG194" s="170"/>
      <c r="BH194" s="170"/>
    </row>
    <row r="195" spans="1:60" ht="22.5" outlineLevel="1">
      <c r="A195" s="171">
        <v>33</v>
      </c>
      <c r="B195" s="180" t="s">
        <v>673</v>
      </c>
      <c r="C195" s="201" t="s">
        <v>674</v>
      </c>
      <c r="D195" s="181" t="s">
        <v>125</v>
      </c>
      <c r="E195" s="183">
        <v>1</v>
      </c>
      <c r="F195" s="186"/>
      <c r="G195" s="187">
        <f>ROUND(E195*F195,2)</f>
        <v>0</v>
      </c>
      <c r="H195" s="186">
        <v>0.88</v>
      </c>
      <c r="I195" s="187">
        <f>ROUND(E195*H195,2)</f>
        <v>0.88</v>
      </c>
      <c r="J195" s="186">
        <v>80.42</v>
      </c>
      <c r="K195" s="187">
        <f>ROUND(E195*J195,2)</f>
        <v>80.42</v>
      </c>
      <c r="L195" s="187">
        <v>21</v>
      </c>
      <c r="M195" s="187">
        <f>G195*(1+L195/100)</f>
        <v>0</v>
      </c>
      <c r="N195" s="187">
        <v>3.0000000000000001E-5</v>
      </c>
      <c r="O195" s="187">
        <f>ROUND(E195*N195,2)</f>
        <v>0</v>
      </c>
      <c r="P195" s="187">
        <v>0</v>
      </c>
      <c r="Q195" s="187">
        <f>ROUND(E195*P195,2)</f>
        <v>0</v>
      </c>
      <c r="R195" s="187"/>
      <c r="S195" s="187"/>
      <c r="T195" s="188">
        <v>0.26900000000000002</v>
      </c>
      <c r="U195" s="187">
        <f>ROUND(E195*T195,2)</f>
        <v>0.27</v>
      </c>
      <c r="V195" s="170"/>
      <c r="W195" s="170"/>
      <c r="X195" s="170"/>
      <c r="Y195" s="170"/>
      <c r="Z195" s="170"/>
      <c r="AA195" s="170"/>
      <c r="AB195" s="170"/>
      <c r="AC195" s="170"/>
      <c r="AD195" s="170"/>
      <c r="AE195" s="170" t="s">
        <v>107</v>
      </c>
      <c r="AF195" s="170"/>
      <c r="AG195" s="170"/>
      <c r="AH195" s="170"/>
      <c r="AI195" s="170"/>
      <c r="AJ195" s="170"/>
      <c r="AK195" s="170"/>
      <c r="AL195" s="170"/>
      <c r="AM195" s="170"/>
      <c r="AN195" s="170"/>
      <c r="AO195" s="170"/>
      <c r="AP195" s="170"/>
      <c r="AQ195" s="170"/>
      <c r="AR195" s="170"/>
      <c r="AS195" s="170"/>
      <c r="AT195" s="170"/>
      <c r="AU195" s="170"/>
      <c r="AV195" s="170"/>
      <c r="AW195" s="170"/>
      <c r="AX195" s="170"/>
      <c r="AY195" s="170"/>
      <c r="AZ195" s="170"/>
      <c r="BA195" s="170"/>
      <c r="BB195" s="170"/>
      <c r="BC195" s="170"/>
      <c r="BD195" s="170"/>
      <c r="BE195" s="170"/>
      <c r="BF195" s="170"/>
      <c r="BG195" s="170"/>
      <c r="BH195" s="170"/>
    </row>
    <row r="196" spans="1:60" outlineLevel="1">
      <c r="A196" s="171"/>
      <c r="B196" s="180"/>
      <c r="C196" s="220" t="s">
        <v>136</v>
      </c>
      <c r="D196" s="208"/>
      <c r="E196" s="213"/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8"/>
      <c r="U196" s="187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 t="s">
        <v>137</v>
      </c>
      <c r="AF196" s="170">
        <v>0</v>
      </c>
      <c r="AG196" s="170"/>
      <c r="AH196" s="170"/>
      <c r="AI196" s="170"/>
      <c r="AJ196" s="170"/>
      <c r="AK196" s="170"/>
      <c r="AL196" s="170"/>
      <c r="AM196" s="170"/>
      <c r="AN196" s="170"/>
      <c r="AO196" s="170"/>
      <c r="AP196" s="170"/>
      <c r="AQ196" s="170"/>
      <c r="AR196" s="170"/>
      <c r="AS196" s="170"/>
      <c r="AT196" s="170"/>
      <c r="AU196" s="170"/>
      <c r="AV196" s="170"/>
      <c r="AW196" s="170"/>
      <c r="AX196" s="170"/>
      <c r="AY196" s="170"/>
      <c r="AZ196" s="170"/>
      <c r="BA196" s="170"/>
      <c r="BB196" s="170"/>
      <c r="BC196" s="170"/>
      <c r="BD196" s="170"/>
      <c r="BE196" s="170"/>
      <c r="BF196" s="170"/>
      <c r="BG196" s="170"/>
      <c r="BH196" s="170"/>
    </row>
    <row r="197" spans="1:60" outlineLevel="1">
      <c r="A197" s="171"/>
      <c r="B197" s="180"/>
      <c r="C197" s="220" t="s">
        <v>64</v>
      </c>
      <c r="D197" s="208"/>
      <c r="E197" s="213">
        <v>1</v>
      </c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8"/>
      <c r="U197" s="187"/>
      <c r="V197" s="170"/>
      <c r="W197" s="170"/>
      <c r="X197" s="170"/>
      <c r="Y197" s="170"/>
      <c r="Z197" s="170"/>
      <c r="AA197" s="170"/>
      <c r="AB197" s="170"/>
      <c r="AC197" s="170"/>
      <c r="AD197" s="170"/>
      <c r="AE197" s="170" t="s">
        <v>137</v>
      </c>
      <c r="AF197" s="170">
        <v>0</v>
      </c>
      <c r="AG197" s="170"/>
      <c r="AH197" s="170"/>
      <c r="AI197" s="170"/>
      <c r="AJ197" s="170"/>
      <c r="AK197" s="170"/>
      <c r="AL197" s="170"/>
      <c r="AM197" s="170"/>
      <c r="AN197" s="170"/>
      <c r="AO197" s="170"/>
      <c r="AP197" s="170"/>
      <c r="AQ197" s="170"/>
      <c r="AR197" s="170"/>
      <c r="AS197" s="170"/>
      <c r="AT197" s="170"/>
      <c r="AU197" s="170"/>
      <c r="AV197" s="170"/>
      <c r="AW197" s="170"/>
      <c r="AX197" s="170"/>
      <c r="AY197" s="170"/>
      <c r="AZ197" s="170"/>
      <c r="BA197" s="170"/>
      <c r="BB197" s="170"/>
      <c r="BC197" s="170"/>
      <c r="BD197" s="170"/>
      <c r="BE197" s="170"/>
      <c r="BF197" s="170"/>
      <c r="BG197" s="170"/>
      <c r="BH197" s="170"/>
    </row>
    <row r="198" spans="1:60" outlineLevel="1">
      <c r="A198" s="171">
        <v>34</v>
      </c>
      <c r="B198" s="180" t="s">
        <v>675</v>
      </c>
      <c r="C198" s="201" t="s">
        <v>676</v>
      </c>
      <c r="D198" s="181" t="s">
        <v>145</v>
      </c>
      <c r="E198" s="183">
        <v>180.5</v>
      </c>
      <c r="F198" s="186"/>
      <c r="G198" s="187">
        <f>ROUND(E198*F198,2)</f>
        <v>0</v>
      </c>
      <c r="H198" s="186">
        <v>3.22</v>
      </c>
      <c r="I198" s="187">
        <f>ROUND(E198*H198,2)</f>
        <v>581.21</v>
      </c>
      <c r="J198" s="186">
        <v>23.58</v>
      </c>
      <c r="K198" s="187">
        <f>ROUND(E198*J198,2)</f>
        <v>4256.1899999999996</v>
      </c>
      <c r="L198" s="187">
        <v>21</v>
      </c>
      <c r="M198" s="187">
        <f>G198*(1+L198/100)</f>
        <v>0</v>
      </c>
      <c r="N198" s="187">
        <v>0</v>
      </c>
      <c r="O198" s="187">
        <f>ROUND(E198*N198,2)</f>
        <v>0</v>
      </c>
      <c r="P198" s="187">
        <v>0</v>
      </c>
      <c r="Q198" s="187">
        <f>ROUND(E198*P198,2)</f>
        <v>0</v>
      </c>
      <c r="R198" s="187"/>
      <c r="S198" s="187"/>
      <c r="T198" s="188">
        <v>7.9000000000000001E-2</v>
      </c>
      <c r="U198" s="187">
        <f>ROUND(E198*T198,2)</f>
        <v>14.26</v>
      </c>
      <c r="V198" s="170"/>
      <c r="W198" s="170"/>
      <c r="X198" s="170"/>
      <c r="Y198" s="170"/>
      <c r="Z198" s="170"/>
      <c r="AA198" s="170"/>
      <c r="AB198" s="170"/>
      <c r="AC198" s="170"/>
      <c r="AD198" s="170"/>
      <c r="AE198" s="170" t="s">
        <v>107</v>
      </c>
      <c r="AF198" s="170"/>
      <c r="AG198" s="170"/>
      <c r="AH198" s="170"/>
      <c r="AI198" s="170"/>
      <c r="AJ198" s="170"/>
      <c r="AK198" s="170"/>
      <c r="AL198" s="170"/>
      <c r="AM198" s="170"/>
      <c r="AN198" s="170"/>
      <c r="AO198" s="170"/>
      <c r="AP198" s="170"/>
      <c r="AQ198" s="170"/>
      <c r="AR198" s="170"/>
      <c r="AS198" s="170"/>
      <c r="AT198" s="170"/>
      <c r="AU198" s="170"/>
      <c r="AV198" s="170"/>
      <c r="AW198" s="170"/>
      <c r="AX198" s="170"/>
      <c r="AY198" s="170"/>
      <c r="AZ198" s="170"/>
      <c r="BA198" s="170"/>
      <c r="BB198" s="170"/>
      <c r="BC198" s="170"/>
      <c r="BD198" s="170"/>
      <c r="BE198" s="170"/>
      <c r="BF198" s="170"/>
      <c r="BG198" s="170"/>
      <c r="BH198" s="170"/>
    </row>
    <row r="199" spans="1:60" outlineLevel="1">
      <c r="A199" s="171"/>
      <c r="B199" s="180"/>
      <c r="C199" s="220" t="s">
        <v>136</v>
      </c>
      <c r="D199" s="208"/>
      <c r="E199" s="213"/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8"/>
      <c r="U199" s="187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 t="s">
        <v>137</v>
      </c>
      <c r="AF199" s="170">
        <v>0</v>
      </c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70"/>
      <c r="AT199" s="170"/>
      <c r="AU199" s="170"/>
      <c r="AV199" s="170"/>
      <c r="AW199" s="170"/>
      <c r="AX199" s="170"/>
      <c r="AY199" s="170"/>
      <c r="AZ199" s="170"/>
      <c r="BA199" s="170"/>
      <c r="BB199" s="170"/>
      <c r="BC199" s="170"/>
      <c r="BD199" s="170"/>
      <c r="BE199" s="170"/>
      <c r="BF199" s="170"/>
      <c r="BG199" s="170"/>
      <c r="BH199" s="170"/>
    </row>
    <row r="200" spans="1:60" outlineLevel="1">
      <c r="A200" s="171"/>
      <c r="B200" s="180"/>
      <c r="C200" s="220" t="s">
        <v>663</v>
      </c>
      <c r="D200" s="208"/>
      <c r="E200" s="213">
        <v>180.5</v>
      </c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8"/>
      <c r="U200" s="187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 t="s">
        <v>137</v>
      </c>
      <c r="AF200" s="170">
        <v>0</v>
      </c>
      <c r="AG200" s="170"/>
      <c r="AH200" s="170"/>
      <c r="AI200" s="170"/>
      <c r="AJ200" s="170"/>
      <c r="AK200" s="170"/>
      <c r="AL200" s="170"/>
      <c r="AM200" s="170"/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70"/>
      <c r="AY200" s="170"/>
      <c r="AZ200" s="170"/>
      <c r="BA200" s="170"/>
      <c r="BB200" s="170"/>
      <c r="BC200" s="170"/>
      <c r="BD200" s="170"/>
      <c r="BE200" s="170"/>
      <c r="BF200" s="170"/>
      <c r="BG200" s="170"/>
      <c r="BH200" s="170"/>
    </row>
    <row r="201" spans="1:60" outlineLevel="1">
      <c r="A201" s="171">
        <v>35</v>
      </c>
      <c r="B201" s="180" t="s">
        <v>677</v>
      </c>
      <c r="C201" s="201" t="s">
        <v>678</v>
      </c>
      <c r="D201" s="181" t="s">
        <v>145</v>
      </c>
      <c r="E201" s="183">
        <v>227.5</v>
      </c>
      <c r="F201" s="186"/>
      <c r="G201" s="187">
        <f>ROUND(E201*F201,2)</f>
        <v>0</v>
      </c>
      <c r="H201" s="186">
        <v>5.73</v>
      </c>
      <c r="I201" s="187">
        <f>ROUND(E201*H201,2)</f>
        <v>1303.58</v>
      </c>
      <c r="J201" s="186">
        <v>27.47</v>
      </c>
      <c r="K201" s="187">
        <f>ROUND(E201*J201,2)</f>
        <v>6249.43</v>
      </c>
      <c r="L201" s="187">
        <v>21</v>
      </c>
      <c r="M201" s="187">
        <f>G201*(1+L201/100)</f>
        <v>0</v>
      </c>
      <c r="N201" s="187">
        <v>0</v>
      </c>
      <c r="O201" s="187">
        <f>ROUND(E201*N201,2)</f>
        <v>0</v>
      </c>
      <c r="P201" s="187">
        <v>0</v>
      </c>
      <c r="Q201" s="187">
        <f>ROUND(E201*P201,2)</f>
        <v>0</v>
      </c>
      <c r="R201" s="187"/>
      <c r="S201" s="187"/>
      <c r="T201" s="188">
        <v>9.1999999999999998E-2</v>
      </c>
      <c r="U201" s="187">
        <f>ROUND(E201*T201,2)</f>
        <v>20.93</v>
      </c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 t="s">
        <v>107</v>
      </c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AQ201" s="170"/>
      <c r="AR201" s="170"/>
      <c r="AS201" s="170"/>
      <c r="AT201" s="170"/>
      <c r="AU201" s="170"/>
      <c r="AV201" s="170"/>
      <c r="AW201" s="170"/>
      <c r="AX201" s="170"/>
      <c r="AY201" s="170"/>
      <c r="AZ201" s="170"/>
      <c r="BA201" s="170"/>
      <c r="BB201" s="170"/>
      <c r="BC201" s="170"/>
      <c r="BD201" s="170"/>
      <c r="BE201" s="170"/>
      <c r="BF201" s="170"/>
      <c r="BG201" s="170"/>
      <c r="BH201" s="170"/>
    </row>
    <row r="202" spans="1:60" outlineLevel="1">
      <c r="A202" s="171"/>
      <c r="B202" s="180"/>
      <c r="C202" s="220" t="s">
        <v>136</v>
      </c>
      <c r="D202" s="208"/>
      <c r="E202" s="213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8"/>
      <c r="U202" s="187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 t="s">
        <v>137</v>
      </c>
      <c r="AF202" s="170">
        <v>0</v>
      </c>
      <c r="AG202" s="170"/>
      <c r="AH202" s="170"/>
      <c r="AI202" s="170"/>
      <c r="AJ202" s="170"/>
      <c r="AK202" s="170"/>
      <c r="AL202" s="170"/>
      <c r="AM202" s="170"/>
      <c r="AN202" s="170"/>
      <c r="AO202" s="170"/>
      <c r="AP202" s="170"/>
      <c r="AQ202" s="170"/>
      <c r="AR202" s="170"/>
      <c r="AS202" s="170"/>
      <c r="AT202" s="170"/>
      <c r="AU202" s="170"/>
      <c r="AV202" s="170"/>
      <c r="AW202" s="170"/>
      <c r="AX202" s="170"/>
      <c r="AY202" s="170"/>
      <c r="AZ202" s="170"/>
      <c r="BA202" s="170"/>
      <c r="BB202" s="170"/>
      <c r="BC202" s="170"/>
      <c r="BD202" s="170"/>
      <c r="BE202" s="170"/>
      <c r="BF202" s="170"/>
      <c r="BG202" s="170"/>
      <c r="BH202" s="170"/>
    </row>
    <row r="203" spans="1:60" outlineLevel="1">
      <c r="A203" s="171"/>
      <c r="B203" s="180"/>
      <c r="C203" s="220" t="s">
        <v>666</v>
      </c>
      <c r="D203" s="208"/>
      <c r="E203" s="213">
        <v>227.5</v>
      </c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8"/>
      <c r="U203" s="187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 t="s">
        <v>137</v>
      </c>
      <c r="AF203" s="170">
        <v>0</v>
      </c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70"/>
      <c r="AT203" s="170"/>
      <c r="AU203" s="170"/>
      <c r="AV203" s="170"/>
      <c r="AW203" s="170"/>
      <c r="AX203" s="170"/>
      <c r="AY203" s="170"/>
      <c r="AZ203" s="170"/>
      <c r="BA203" s="170"/>
      <c r="BB203" s="170"/>
      <c r="BC203" s="170"/>
      <c r="BD203" s="170"/>
      <c r="BE203" s="170"/>
      <c r="BF203" s="170"/>
      <c r="BG203" s="170"/>
      <c r="BH203" s="170"/>
    </row>
    <row r="204" spans="1:60" outlineLevel="1">
      <c r="A204" s="171">
        <v>36</v>
      </c>
      <c r="B204" s="180" t="s">
        <v>679</v>
      </c>
      <c r="C204" s="201" t="s">
        <v>680</v>
      </c>
      <c r="D204" s="181" t="s">
        <v>337</v>
      </c>
      <c r="E204" s="183">
        <v>2</v>
      </c>
      <c r="F204" s="186"/>
      <c r="G204" s="187">
        <f>ROUND(E204*F204,2)</f>
        <v>0</v>
      </c>
      <c r="H204" s="186">
        <v>323.17</v>
      </c>
      <c r="I204" s="187">
        <f>ROUND(E204*H204,2)</f>
        <v>646.34</v>
      </c>
      <c r="J204" s="186">
        <v>1851.83</v>
      </c>
      <c r="K204" s="187">
        <f>ROUND(E204*J204,2)</f>
        <v>3703.66</v>
      </c>
      <c r="L204" s="187">
        <v>21</v>
      </c>
      <c r="M204" s="187">
        <f>G204*(1+L204/100)</f>
        <v>0</v>
      </c>
      <c r="N204" s="187">
        <v>1.2999999999999999E-4</v>
      </c>
      <c r="O204" s="187">
        <f>ROUND(E204*N204,2)</f>
        <v>0</v>
      </c>
      <c r="P204" s="187">
        <v>0</v>
      </c>
      <c r="Q204" s="187">
        <f>ROUND(E204*P204,2)</f>
        <v>0</v>
      </c>
      <c r="R204" s="187"/>
      <c r="S204" s="187"/>
      <c r="T204" s="188">
        <v>6.2</v>
      </c>
      <c r="U204" s="187">
        <f>ROUND(E204*T204,2)</f>
        <v>12.4</v>
      </c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 t="s">
        <v>107</v>
      </c>
      <c r="AF204" s="170"/>
      <c r="AG204" s="170"/>
      <c r="AH204" s="170"/>
      <c r="AI204" s="170"/>
      <c r="AJ204" s="170"/>
      <c r="AK204" s="170"/>
      <c r="AL204" s="170"/>
      <c r="AM204" s="170"/>
      <c r="AN204" s="170"/>
      <c r="AO204" s="170"/>
      <c r="AP204" s="170"/>
      <c r="AQ204" s="170"/>
      <c r="AR204" s="170"/>
      <c r="AS204" s="170"/>
      <c r="AT204" s="170"/>
      <c r="AU204" s="170"/>
      <c r="AV204" s="170"/>
      <c r="AW204" s="170"/>
      <c r="AX204" s="170"/>
      <c r="AY204" s="170"/>
      <c r="AZ204" s="170"/>
      <c r="BA204" s="170"/>
      <c r="BB204" s="170"/>
      <c r="BC204" s="170"/>
      <c r="BD204" s="170"/>
      <c r="BE204" s="170"/>
      <c r="BF204" s="170"/>
      <c r="BG204" s="170"/>
      <c r="BH204" s="170"/>
    </row>
    <row r="205" spans="1:60" outlineLevel="1">
      <c r="A205" s="171">
        <v>37</v>
      </c>
      <c r="B205" s="180" t="s">
        <v>681</v>
      </c>
      <c r="C205" s="201" t="s">
        <v>682</v>
      </c>
      <c r="D205" s="181" t="s">
        <v>337</v>
      </c>
      <c r="E205" s="183">
        <v>2</v>
      </c>
      <c r="F205" s="186"/>
      <c r="G205" s="187">
        <f>ROUND(E205*F205,2)</f>
        <v>0</v>
      </c>
      <c r="H205" s="186">
        <v>367.02</v>
      </c>
      <c r="I205" s="187">
        <f>ROUND(E205*H205,2)</f>
        <v>734.04</v>
      </c>
      <c r="J205" s="186">
        <v>2122.98</v>
      </c>
      <c r="K205" s="187">
        <f>ROUND(E205*J205,2)</f>
        <v>4245.96</v>
      </c>
      <c r="L205" s="187">
        <v>21</v>
      </c>
      <c r="M205" s="187">
        <f>G205*(1+L205/100)</f>
        <v>0</v>
      </c>
      <c r="N205" s="187">
        <v>1.7000000000000001E-4</v>
      </c>
      <c r="O205" s="187">
        <f>ROUND(E205*N205,2)</f>
        <v>0</v>
      </c>
      <c r="P205" s="187">
        <v>0</v>
      </c>
      <c r="Q205" s="187">
        <f>ROUND(E205*P205,2)</f>
        <v>0</v>
      </c>
      <c r="R205" s="187"/>
      <c r="S205" s="187"/>
      <c r="T205" s="188">
        <v>7.1</v>
      </c>
      <c r="U205" s="187">
        <f>ROUND(E205*T205,2)</f>
        <v>14.2</v>
      </c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 t="s">
        <v>107</v>
      </c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170"/>
      <c r="AT205" s="170"/>
      <c r="AU205" s="170"/>
      <c r="AV205" s="170"/>
      <c r="AW205" s="170"/>
      <c r="AX205" s="170"/>
      <c r="AY205" s="170"/>
      <c r="AZ205" s="170"/>
      <c r="BA205" s="170"/>
      <c r="BB205" s="170"/>
      <c r="BC205" s="170"/>
      <c r="BD205" s="170"/>
      <c r="BE205" s="170"/>
      <c r="BF205" s="170"/>
      <c r="BG205" s="170"/>
      <c r="BH205" s="170"/>
    </row>
    <row r="206" spans="1:60" ht="22.5" outlineLevel="1">
      <c r="A206" s="171">
        <v>38</v>
      </c>
      <c r="B206" s="180" t="s">
        <v>683</v>
      </c>
      <c r="C206" s="201" t="s">
        <v>684</v>
      </c>
      <c r="D206" s="181" t="s">
        <v>125</v>
      </c>
      <c r="E206" s="183">
        <v>24</v>
      </c>
      <c r="F206" s="186"/>
      <c r="G206" s="187">
        <f>ROUND(E206*F206,2)</f>
        <v>0</v>
      </c>
      <c r="H206" s="186">
        <v>0</v>
      </c>
      <c r="I206" s="187">
        <f>ROUND(E206*H206,2)</f>
        <v>0</v>
      </c>
      <c r="J206" s="186">
        <v>400.5</v>
      </c>
      <c r="K206" s="187">
        <f>ROUND(E206*J206,2)</f>
        <v>9612</v>
      </c>
      <c r="L206" s="187">
        <v>21</v>
      </c>
      <c r="M206" s="187">
        <f>G206*(1+L206/100)</f>
        <v>0</v>
      </c>
      <c r="N206" s="187">
        <v>0</v>
      </c>
      <c r="O206" s="187">
        <f>ROUND(E206*N206,2)</f>
        <v>0</v>
      </c>
      <c r="P206" s="187">
        <v>0</v>
      </c>
      <c r="Q206" s="187">
        <f>ROUND(E206*P206,2)</f>
        <v>0</v>
      </c>
      <c r="R206" s="187"/>
      <c r="S206" s="187"/>
      <c r="T206" s="188">
        <v>0.79</v>
      </c>
      <c r="U206" s="187">
        <f>ROUND(E206*T206,2)</f>
        <v>18.96</v>
      </c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 t="s">
        <v>107</v>
      </c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170"/>
      <c r="AT206" s="170"/>
      <c r="AU206" s="170"/>
      <c r="AV206" s="170"/>
      <c r="AW206" s="170"/>
      <c r="AX206" s="170"/>
      <c r="AY206" s="170"/>
      <c r="AZ206" s="170"/>
      <c r="BA206" s="170"/>
      <c r="BB206" s="170"/>
      <c r="BC206" s="170"/>
      <c r="BD206" s="170"/>
      <c r="BE206" s="170"/>
      <c r="BF206" s="170"/>
      <c r="BG206" s="170"/>
      <c r="BH206" s="170"/>
    </row>
    <row r="207" spans="1:60" outlineLevel="1">
      <c r="A207" s="171"/>
      <c r="B207" s="180"/>
      <c r="C207" s="220" t="s">
        <v>136</v>
      </c>
      <c r="D207" s="208"/>
      <c r="E207" s="213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8"/>
      <c r="U207" s="187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 t="s">
        <v>137</v>
      </c>
      <c r="AF207" s="170">
        <v>0</v>
      </c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170"/>
      <c r="AT207" s="170"/>
      <c r="AU207" s="170"/>
      <c r="AV207" s="170"/>
      <c r="AW207" s="170"/>
      <c r="AX207" s="170"/>
      <c r="AY207" s="170"/>
      <c r="AZ207" s="170"/>
      <c r="BA207" s="170"/>
      <c r="BB207" s="170"/>
      <c r="BC207" s="170"/>
      <c r="BD207" s="170"/>
      <c r="BE207" s="170"/>
      <c r="BF207" s="170"/>
      <c r="BG207" s="170"/>
      <c r="BH207" s="170"/>
    </row>
    <row r="208" spans="1:60" outlineLevel="1">
      <c r="A208" s="171"/>
      <c r="B208" s="180"/>
      <c r="C208" s="220" t="s">
        <v>685</v>
      </c>
      <c r="D208" s="208"/>
      <c r="E208" s="213">
        <v>2</v>
      </c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8"/>
      <c r="U208" s="187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 t="s">
        <v>137</v>
      </c>
      <c r="AF208" s="170">
        <v>0</v>
      </c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170"/>
      <c r="AT208" s="170"/>
      <c r="AU208" s="170"/>
      <c r="AV208" s="170"/>
      <c r="AW208" s="170"/>
      <c r="AX208" s="170"/>
      <c r="AY208" s="170"/>
      <c r="AZ208" s="170"/>
      <c r="BA208" s="170"/>
      <c r="BB208" s="170"/>
      <c r="BC208" s="170"/>
      <c r="BD208" s="170"/>
      <c r="BE208" s="170"/>
      <c r="BF208" s="170"/>
      <c r="BG208" s="170"/>
      <c r="BH208" s="170"/>
    </row>
    <row r="209" spans="1:60" outlineLevel="1">
      <c r="A209" s="171"/>
      <c r="B209" s="180"/>
      <c r="C209" s="220" t="s">
        <v>686</v>
      </c>
      <c r="D209" s="208"/>
      <c r="E209" s="213">
        <v>20</v>
      </c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8"/>
      <c r="U209" s="187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 t="s">
        <v>137</v>
      </c>
      <c r="AF209" s="170">
        <v>0</v>
      </c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  <c r="AQ209" s="170"/>
      <c r="AR209" s="170"/>
      <c r="AS209" s="170"/>
      <c r="AT209" s="170"/>
      <c r="AU209" s="170"/>
      <c r="AV209" s="170"/>
      <c r="AW209" s="170"/>
      <c r="AX209" s="170"/>
      <c r="AY209" s="170"/>
      <c r="AZ209" s="170"/>
      <c r="BA209" s="170"/>
      <c r="BB209" s="170"/>
      <c r="BC209" s="170"/>
      <c r="BD209" s="170"/>
      <c r="BE209" s="170"/>
      <c r="BF209" s="170"/>
      <c r="BG209" s="170"/>
      <c r="BH209" s="170"/>
    </row>
    <row r="210" spans="1:60" outlineLevel="1">
      <c r="A210" s="171"/>
      <c r="B210" s="180"/>
      <c r="C210" s="220" t="s">
        <v>687</v>
      </c>
      <c r="D210" s="208"/>
      <c r="E210" s="213">
        <v>1</v>
      </c>
      <c r="F210" s="187"/>
      <c r="G210" s="187"/>
      <c r="H210" s="187"/>
      <c r="I210" s="187"/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8"/>
      <c r="U210" s="187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 t="s">
        <v>137</v>
      </c>
      <c r="AF210" s="170">
        <v>0</v>
      </c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170"/>
      <c r="AT210" s="170"/>
      <c r="AU210" s="170"/>
      <c r="AV210" s="170"/>
      <c r="AW210" s="170"/>
      <c r="AX210" s="170"/>
      <c r="AY210" s="170"/>
      <c r="AZ210" s="170"/>
      <c r="BA210" s="170"/>
      <c r="BB210" s="170"/>
      <c r="BC210" s="170"/>
      <c r="BD210" s="170"/>
      <c r="BE210" s="170"/>
      <c r="BF210" s="170"/>
      <c r="BG210" s="170"/>
      <c r="BH210" s="170"/>
    </row>
    <row r="211" spans="1:60" outlineLevel="1">
      <c r="A211" s="171"/>
      <c r="B211" s="180"/>
      <c r="C211" s="220" t="s">
        <v>688</v>
      </c>
      <c r="D211" s="208"/>
      <c r="E211" s="213">
        <v>1</v>
      </c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8"/>
      <c r="U211" s="187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 t="s">
        <v>137</v>
      </c>
      <c r="AF211" s="170">
        <v>0</v>
      </c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170"/>
      <c r="AT211" s="170"/>
      <c r="AU211" s="170"/>
      <c r="AV211" s="170"/>
      <c r="AW211" s="170"/>
      <c r="AX211" s="170"/>
      <c r="AY211" s="170"/>
      <c r="AZ211" s="170"/>
      <c r="BA211" s="170"/>
      <c r="BB211" s="170"/>
      <c r="BC211" s="170"/>
      <c r="BD211" s="170"/>
      <c r="BE211" s="170"/>
      <c r="BF211" s="170"/>
      <c r="BG211" s="170"/>
      <c r="BH211" s="170"/>
    </row>
    <row r="212" spans="1:60" ht="22.5" outlineLevel="1">
      <c r="A212" s="171">
        <v>39</v>
      </c>
      <c r="B212" s="180" t="s">
        <v>689</v>
      </c>
      <c r="C212" s="201" t="s">
        <v>690</v>
      </c>
      <c r="D212" s="181" t="s">
        <v>125</v>
      </c>
      <c r="E212" s="183">
        <v>10</v>
      </c>
      <c r="F212" s="186"/>
      <c r="G212" s="187">
        <f>ROUND(E212*F212,2)</f>
        <v>0</v>
      </c>
      <c r="H212" s="186">
        <v>0</v>
      </c>
      <c r="I212" s="187">
        <f>ROUND(E212*H212,2)</f>
        <v>0</v>
      </c>
      <c r="J212" s="186">
        <v>526</v>
      </c>
      <c r="K212" s="187">
        <f>ROUND(E212*J212,2)</f>
        <v>5260</v>
      </c>
      <c r="L212" s="187">
        <v>21</v>
      </c>
      <c r="M212" s="187">
        <f>G212*(1+L212/100)</f>
        <v>0</v>
      </c>
      <c r="N212" s="187">
        <v>0</v>
      </c>
      <c r="O212" s="187">
        <f>ROUND(E212*N212,2)</f>
        <v>0</v>
      </c>
      <c r="P212" s="187">
        <v>0</v>
      </c>
      <c r="Q212" s="187">
        <f>ROUND(E212*P212,2)</f>
        <v>0</v>
      </c>
      <c r="R212" s="187"/>
      <c r="S212" s="187"/>
      <c r="T212" s="188">
        <v>0.94599999999999995</v>
      </c>
      <c r="U212" s="187">
        <f>ROUND(E212*T212,2)</f>
        <v>9.4600000000000009</v>
      </c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 t="s">
        <v>107</v>
      </c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170"/>
      <c r="AT212" s="170"/>
      <c r="AU212" s="170"/>
      <c r="AV212" s="170"/>
      <c r="AW212" s="170"/>
      <c r="AX212" s="170"/>
      <c r="AY212" s="170"/>
      <c r="AZ212" s="170"/>
      <c r="BA212" s="170"/>
      <c r="BB212" s="170"/>
      <c r="BC212" s="170"/>
      <c r="BD212" s="170"/>
      <c r="BE212" s="170"/>
      <c r="BF212" s="170"/>
      <c r="BG212" s="170"/>
      <c r="BH212" s="170"/>
    </row>
    <row r="213" spans="1:60" outlineLevel="1">
      <c r="A213" s="171"/>
      <c r="B213" s="180"/>
      <c r="C213" s="220" t="s">
        <v>136</v>
      </c>
      <c r="D213" s="208"/>
      <c r="E213" s="213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8"/>
      <c r="U213" s="187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 t="s">
        <v>137</v>
      </c>
      <c r="AF213" s="170">
        <v>0</v>
      </c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0"/>
      <c r="AT213" s="170"/>
      <c r="AU213" s="170"/>
      <c r="AV213" s="170"/>
      <c r="AW213" s="170"/>
      <c r="AX213" s="170"/>
      <c r="AY213" s="170"/>
      <c r="AZ213" s="170"/>
      <c r="BA213" s="170"/>
      <c r="BB213" s="170"/>
      <c r="BC213" s="170"/>
      <c r="BD213" s="170"/>
      <c r="BE213" s="170"/>
      <c r="BF213" s="170"/>
      <c r="BG213" s="170"/>
      <c r="BH213" s="170"/>
    </row>
    <row r="214" spans="1:60" outlineLevel="1">
      <c r="A214" s="171"/>
      <c r="B214" s="180"/>
      <c r="C214" s="220" t="s">
        <v>685</v>
      </c>
      <c r="D214" s="208"/>
      <c r="E214" s="213">
        <v>2</v>
      </c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8"/>
      <c r="U214" s="187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 t="s">
        <v>137</v>
      </c>
      <c r="AF214" s="170">
        <v>0</v>
      </c>
      <c r="AG214" s="170"/>
      <c r="AH214" s="170"/>
      <c r="AI214" s="170"/>
      <c r="AJ214" s="170"/>
      <c r="AK214" s="170"/>
      <c r="AL214" s="170"/>
      <c r="AM214" s="170"/>
      <c r="AN214" s="170"/>
      <c r="AO214" s="170"/>
      <c r="AP214" s="170"/>
      <c r="AQ214" s="170"/>
      <c r="AR214" s="170"/>
      <c r="AS214" s="170"/>
      <c r="AT214" s="170"/>
      <c r="AU214" s="170"/>
      <c r="AV214" s="170"/>
      <c r="AW214" s="170"/>
      <c r="AX214" s="170"/>
      <c r="AY214" s="170"/>
      <c r="AZ214" s="170"/>
      <c r="BA214" s="170"/>
      <c r="BB214" s="170"/>
      <c r="BC214" s="170"/>
      <c r="BD214" s="170"/>
      <c r="BE214" s="170"/>
      <c r="BF214" s="170"/>
      <c r="BG214" s="170"/>
      <c r="BH214" s="170"/>
    </row>
    <row r="215" spans="1:60" outlineLevel="1">
      <c r="A215" s="171"/>
      <c r="B215" s="180"/>
      <c r="C215" s="220" t="s">
        <v>691</v>
      </c>
      <c r="D215" s="208"/>
      <c r="E215" s="213">
        <v>4</v>
      </c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8"/>
      <c r="U215" s="187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 t="s">
        <v>137</v>
      </c>
      <c r="AF215" s="170">
        <v>0</v>
      </c>
      <c r="AG215" s="170"/>
      <c r="AH215" s="170"/>
      <c r="AI215" s="170"/>
      <c r="AJ215" s="170"/>
      <c r="AK215" s="170"/>
      <c r="AL215" s="170"/>
      <c r="AM215" s="170"/>
      <c r="AN215" s="170"/>
      <c r="AO215" s="170"/>
      <c r="AP215" s="170"/>
      <c r="AQ215" s="170"/>
      <c r="AR215" s="170"/>
      <c r="AS215" s="170"/>
      <c r="AT215" s="170"/>
      <c r="AU215" s="170"/>
      <c r="AV215" s="170"/>
      <c r="AW215" s="170"/>
      <c r="AX215" s="170"/>
      <c r="AY215" s="170"/>
      <c r="AZ215" s="170"/>
      <c r="BA215" s="170"/>
      <c r="BB215" s="170"/>
      <c r="BC215" s="170"/>
      <c r="BD215" s="170"/>
      <c r="BE215" s="170"/>
      <c r="BF215" s="170"/>
      <c r="BG215" s="170"/>
      <c r="BH215" s="170"/>
    </row>
    <row r="216" spans="1:60" outlineLevel="1">
      <c r="A216" s="171"/>
      <c r="B216" s="180"/>
      <c r="C216" s="220" t="s">
        <v>692</v>
      </c>
      <c r="D216" s="208"/>
      <c r="E216" s="213">
        <v>4</v>
      </c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8"/>
      <c r="U216" s="187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 t="s">
        <v>137</v>
      </c>
      <c r="AF216" s="170">
        <v>0</v>
      </c>
      <c r="AG216" s="170"/>
      <c r="AH216" s="170"/>
      <c r="AI216" s="170"/>
      <c r="AJ216" s="170"/>
      <c r="AK216" s="170"/>
      <c r="AL216" s="170"/>
      <c r="AM216" s="170"/>
      <c r="AN216" s="170"/>
      <c r="AO216" s="170"/>
      <c r="AP216" s="170"/>
      <c r="AQ216" s="170"/>
      <c r="AR216" s="170"/>
      <c r="AS216" s="170"/>
      <c r="AT216" s="170"/>
      <c r="AU216" s="170"/>
      <c r="AV216" s="170"/>
      <c r="AW216" s="170"/>
      <c r="AX216" s="170"/>
      <c r="AY216" s="170"/>
      <c r="AZ216" s="170"/>
      <c r="BA216" s="170"/>
      <c r="BB216" s="170"/>
      <c r="BC216" s="170"/>
      <c r="BD216" s="170"/>
      <c r="BE216" s="170"/>
      <c r="BF216" s="170"/>
      <c r="BG216" s="170"/>
      <c r="BH216" s="170"/>
    </row>
    <row r="217" spans="1:60" ht="22.5" outlineLevel="1">
      <c r="A217" s="171">
        <v>40</v>
      </c>
      <c r="B217" s="180" t="s">
        <v>693</v>
      </c>
      <c r="C217" s="201" t="s">
        <v>694</v>
      </c>
      <c r="D217" s="181" t="s">
        <v>125</v>
      </c>
      <c r="E217" s="183">
        <v>11</v>
      </c>
      <c r="F217" s="186"/>
      <c r="G217" s="187">
        <f>ROUND(E217*F217,2)</f>
        <v>0</v>
      </c>
      <c r="H217" s="186">
        <v>0</v>
      </c>
      <c r="I217" s="187">
        <f>ROUND(E217*H217,2)</f>
        <v>0</v>
      </c>
      <c r="J217" s="186">
        <v>437</v>
      </c>
      <c r="K217" s="187">
        <f>ROUND(E217*J217,2)</f>
        <v>4807</v>
      </c>
      <c r="L217" s="187">
        <v>21</v>
      </c>
      <c r="M217" s="187">
        <f>G217*(1+L217/100)</f>
        <v>0</v>
      </c>
      <c r="N217" s="187">
        <v>0</v>
      </c>
      <c r="O217" s="187">
        <f>ROUND(E217*N217,2)</f>
        <v>0</v>
      </c>
      <c r="P217" s="187">
        <v>0</v>
      </c>
      <c r="Q217" s="187">
        <f>ROUND(E217*P217,2)</f>
        <v>0</v>
      </c>
      <c r="R217" s="187"/>
      <c r="S217" s="187"/>
      <c r="T217" s="188">
        <v>0.9</v>
      </c>
      <c r="U217" s="187">
        <f>ROUND(E217*T217,2)</f>
        <v>9.9</v>
      </c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 t="s">
        <v>107</v>
      </c>
      <c r="AF217" s="170"/>
      <c r="AG217" s="170"/>
      <c r="AH217" s="170"/>
      <c r="AI217" s="170"/>
      <c r="AJ217" s="170"/>
      <c r="AK217" s="170"/>
      <c r="AL217" s="170"/>
      <c r="AM217" s="170"/>
      <c r="AN217" s="170"/>
      <c r="AO217" s="170"/>
      <c r="AP217" s="170"/>
      <c r="AQ217" s="170"/>
      <c r="AR217" s="170"/>
      <c r="AS217" s="170"/>
      <c r="AT217" s="170"/>
      <c r="AU217" s="170"/>
      <c r="AV217" s="170"/>
      <c r="AW217" s="170"/>
      <c r="AX217" s="170"/>
      <c r="AY217" s="170"/>
      <c r="AZ217" s="170"/>
      <c r="BA217" s="170"/>
      <c r="BB217" s="170"/>
      <c r="BC217" s="170"/>
      <c r="BD217" s="170"/>
      <c r="BE217" s="170"/>
      <c r="BF217" s="170"/>
      <c r="BG217" s="170"/>
      <c r="BH217" s="170"/>
    </row>
    <row r="218" spans="1:60" outlineLevel="1">
      <c r="A218" s="171"/>
      <c r="B218" s="180"/>
      <c r="C218" s="220" t="s">
        <v>136</v>
      </c>
      <c r="D218" s="208"/>
      <c r="E218" s="213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8"/>
      <c r="U218" s="187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 t="s">
        <v>137</v>
      </c>
      <c r="AF218" s="170">
        <v>0</v>
      </c>
      <c r="AG218" s="170"/>
      <c r="AH218" s="170"/>
      <c r="AI218" s="170"/>
      <c r="AJ218" s="170"/>
      <c r="AK218" s="170"/>
      <c r="AL218" s="170"/>
      <c r="AM218" s="170"/>
      <c r="AN218" s="170"/>
      <c r="AO218" s="170"/>
      <c r="AP218" s="170"/>
      <c r="AQ218" s="170"/>
      <c r="AR218" s="170"/>
      <c r="AS218" s="170"/>
      <c r="AT218" s="170"/>
      <c r="AU218" s="170"/>
      <c r="AV218" s="170"/>
      <c r="AW218" s="170"/>
      <c r="AX218" s="170"/>
      <c r="AY218" s="170"/>
      <c r="AZ218" s="170"/>
      <c r="BA218" s="170"/>
      <c r="BB218" s="170"/>
      <c r="BC218" s="170"/>
      <c r="BD218" s="170"/>
      <c r="BE218" s="170"/>
      <c r="BF218" s="170"/>
      <c r="BG218" s="170"/>
      <c r="BH218" s="170"/>
    </row>
    <row r="219" spans="1:60" outlineLevel="1">
      <c r="A219" s="171"/>
      <c r="B219" s="180"/>
      <c r="C219" s="220" t="s">
        <v>695</v>
      </c>
      <c r="D219" s="208"/>
      <c r="E219" s="213">
        <v>11</v>
      </c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8"/>
      <c r="U219" s="187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 t="s">
        <v>137</v>
      </c>
      <c r="AF219" s="170">
        <v>0</v>
      </c>
      <c r="AG219" s="170"/>
      <c r="AH219" s="170"/>
      <c r="AI219" s="170"/>
      <c r="AJ219" s="170"/>
      <c r="AK219" s="170"/>
      <c r="AL219" s="170"/>
      <c r="AM219" s="170"/>
      <c r="AN219" s="170"/>
      <c r="AO219" s="170"/>
      <c r="AP219" s="170"/>
      <c r="AQ219" s="170"/>
      <c r="AR219" s="170"/>
      <c r="AS219" s="170"/>
      <c r="AT219" s="170"/>
      <c r="AU219" s="170"/>
      <c r="AV219" s="170"/>
      <c r="AW219" s="170"/>
      <c r="AX219" s="170"/>
      <c r="AY219" s="170"/>
      <c r="AZ219" s="170"/>
      <c r="BA219" s="170"/>
      <c r="BB219" s="170"/>
      <c r="BC219" s="170"/>
      <c r="BD219" s="170"/>
      <c r="BE219" s="170"/>
      <c r="BF219" s="170"/>
      <c r="BG219" s="170"/>
      <c r="BH219" s="170"/>
    </row>
    <row r="220" spans="1:60" ht="22.5" outlineLevel="1">
      <c r="A220" s="171">
        <v>41</v>
      </c>
      <c r="B220" s="180" t="s">
        <v>696</v>
      </c>
      <c r="C220" s="201" t="s">
        <v>697</v>
      </c>
      <c r="D220" s="181" t="s">
        <v>125</v>
      </c>
      <c r="E220" s="183">
        <v>11</v>
      </c>
      <c r="F220" s="186"/>
      <c r="G220" s="187">
        <f>ROUND(E220*F220,2)</f>
        <v>0</v>
      </c>
      <c r="H220" s="186">
        <v>0</v>
      </c>
      <c r="I220" s="187">
        <f>ROUND(E220*H220,2)</f>
        <v>0</v>
      </c>
      <c r="J220" s="186">
        <v>1442</v>
      </c>
      <c r="K220" s="187">
        <f>ROUND(E220*J220,2)</f>
        <v>15862</v>
      </c>
      <c r="L220" s="187">
        <v>21</v>
      </c>
      <c r="M220" s="187">
        <f>G220*(1+L220/100)</f>
        <v>0</v>
      </c>
      <c r="N220" s="187">
        <v>0</v>
      </c>
      <c r="O220" s="187">
        <f>ROUND(E220*N220,2)</f>
        <v>0</v>
      </c>
      <c r="P220" s="187">
        <v>0</v>
      </c>
      <c r="Q220" s="187">
        <f>ROUND(E220*P220,2)</f>
        <v>0</v>
      </c>
      <c r="R220" s="187"/>
      <c r="S220" s="187"/>
      <c r="T220" s="188">
        <v>1.752</v>
      </c>
      <c r="U220" s="187">
        <f>ROUND(E220*T220,2)</f>
        <v>19.27</v>
      </c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 t="s">
        <v>107</v>
      </c>
      <c r="AF220" s="170"/>
      <c r="AG220" s="170"/>
      <c r="AH220" s="170"/>
      <c r="AI220" s="170"/>
      <c r="AJ220" s="170"/>
      <c r="AK220" s="170"/>
      <c r="AL220" s="170"/>
      <c r="AM220" s="170"/>
      <c r="AN220" s="170"/>
      <c r="AO220" s="170"/>
      <c r="AP220" s="170"/>
      <c r="AQ220" s="170"/>
      <c r="AR220" s="170"/>
      <c r="AS220" s="170"/>
      <c r="AT220" s="170"/>
      <c r="AU220" s="170"/>
      <c r="AV220" s="170"/>
      <c r="AW220" s="170"/>
      <c r="AX220" s="170"/>
      <c r="AY220" s="170"/>
      <c r="AZ220" s="170"/>
      <c r="BA220" s="170"/>
      <c r="BB220" s="170"/>
      <c r="BC220" s="170"/>
      <c r="BD220" s="170"/>
      <c r="BE220" s="170"/>
      <c r="BF220" s="170"/>
      <c r="BG220" s="170"/>
      <c r="BH220" s="170"/>
    </row>
    <row r="221" spans="1:60" outlineLevel="1">
      <c r="A221" s="171"/>
      <c r="B221" s="180"/>
      <c r="C221" s="220" t="s">
        <v>136</v>
      </c>
      <c r="D221" s="208"/>
      <c r="E221" s="213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8"/>
      <c r="U221" s="187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 t="s">
        <v>137</v>
      </c>
      <c r="AF221" s="170">
        <v>0</v>
      </c>
      <c r="AG221" s="170"/>
      <c r="AH221" s="170"/>
      <c r="AI221" s="170"/>
      <c r="AJ221" s="170"/>
      <c r="AK221" s="170"/>
      <c r="AL221" s="170"/>
      <c r="AM221" s="170"/>
      <c r="AN221" s="170"/>
      <c r="AO221" s="170"/>
      <c r="AP221" s="170"/>
      <c r="AQ221" s="170"/>
      <c r="AR221" s="170"/>
      <c r="AS221" s="170"/>
      <c r="AT221" s="170"/>
      <c r="AU221" s="170"/>
      <c r="AV221" s="170"/>
      <c r="AW221" s="170"/>
      <c r="AX221" s="170"/>
      <c r="AY221" s="170"/>
      <c r="AZ221" s="170"/>
      <c r="BA221" s="170"/>
      <c r="BB221" s="170"/>
      <c r="BC221" s="170"/>
      <c r="BD221" s="170"/>
      <c r="BE221" s="170"/>
      <c r="BF221" s="170"/>
      <c r="BG221" s="170"/>
      <c r="BH221" s="170"/>
    </row>
    <row r="222" spans="1:60" outlineLevel="1">
      <c r="A222" s="171"/>
      <c r="B222" s="180"/>
      <c r="C222" s="220" t="s">
        <v>698</v>
      </c>
      <c r="D222" s="208"/>
      <c r="E222" s="213">
        <v>11</v>
      </c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8"/>
      <c r="U222" s="187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 t="s">
        <v>137</v>
      </c>
      <c r="AF222" s="170">
        <v>0</v>
      </c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70"/>
      <c r="AT222" s="170"/>
      <c r="AU222" s="170"/>
      <c r="AV222" s="170"/>
      <c r="AW222" s="170"/>
      <c r="AX222" s="170"/>
      <c r="AY222" s="170"/>
      <c r="AZ222" s="170"/>
      <c r="BA222" s="170"/>
      <c r="BB222" s="170"/>
      <c r="BC222" s="170"/>
      <c r="BD222" s="170"/>
      <c r="BE222" s="170"/>
      <c r="BF222" s="170"/>
      <c r="BG222" s="170"/>
      <c r="BH222" s="170"/>
    </row>
    <row r="223" spans="1:60" outlineLevel="1">
      <c r="A223" s="171">
        <v>42</v>
      </c>
      <c r="B223" s="180" t="s">
        <v>699</v>
      </c>
      <c r="C223" s="201" t="s">
        <v>700</v>
      </c>
      <c r="D223" s="181" t="s">
        <v>125</v>
      </c>
      <c r="E223" s="183">
        <v>11</v>
      </c>
      <c r="F223" s="186"/>
      <c r="G223" s="187">
        <f>ROUND(E223*F223,2)</f>
        <v>0</v>
      </c>
      <c r="H223" s="186">
        <v>8.2899999999999991</v>
      </c>
      <c r="I223" s="187">
        <f>ROUND(E223*H223,2)</f>
        <v>91.19</v>
      </c>
      <c r="J223" s="186">
        <v>602.71</v>
      </c>
      <c r="K223" s="187">
        <f>ROUND(E223*J223,2)</f>
        <v>6629.81</v>
      </c>
      <c r="L223" s="187">
        <v>21</v>
      </c>
      <c r="M223" s="187">
        <f>G223*(1+L223/100)</f>
        <v>0</v>
      </c>
      <c r="N223" s="187">
        <v>7.0200000000000002E-3</v>
      </c>
      <c r="O223" s="187">
        <f>ROUND(E223*N223,2)</f>
        <v>0.08</v>
      </c>
      <c r="P223" s="187">
        <v>0</v>
      </c>
      <c r="Q223" s="187">
        <f>ROUND(E223*P223,2)</f>
        <v>0</v>
      </c>
      <c r="R223" s="187"/>
      <c r="S223" s="187"/>
      <c r="T223" s="188">
        <v>1.3140000000000001</v>
      </c>
      <c r="U223" s="187">
        <f>ROUND(E223*T223,2)</f>
        <v>14.45</v>
      </c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 t="s">
        <v>107</v>
      </c>
      <c r="AF223" s="170"/>
      <c r="AG223" s="170"/>
      <c r="AH223" s="170"/>
      <c r="AI223" s="170"/>
      <c r="AJ223" s="170"/>
      <c r="AK223" s="170"/>
      <c r="AL223" s="170"/>
      <c r="AM223" s="170"/>
      <c r="AN223" s="170"/>
      <c r="AO223" s="170"/>
      <c r="AP223" s="170"/>
      <c r="AQ223" s="170"/>
      <c r="AR223" s="170"/>
      <c r="AS223" s="170"/>
      <c r="AT223" s="170"/>
      <c r="AU223" s="170"/>
      <c r="AV223" s="170"/>
      <c r="AW223" s="170"/>
      <c r="AX223" s="170"/>
      <c r="AY223" s="170"/>
      <c r="AZ223" s="170"/>
      <c r="BA223" s="170"/>
      <c r="BB223" s="170"/>
      <c r="BC223" s="170"/>
      <c r="BD223" s="170"/>
      <c r="BE223" s="170"/>
      <c r="BF223" s="170"/>
      <c r="BG223" s="170"/>
      <c r="BH223" s="170"/>
    </row>
    <row r="224" spans="1:60" outlineLevel="1">
      <c r="A224" s="171"/>
      <c r="B224" s="180"/>
      <c r="C224" s="220" t="s">
        <v>136</v>
      </c>
      <c r="D224" s="208"/>
      <c r="E224" s="213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8"/>
      <c r="U224" s="187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 t="s">
        <v>137</v>
      </c>
      <c r="AF224" s="170">
        <v>0</v>
      </c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70"/>
      <c r="AQ224" s="170"/>
      <c r="AR224" s="170"/>
      <c r="AS224" s="170"/>
      <c r="AT224" s="170"/>
      <c r="AU224" s="170"/>
      <c r="AV224" s="170"/>
      <c r="AW224" s="170"/>
      <c r="AX224" s="170"/>
      <c r="AY224" s="170"/>
      <c r="AZ224" s="170"/>
      <c r="BA224" s="170"/>
      <c r="BB224" s="170"/>
      <c r="BC224" s="170"/>
      <c r="BD224" s="170"/>
      <c r="BE224" s="170"/>
      <c r="BF224" s="170"/>
      <c r="BG224" s="170"/>
      <c r="BH224" s="170"/>
    </row>
    <row r="225" spans="1:60" outlineLevel="1">
      <c r="A225" s="171"/>
      <c r="B225" s="180"/>
      <c r="C225" s="220" t="s">
        <v>701</v>
      </c>
      <c r="D225" s="208"/>
      <c r="E225" s="213">
        <v>11</v>
      </c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8"/>
      <c r="U225" s="187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 t="s">
        <v>137</v>
      </c>
      <c r="AF225" s="170">
        <v>0</v>
      </c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70"/>
      <c r="AT225" s="170"/>
      <c r="AU225" s="170"/>
      <c r="AV225" s="170"/>
      <c r="AW225" s="170"/>
      <c r="AX225" s="170"/>
      <c r="AY225" s="170"/>
      <c r="AZ225" s="170"/>
      <c r="BA225" s="170"/>
      <c r="BB225" s="170"/>
      <c r="BC225" s="170"/>
      <c r="BD225" s="170"/>
      <c r="BE225" s="170"/>
      <c r="BF225" s="170"/>
      <c r="BG225" s="170"/>
      <c r="BH225" s="170"/>
    </row>
    <row r="226" spans="1:60" outlineLevel="1">
      <c r="A226" s="171">
        <v>43</v>
      </c>
      <c r="B226" s="180" t="s">
        <v>702</v>
      </c>
      <c r="C226" s="201" t="s">
        <v>703</v>
      </c>
      <c r="D226" s="181" t="s">
        <v>170</v>
      </c>
      <c r="E226" s="183">
        <v>5.55</v>
      </c>
      <c r="F226" s="186"/>
      <c r="G226" s="187">
        <f>ROUND(E226*F226,2)</f>
        <v>0</v>
      </c>
      <c r="H226" s="186">
        <v>1864.02</v>
      </c>
      <c r="I226" s="187">
        <f>ROUND(E226*H226,2)</f>
        <v>10345.31</v>
      </c>
      <c r="J226" s="186">
        <v>300.98</v>
      </c>
      <c r="K226" s="187">
        <f>ROUND(E226*J226,2)</f>
        <v>1670.44</v>
      </c>
      <c r="L226" s="187">
        <v>21</v>
      </c>
      <c r="M226" s="187">
        <f>G226*(1+L226/100)</f>
        <v>0</v>
      </c>
      <c r="N226" s="187">
        <v>2.5249999999999999</v>
      </c>
      <c r="O226" s="187">
        <f>ROUND(E226*N226,2)</f>
        <v>14.01</v>
      </c>
      <c r="P226" s="187">
        <v>0</v>
      </c>
      <c r="Q226" s="187">
        <f>ROUND(E226*P226,2)</f>
        <v>0</v>
      </c>
      <c r="R226" s="187"/>
      <c r="S226" s="187"/>
      <c r="T226" s="188">
        <v>1.3029999999999999</v>
      </c>
      <c r="U226" s="187">
        <f>ROUND(E226*T226,2)</f>
        <v>7.23</v>
      </c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 t="s">
        <v>107</v>
      </c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70"/>
      <c r="AT226" s="170"/>
      <c r="AU226" s="170"/>
      <c r="AV226" s="170"/>
      <c r="AW226" s="170"/>
      <c r="AX226" s="170"/>
      <c r="AY226" s="170"/>
      <c r="AZ226" s="170"/>
      <c r="BA226" s="170"/>
      <c r="BB226" s="170"/>
      <c r="BC226" s="170"/>
      <c r="BD226" s="170"/>
      <c r="BE226" s="170"/>
      <c r="BF226" s="170"/>
      <c r="BG226" s="170"/>
      <c r="BH226" s="170"/>
    </row>
    <row r="227" spans="1:60" outlineLevel="1">
      <c r="A227" s="171"/>
      <c r="B227" s="180"/>
      <c r="C227" s="220" t="s">
        <v>136</v>
      </c>
      <c r="D227" s="208"/>
      <c r="E227" s="213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8"/>
      <c r="U227" s="187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 t="s">
        <v>137</v>
      </c>
      <c r="AF227" s="170">
        <v>0</v>
      </c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170"/>
      <c r="AT227" s="170"/>
      <c r="AU227" s="170"/>
      <c r="AV227" s="170"/>
      <c r="AW227" s="170"/>
      <c r="AX227" s="170"/>
      <c r="AY227" s="170"/>
      <c r="AZ227" s="170"/>
      <c r="BA227" s="170"/>
      <c r="BB227" s="170"/>
      <c r="BC227" s="170"/>
      <c r="BD227" s="170"/>
      <c r="BE227" s="170"/>
      <c r="BF227" s="170"/>
      <c r="BG227" s="170"/>
      <c r="BH227" s="170"/>
    </row>
    <row r="228" spans="1:60" outlineLevel="1">
      <c r="A228" s="171"/>
      <c r="B228" s="180"/>
      <c r="C228" s="220" t="s">
        <v>704</v>
      </c>
      <c r="D228" s="208"/>
      <c r="E228" s="213">
        <v>5.55</v>
      </c>
      <c r="F228" s="187"/>
      <c r="G228" s="187"/>
      <c r="H228" s="187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8"/>
      <c r="U228" s="187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 t="s">
        <v>137</v>
      </c>
      <c r="AF228" s="170">
        <v>0</v>
      </c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170"/>
      <c r="AT228" s="170"/>
      <c r="AU228" s="170"/>
      <c r="AV228" s="170"/>
      <c r="AW228" s="170"/>
      <c r="AX228" s="170"/>
      <c r="AY228" s="170"/>
      <c r="AZ228" s="170"/>
      <c r="BA228" s="170"/>
      <c r="BB228" s="170"/>
      <c r="BC228" s="170"/>
      <c r="BD228" s="170"/>
      <c r="BE228" s="170"/>
      <c r="BF228" s="170"/>
      <c r="BG228" s="170"/>
      <c r="BH228" s="170"/>
    </row>
    <row r="229" spans="1:60" ht="22.5" outlineLevel="1">
      <c r="A229" s="171">
        <v>44</v>
      </c>
      <c r="B229" s="180" t="s">
        <v>705</v>
      </c>
      <c r="C229" s="201" t="s">
        <v>706</v>
      </c>
      <c r="D229" s="181" t="s">
        <v>170</v>
      </c>
      <c r="E229" s="183">
        <v>42.8</v>
      </c>
      <c r="F229" s="186"/>
      <c r="G229" s="187">
        <f>ROUND(E229*F229,2)</f>
        <v>0</v>
      </c>
      <c r="H229" s="186">
        <v>2209.02</v>
      </c>
      <c r="I229" s="187">
        <f>ROUND(E229*H229,2)</f>
        <v>94546.06</v>
      </c>
      <c r="J229" s="186">
        <v>300.98</v>
      </c>
      <c r="K229" s="187">
        <f>ROUND(E229*J229,2)</f>
        <v>12881.94</v>
      </c>
      <c r="L229" s="187">
        <v>21</v>
      </c>
      <c r="M229" s="187">
        <f>G229*(1+L229/100)</f>
        <v>0</v>
      </c>
      <c r="N229" s="187">
        <v>2.5249999999999999</v>
      </c>
      <c r="O229" s="187">
        <f>ROUND(E229*N229,2)</f>
        <v>108.07</v>
      </c>
      <c r="P229" s="187">
        <v>0</v>
      </c>
      <c r="Q229" s="187">
        <f>ROUND(E229*P229,2)</f>
        <v>0</v>
      </c>
      <c r="R229" s="187"/>
      <c r="S229" s="187"/>
      <c r="T229" s="188">
        <v>1.3029999999999999</v>
      </c>
      <c r="U229" s="187">
        <f>ROUND(E229*T229,2)</f>
        <v>55.77</v>
      </c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 t="s">
        <v>107</v>
      </c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170"/>
      <c r="AT229" s="170"/>
      <c r="AU229" s="170"/>
      <c r="AV229" s="170"/>
      <c r="AW229" s="170"/>
      <c r="AX229" s="170"/>
      <c r="AY229" s="170"/>
      <c r="AZ229" s="170"/>
      <c r="BA229" s="170"/>
      <c r="BB229" s="170"/>
      <c r="BC229" s="170"/>
      <c r="BD229" s="170"/>
      <c r="BE229" s="170"/>
      <c r="BF229" s="170"/>
      <c r="BG229" s="170"/>
      <c r="BH229" s="170"/>
    </row>
    <row r="230" spans="1:60" outlineLevel="1">
      <c r="A230" s="171"/>
      <c r="B230" s="180"/>
      <c r="C230" s="220" t="s">
        <v>136</v>
      </c>
      <c r="D230" s="208"/>
      <c r="E230" s="213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8"/>
      <c r="U230" s="187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 t="s">
        <v>137</v>
      </c>
      <c r="AF230" s="170">
        <v>0</v>
      </c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170"/>
      <c r="AT230" s="170"/>
      <c r="AU230" s="170"/>
      <c r="AV230" s="170"/>
      <c r="AW230" s="170"/>
      <c r="AX230" s="170"/>
      <c r="AY230" s="170"/>
      <c r="AZ230" s="170"/>
      <c r="BA230" s="170"/>
      <c r="BB230" s="170"/>
      <c r="BC230" s="170"/>
      <c r="BD230" s="170"/>
      <c r="BE230" s="170"/>
      <c r="BF230" s="170"/>
      <c r="BG230" s="170"/>
      <c r="BH230" s="170"/>
    </row>
    <row r="231" spans="1:60" outlineLevel="1">
      <c r="A231" s="171"/>
      <c r="B231" s="180"/>
      <c r="C231" s="220" t="s">
        <v>707</v>
      </c>
      <c r="D231" s="208"/>
      <c r="E231" s="213">
        <v>42.3</v>
      </c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8"/>
      <c r="U231" s="187"/>
      <c r="V231" s="170"/>
      <c r="W231" s="170"/>
      <c r="X231" s="170"/>
      <c r="Y231" s="170"/>
      <c r="Z231" s="170"/>
      <c r="AA231" s="170"/>
      <c r="AB231" s="170"/>
      <c r="AC231" s="170"/>
      <c r="AD231" s="170"/>
      <c r="AE231" s="170" t="s">
        <v>137</v>
      </c>
      <c r="AF231" s="170">
        <v>0</v>
      </c>
      <c r="AG231" s="170"/>
      <c r="AH231" s="170"/>
      <c r="AI231" s="170"/>
      <c r="AJ231" s="170"/>
      <c r="AK231" s="170"/>
      <c r="AL231" s="170"/>
      <c r="AM231" s="170"/>
      <c r="AN231" s="170"/>
      <c r="AO231" s="170"/>
      <c r="AP231" s="170"/>
      <c r="AQ231" s="170"/>
      <c r="AR231" s="170"/>
      <c r="AS231" s="170"/>
      <c r="AT231" s="170"/>
      <c r="AU231" s="170"/>
      <c r="AV231" s="170"/>
      <c r="AW231" s="170"/>
      <c r="AX231" s="170"/>
      <c r="AY231" s="170"/>
      <c r="AZ231" s="170"/>
      <c r="BA231" s="170"/>
      <c r="BB231" s="170"/>
      <c r="BC231" s="170"/>
      <c r="BD231" s="170"/>
      <c r="BE231" s="170"/>
      <c r="BF231" s="170"/>
      <c r="BG231" s="170"/>
      <c r="BH231" s="170"/>
    </row>
    <row r="232" spans="1:60" outlineLevel="1">
      <c r="A232" s="171"/>
      <c r="B232" s="180"/>
      <c r="C232" s="220" t="s">
        <v>708</v>
      </c>
      <c r="D232" s="208"/>
      <c r="E232" s="213">
        <v>0.5</v>
      </c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8"/>
      <c r="U232" s="187"/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 t="s">
        <v>137</v>
      </c>
      <c r="AF232" s="170">
        <v>0</v>
      </c>
      <c r="AG232" s="170"/>
      <c r="AH232" s="170"/>
      <c r="AI232" s="170"/>
      <c r="AJ232" s="170"/>
      <c r="AK232" s="170"/>
      <c r="AL232" s="170"/>
      <c r="AM232" s="170"/>
      <c r="AN232" s="170"/>
      <c r="AO232" s="170"/>
      <c r="AP232" s="170"/>
      <c r="AQ232" s="170"/>
      <c r="AR232" s="170"/>
      <c r="AS232" s="170"/>
      <c r="AT232" s="170"/>
      <c r="AU232" s="170"/>
      <c r="AV232" s="170"/>
      <c r="AW232" s="170"/>
      <c r="AX232" s="170"/>
      <c r="AY232" s="170"/>
      <c r="AZ232" s="170"/>
      <c r="BA232" s="170"/>
      <c r="BB232" s="170"/>
      <c r="BC232" s="170"/>
      <c r="BD232" s="170"/>
      <c r="BE232" s="170"/>
      <c r="BF232" s="170"/>
      <c r="BG232" s="170"/>
      <c r="BH232" s="170"/>
    </row>
    <row r="233" spans="1:60" outlineLevel="1">
      <c r="A233" s="627">
        <v>45</v>
      </c>
      <c r="B233" s="630" t="s">
        <v>1522</v>
      </c>
      <c r="C233" s="636" t="s">
        <v>1523</v>
      </c>
      <c r="D233" s="631" t="s">
        <v>145</v>
      </c>
      <c r="E233" s="632">
        <v>408</v>
      </c>
      <c r="F233" s="633"/>
      <c r="G233" s="634">
        <v>0</v>
      </c>
      <c r="H233" s="633">
        <v>0</v>
      </c>
      <c r="I233" s="634">
        <v>0</v>
      </c>
      <c r="J233" s="633">
        <v>90</v>
      </c>
      <c r="K233" s="634">
        <v>36720</v>
      </c>
      <c r="L233" s="634">
        <v>21</v>
      </c>
      <c r="M233" s="634">
        <v>0</v>
      </c>
      <c r="N233" s="634">
        <v>0</v>
      </c>
      <c r="O233" s="634">
        <v>0</v>
      </c>
      <c r="P233" s="634">
        <v>0</v>
      </c>
      <c r="Q233" s="634">
        <v>0</v>
      </c>
      <c r="R233" s="634"/>
      <c r="S233" s="634"/>
      <c r="T233" s="635">
        <v>0</v>
      </c>
      <c r="U233" s="634">
        <v>0</v>
      </c>
      <c r="V233" s="628"/>
      <c r="W233" s="628"/>
      <c r="X233" s="628"/>
      <c r="Y233" s="628"/>
      <c r="Z233" s="628"/>
      <c r="AA233" s="628"/>
      <c r="AB233" s="628"/>
      <c r="AC233" s="628"/>
      <c r="AD233" s="628"/>
      <c r="AE233" s="628" t="s">
        <v>107</v>
      </c>
      <c r="AF233" s="628"/>
      <c r="AG233" s="628"/>
      <c r="AH233" s="628"/>
      <c r="AI233" s="628"/>
      <c r="AJ233" s="628"/>
      <c r="AK233" s="628"/>
      <c r="AL233" s="628"/>
      <c r="AM233" s="628"/>
      <c r="AN233" s="628"/>
      <c r="AO233" s="628"/>
      <c r="AP233" s="628"/>
      <c r="AQ233" s="628"/>
      <c r="AR233" s="628"/>
      <c r="AS233" s="628"/>
      <c r="AT233" s="628"/>
      <c r="AU233" s="628"/>
      <c r="AV233" s="628"/>
      <c r="AW233" s="628"/>
      <c r="AX233" s="628"/>
      <c r="AY233" s="628"/>
      <c r="AZ233" s="628"/>
      <c r="BA233" s="628"/>
      <c r="BB233" s="628"/>
      <c r="BC233" s="628"/>
      <c r="BD233" s="628"/>
      <c r="BE233" s="628"/>
      <c r="BF233" s="628"/>
      <c r="BG233" s="628"/>
      <c r="BH233" s="628"/>
    </row>
    <row r="234" spans="1:60" outlineLevel="1">
      <c r="A234" s="629"/>
      <c r="B234" s="630"/>
      <c r="C234" s="639" t="s">
        <v>1524</v>
      </c>
      <c r="D234" s="637"/>
      <c r="E234" s="638">
        <v>408</v>
      </c>
      <c r="F234" s="634"/>
      <c r="G234" s="634"/>
      <c r="H234" s="634"/>
      <c r="I234" s="634"/>
      <c r="J234" s="634"/>
      <c r="K234" s="634"/>
      <c r="L234" s="634"/>
      <c r="M234" s="634"/>
      <c r="N234" s="634"/>
      <c r="O234" s="634"/>
      <c r="P234" s="634"/>
      <c r="Q234" s="634"/>
      <c r="R234" s="634"/>
      <c r="S234" s="634"/>
      <c r="T234" s="635"/>
      <c r="U234" s="634"/>
      <c r="V234" s="628"/>
      <c r="W234" s="628"/>
      <c r="X234" s="628"/>
      <c r="Y234" s="628"/>
      <c r="Z234" s="628"/>
      <c r="AA234" s="628"/>
      <c r="AB234" s="628"/>
      <c r="AC234" s="628"/>
      <c r="AD234" s="628"/>
      <c r="AE234" s="628" t="s">
        <v>137</v>
      </c>
      <c r="AF234" s="628">
        <v>0</v>
      </c>
      <c r="AG234" s="628"/>
      <c r="AH234" s="628"/>
      <c r="AI234" s="628"/>
      <c r="AJ234" s="628"/>
      <c r="AK234" s="628"/>
      <c r="AL234" s="628"/>
      <c r="AM234" s="628"/>
      <c r="AN234" s="628"/>
      <c r="AO234" s="628"/>
      <c r="AP234" s="628"/>
      <c r="AQ234" s="628"/>
      <c r="AR234" s="628"/>
      <c r="AS234" s="628"/>
      <c r="AT234" s="628"/>
      <c r="AU234" s="628"/>
      <c r="AV234" s="628"/>
      <c r="AW234" s="628"/>
      <c r="AX234" s="628"/>
      <c r="AY234" s="628"/>
      <c r="AZ234" s="628"/>
      <c r="BA234" s="628"/>
      <c r="BB234" s="628"/>
      <c r="BC234" s="628"/>
      <c r="BD234" s="628"/>
      <c r="BE234" s="628"/>
      <c r="BF234" s="628"/>
      <c r="BG234" s="628"/>
      <c r="BH234" s="628"/>
    </row>
    <row r="235" spans="1:60" ht="22.5" outlineLevel="1">
      <c r="A235" s="171">
        <v>46</v>
      </c>
      <c r="B235" s="180" t="s">
        <v>709</v>
      </c>
      <c r="C235" s="201" t="s">
        <v>710</v>
      </c>
      <c r="D235" s="181" t="s">
        <v>125</v>
      </c>
      <c r="E235" s="183">
        <v>30.684999999999999</v>
      </c>
      <c r="F235" s="186"/>
      <c r="G235" s="187">
        <f>ROUND(E235*F235,2)</f>
        <v>0</v>
      </c>
      <c r="H235" s="186">
        <v>8020</v>
      </c>
      <c r="I235" s="187">
        <f>ROUND(E235*H235,2)</f>
        <v>246093.7</v>
      </c>
      <c r="J235" s="186">
        <v>0</v>
      </c>
      <c r="K235" s="187">
        <f>ROUND(E235*J235,2)</f>
        <v>0</v>
      </c>
      <c r="L235" s="187">
        <v>21</v>
      </c>
      <c r="M235" s="187">
        <f>G235*(1+L235/100)</f>
        <v>0</v>
      </c>
      <c r="N235" s="187">
        <v>5.04E-2</v>
      </c>
      <c r="O235" s="187">
        <f>ROUND(E235*N235,2)</f>
        <v>1.55</v>
      </c>
      <c r="P235" s="187">
        <v>0</v>
      </c>
      <c r="Q235" s="187">
        <f>ROUND(E235*P235,2)</f>
        <v>0</v>
      </c>
      <c r="R235" s="187"/>
      <c r="S235" s="187"/>
      <c r="T235" s="188">
        <v>0</v>
      </c>
      <c r="U235" s="187">
        <f>ROUND(E235*T235,2)</f>
        <v>0</v>
      </c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 t="s">
        <v>267</v>
      </c>
      <c r="AF235" s="170"/>
      <c r="AG235" s="170"/>
      <c r="AH235" s="170"/>
      <c r="AI235" s="170"/>
      <c r="AJ235" s="170"/>
      <c r="AK235" s="170"/>
      <c r="AL235" s="170"/>
      <c r="AM235" s="170"/>
      <c r="AN235" s="170"/>
      <c r="AO235" s="170"/>
      <c r="AP235" s="170"/>
      <c r="AQ235" s="170"/>
      <c r="AR235" s="170"/>
      <c r="AS235" s="170"/>
      <c r="AT235" s="170"/>
      <c r="AU235" s="170"/>
      <c r="AV235" s="170"/>
      <c r="AW235" s="170"/>
      <c r="AX235" s="170"/>
      <c r="AY235" s="170"/>
      <c r="AZ235" s="170"/>
      <c r="BA235" s="170"/>
      <c r="BB235" s="170"/>
      <c r="BC235" s="170"/>
      <c r="BD235" s="170"/>
      <c r="BE235" s="170"/>
      <c r="BF235" s="170"/>
      <c r="BG235" s="170"/>
      <c r="BH235" s="170"/>
    </row>
    <row r="236" spans="1:60" outlineLevel="1">
      <c r="A236" s="171"/>
      <c r="B236" s="180"/>
      <c r="C236" s="220" t="s">
        <v>136</v>
      </c>
      <c r="D236" s="208"/>
      <c r="E236" s="213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8"/>
      <c r="U236" s="187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 t="s">
        <v>137</v>
      </c>
      <c r="AF236" s="170">
        <v>0</v>
      </c>
      <c r="AG236" s="170"/>
      <c r="AH236" s="170"/>
      <c r="AI236" s="170"/>
      <c r="AJ236" s="170"/>
      <c r="AK236" s="170"/>
      <c r="AL236" s="170"/>
      <c r="AM236" s="170"/>
      <c r="AN236" s="170"/>
      <c r="AO236" s="170"/>
      <c r="AP236" s="170"/>
      <c r="AQ236" s="170"/>
      <c r="AR236" s="170"/>
      <c r="AS236" s="170"/>
      <c r="AT236" s="170"/>
      <c r="AU236" s="170"/>
      <c r="AV236" s="170"/>
      <c r="AW236" s="170"/>
      <c r="AX236" s="170"/>
      <c r="AY236" s="170"/>
      <c r="AZ236" s="170"/>
      <c r="BA236" s="170"/>
      <c r="BB236" s="170"/>
      <c r="BC236" s="170"/>
      <c r="BD236" s="170"/>
      <c r="BE236" s="170"/>
      <c r="BF236" s="170"/>
      <c r="BG236" s="170"/>
      <c r="BH236" s="170"/>
    </row>
    <row r="237" spans="1:60" outlineLevel="1">
      <c r="A237" s="171"/>
      <c r="B237" s="180"/>
      <c r="C237" s="220" t="s">
        <v>711</v>
      </c>
      <c r="D237" s="208"/>
      <c r="E237" s="213">
        <v>30.684999999999999</v>
      </c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8"/>
      <c r="U237" s="187"/>
      <c r="V237" s="170"/>
      <c r="W237" s="170"/>
      <c r="X237" s="170"/>
      <c r="Y237" s="170"/>
      <c r="Z237" s="170"/>
      <c r="AA237" s="170"/>
      <c r="AB237" s="170"/>
      <c r="AC237" s="170"/>
      <c r="AD237" s="170"/>
      <c r="AE237" s="170" t="s">
        <v>137</v>
      </c>
      <c r="AF237" s="170">
        <v>0</v>
      </c>
      <c r="AG237" s="170"/>
      <c r="AH237" s="170"/>
      <c r="AI237" s="170"/>
      <c r="AJ237" s="170"/>
      <c r="AK237" s="170"/>
      <c r="AL237" s="170"/>
      <c r="AM237" s="170"/>
      <c r="AN237" s="170"/>
      <c r="AO237" s="170"/>
      <c r="AP237" s="170"/>
      <c r="AQ237" s="170"/>
      <c r="AR237" s="170"/>
      <c r="AS237" s="170"/>
      <c r="AT237" s="170"/>
      <c r="AU237" s="170"/>
      <c r="AV237" s="170"/>
      <c r="AW237" s="170"/>
      <c r="AX237" s="170"/>
      <c r="AY237" s="170"/>
      <c r="AZ237" s="170"/>
      <c r="BA237" s="170"/>
      <c r="BB237" s="170"/>
      <c r="BC237" s="170"/>
      <c r="BD237" s="170"/>
      <c r="BE237" s="170"/>
      <c r="BF237" s="170"/>
      <c r="BG237" s="170"/>
      <c r="BH237" s="170"/>
    </row>
    <row r="238" spans="1:60" ht="22.5" outlineLevel="1">
      <c r="A238" s="171">
        <v>47</v>
      </c>
      <c r="B238" s="180" t="s">
        <v>712</v>
      </c>
      <c r="C238" s="201" t="s">
        <v>713</v>
      </c>
      <c r="D238" s="181" t="s">
        <v>125</v>
      </c>
      <c r="E238" s="183">
        <v>38.674999999999997</v>
      </c>
      <c r="F238" s="186"/>
      <c r="G238" s="187">
        <f>ROUND(E238*F238,2)</f>
        <v>0</v>
      </c>
      <c r="H238" s="186">
        <v>15980</v>
      </c>
      <c r="I238" s="187">
        <f>ROUND(E238*H238,2)</f>
        <v>618026.5</v>
      </c>
      <c r="J238" s="186">
        <v>0</v>
      </c>
      <c r="K238" s="187">
        <f>ROUND(E238*J238,2)</f>
        <v>0</v>
      </c>
      <c r="L238" s="187">
        <v>21</v>
      </c>
      <c r="M238" s="187">
        <f>G238*(1+L238/100)</f>
        <v>0</v>
      </c>
      <c r="N238" s="187">
        <v>9.1899999999999996E-2</v>
      </c>
      <c r="O238" s="187">
        <f>ROUND(E238*N238,2)</f>
        <v>3.55</v>
      </c>
      <c r="P238" s="187">
        <v>0</v>
      </c>
      <c r="Q238" s="187">
        <f>ROUND(E238*P238,2)</f>
        <v>0</v>
      </c>
      <c r="R238" s="187"/>
      <c r="S238" s="187"/>
      <c r="T238" s="188">
        <v>0</v>
      </c>
      <c r="U238" s="187">
        <f>ROUND(E238*T238,2)</f>
        <v>0</v>
      </c>
      <c r="V238" s="170"/>
      <c r="W238" s="170"/>
      <c r="X238" s="170"/>
      <c r="Y238" s="170"/>
      <c r="Z238" s="170"/>
      <c r="AA238" s="170"/>
      <c r="AB238" s="170"/>
      <c r="AC238" s="170"/>
      <c r="AD238" s="170"/>
      <c r="AE238" s="170" t="s">
        <v>267</v>
      </c>
      <c r="AF238" s="170"/>
      <c r="AG238" s="170"/>
      <c r="AH238" s="170"/>
      <c r="AI238" s="170"/>
      <c r="AJ238" s="170"/>
      <c r="AK238" s="170"/>
      <c r="AL238" s="170"/>
      <c r="AM238" s="170"/>
      <c r="AN238" s="170"/>
      <c r="AO238" s="170"/>
      <c r="AP238" s="170"/>
      <c r="AQ238" s="170"/>
      <c r="AR238" s="170"/>
      <c r="AS238" s="170"/>
      <c r="AT238" s="170"/>
      <c r="AU238" s="170"/>
      <c r="AV238" s="170"/>
      <c r="AW238" s="170"/>
      <c r="AX238" s="170"/>
      <c r="AY238" s="170"/>
      <c r="AZ238" s="170"/>
      <c r="BA238" s="170"/>
      <c r="BB238" s="170"/>
      <c r="BC238" s="170"/>
      <c r="BD238" s="170"/>
      <c r="BE238" s="170"/>
      <c r="BF238" s="170"/>
      <c r="BG238" s="170"/>
      <c r="BH238" s="170"/>
    </row>
    <row r="239" spans="1:60" outlineLevel="1">
      <c r="A239" s="171"/>
      <c r="B239" s="180"/>
      <c r="C239" s="220" t="s">
        <v>136</v>
      </c>
      <c r="D239" s="208"/>
      <c r="E239" s="213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8"/>
      <c r="U239" s="187"/>
      <c r="V239" s="170"/>
      <c r="W239" s="170"/>
      <c r="X239" s="170"/>
      <c r="Y239" s="170"/>
      <c r="Z239" s="170"/>
      <c r="AA239" s="170"/>
      <c r="AB239" s="170"/>
      <c r="AC239" s="170"/>
      <c r="AD239" s="170"/>
      <c r="AE239" s="170" t="s">
        <v>137</v>
      </c>
      <c r="AF239" s="170">
        <v>0</v>
      </c>
      <c r="AG239" s="170"/>
      <c r="AH239" s="170"/>
      <c r="AI239" s="170"/>
      <c r="AJ239" s="170"/>
      <c r="AK239" s="170"/>
      <c r="AL239" s="170"/>
      <c r="AM239" s="170"/>
      <c r="AN239" s="170"/>
      <c r="AO239" s="170"/>
      <c r="AP239" s="170"/>
      <c r="AQ239" s="170"/>
      <c r="AR239" s="170"/>
      <c r="AS239" s="170"/>
      <c r="AT239" s="170"/>
      <c r="AU239" s="170"/>
      <c r="AV239" s="170"/>
      <c r="AW239" s="170"/>
      <c r="AX239" s="170"/>
      <c r="AY239" s="170"/>
      <c r="AZ239" s="170"/>
      <c r="BA239" s="170"/>
      <c r="BB239" s="170"/>
      <c r="BC239" s="170"/>
      <c r="BD239" s="170"/>
      <c r="BE239" s="170"/>
      <c r="BF239" s="170"/>
      <c r="BG239" s="170"/>
      <c r="BH239" s="170"/>
    </row>
    <row r="240" spans="1:60" outlineLevel="1">
      <c r="A240" s="171"/>
      <c r="B240" s="180"/>
      <c r="C240" s="220" t="s">
        <v>714</v>
      </c>
      <c r="D240" s="208"/>
      <c r="E240" s="213">
        <v>38.674999999999997</v>
      </c>
      <c r="F240" s="187"/>
      <c r="G240" s="187"/>
      <c r="H240" s="187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8"/>
      <c r="U240" s="187"/>
      <c r="V240" s="170"/>
      <c r="W240" s="170"/>
      <c r="X240" s="170"/>
      <c r="Y240" s="170"/>
      <c r="Z240" s="170"/>
      <c r="AA240" s="170"/>
      <c r="AB240" s="170"/>
      <c r="AC240" s="170"/>
      <c r="AD240" s="170"/>
      <c r="AE240" s="170" t="s">
        <v>137</v>
      </c>
      <c r="AF240" s="170">
        <v>0</v>
      </c>
      <c r="AG240" s="170"/>
      <c r="AH240" s="170"/>
      <c r="AI240" s="170"/>
      <c r="AJ240" s="170"/>
      <c r="AK240" s="170"/>
      <c r="AL240" s="170"/>
      <c r="AM240" s="170"/>
      <c r="AN240" s="170"/>
      <c r="AO240" s="170"/>
      <c r="AP240" s="170"/>
      <c r="AQ240" s="170"/>
      <c r="AR240" s="170"/>
      <c r="AS240" s="170"/>
      <c r="AT240" s="170"/>
      <c r="AU240" s="170"/>
      <c r="AV240" s="170"/>
      <c r="AW240" s="170"/>
      <c r="AX240" s="170"/>
      <c r="AY240" s="170"/>
      <c r="AZ240" s="170"/>
      <c r="BA240" s="170"/>
      <c r="BB240" s="170"/>
      <c r="BC240" s="170"/>
      <c r="BD240" s="170"/>
      <c r="BE240" s="170"/>
      <c r="BF240" s="170"/>
      <c r="BG240" s="170"/>
      <c r="BH240" s="170"/>
    </row>
    <row r="241" spans="1:60" outlineLevel="1">
      <c r="A241" s="171">
        <v>48</v>
      </c>
      <c r="B241" s="180" t="s">
        <v>715</v>
      </c>
      <c r="C241" s="201" t="s">
        <v>716</v>
      </c>
      <c r="D241" s="181" t="s">
        <v>125</v>
      </c>
      <c r="E241" s="183">
        <v>10.1</v>
      </c>
      <c r="F241" s="186"/>
      <c r="G241" s="187">
        <f>ROUND(E241*F241,2)</f>
        <v>0</v>
      </c>
      <c r="H241" s="186">
        <v>1320</v>
      </c>
      <c r="I241" s="187">
        <f>ROUND(E241*H241,2)</f>
        <v>13332</v>
      </c>
      <c r="J241" s="186">
        <v>0</v>
      </c>
      <c r="K241" s="187">
        <f>ROUND(E241*J241,2)</f>
        <v>0</v>
      </c>
      <c r="L241" s="187">
        <v>21</v>
      </c>
      <c r="M241" s="187">
        <f>G241*(1+L241/100)</f>
        <v>0</v>
      </c>
      <c r="N241" s="187">
        <v>6.0000000000000001E-3</v>
      </c>
      <c r="O241" s="187">
        <f>ROUND(E241*N241,2)</f>
        <v>0.06</v>
      </c>
      <c r="P241" s="187">
        <v>0</v>
      </c>
      <c r="Q241" s="187">
        <f>ROUND(E241*P241,2)</f>
        <v>0</v>
      </c>
      <c r="R241" s="187"/>
      <c r="S241" s="187"/>
      <c r="T241" s="188">
        <v>0</v>
      </c>
      <c r="U241" s="187">
        <f>ROUND(E241*T241,2)</f>
        <v>0</v>
      </c>
      <c r="V241" s="170"/>
      <c r="W241" s="170"/>
      <c r="X241" s="170"/>
      <c r="Y241" s="170"/>
      <c r="Z241" s="170"/>
      <c r="AA241" s="170"/>
      <c r="AB241" s="170"/>
      <c r="AC241" s="170"/>
      <c r="AD241" s="170"/>
      <c r="AE241" s="170" t="s">
        <v>267</v>
      </c>
      <c r="AF241" s="170"/>
      <c r="AG241" s="170"/>
      <c r="AH241" s="170"/>
      <c r="AI241" s="170"/>
      <c r="AJ241" s="170"/>
      <c r="AK241" s="170"/>
      <c r="AL241" s="170"/>
      <c r="AM241" s="170"/>
      <c r="AN241" s="170"/>
      <c r="AO241" s="170"/>
      <c r="AP241" s="170"/>
      <c r="AQ241" s="170"/>
      <c r="AR241" s="170"/>
      <c r="AS241" s="170"/>
      <c r="AT241" s="170"/>
      <c r="AU241" s="170"/>
      <c r="AV241" s="170"/>
      <c r="AW241" s="170"/>
      <c r="AX241" s="170"/>
      <c r="AY241" s="170"/>
      <c r="AZ241" s="170"/>
      <c r="BA241" s="170"/>
      <c r="BB241" s="170"/>
      <c r="BC241" s="170"/>
      <c r="BD241" s="170"/>
      <c r="BE241" s="170"/>
      <c r="BF241" s="170"/>
      <c r="BG241" s="170"/>
      <c r="BH241" s="170"/>
    </row>
    <row r="242" spans="1:60" outlineLevel="1">
      <c r="A242" s="171"/>
      <c r="B242" s="180"/>
      <c r="C242" s="220" t="s">
        <v>136</v>
      </c>
      <c r="D242" s="208"/>
      <c r="E242" s="213"/>
      <c r="F242" s="187"/>
      <c r="G242" s="187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8"/>
      <c r="U242" s="187"/>
      <c r="V242" s="170"/>
      <c r="W242" s="170"/>
      <c r="X242" s="170"/>
      <c r="Y242" s="170"/>
      <c r="Z242" s="170"/>
      <c r="AA242" s="170"/>
      <c r="AB242" s="170"/>
      <c r="AC242" s="170"/>
      <c r="AD242" s="170"/>
      <c r="AE242" s="170" t="s">
        <v>137</v>
      </c>
      <c r="AF242" s="170">
        <v>0</v>
      </c>
      <c r="AG242" s="170"/>
      <c r="AH242" s="170"/>
      <c r="AI242" s="170"/>
      <c r="AJ242" s="170"/>
      <c r="AK242" s="170"/>
      <c r="AL242" s="170"/>
      <c r="AM242" s="170"/>
      <c r="AN242" s="170"/>
      <c r="AO242" s="170"/>
      <c r="AP242" s="170"/>
      <c r="AQ242" s="170"/>
      <c r="AR242" s="170"/>
      <c r="AS242" s="170"/>
      <c r="AT242" s="170"/>
      <c r="AU242" s="170"/>
      <c r="AV242" s="170"/>
      <c r="AW242" s="170"/>
      <c r="AX242" s="170"/>
      <c r="AY242" s="170"/>
      <c r="AZ242" s="170"/>
      <c r="BA242" s="170"/>
      <c r="BB242" s="170"/>
      <c r="BC242" s="170"/>
      <c r="BD242" s="170"/>
      <c r="BE242" s="170"/>
      <c r="BF242" s="170"/>
      <c r="BG242" s="170"/>
      <c r="BH242" s="170"/>
    </row>
    <row r="243" spans="1:60" outlineLevel="1">
      <c r="A243" s="171"/>
      <c r="B243" s="180"/>
      <c r="C243" s="220" t="s">
        <v>717</v>
      </c>
      <c r="D243" s="208"/>
      <c r="E243" s="213">
        <v>10.1</v>
      </c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8"/>
      <c r="U243" s="187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 t="s">
        <v>137</v>
      </c>
      <c r="AF243" s="170">
        <v>0</v>
      </c>
      <c r="AG243" s="170"/>
      <c r="AH243" s="170"/>
      <c r="AI243" s="170"/>
      <c r="AJ243" s="170"/>
      <c r="AK243" s="170"/>
      <c r="AL243" s="170"/>
      <c r="AM243" s="170"/>
      <c r="AN243" s="170"/>
      <c r="AO243" s="170"/>
      <c r="AP243" s="170"/>
      <c r="AQ243" s="170"/>
      <c r="AR243" s="170"/>
      <c r="AS243" s="170"/>
      <c r="AT243" s="170"/>
      <c r="AU243" s="170"/>
      <c r="AV243" s="170"/>
      <c r="AW243" s="170"/>
      <c r="AX243" s="170"/>
      <c r="AY243" s="170"/>
      <c r="AZ243" s="170"/>
      <c r="BA243" s="170"/>
      <c r="BB243" s="170"/>
      <c r="BC243" s="170"/>
      <c r="BD243" s="170"/>
      <c r="BE243" s="170"/>
      <c r="BF243" s="170"/>
      <c r="BG243" s="170"/>
      <c r="BH243" s="170"/>
    </row>
    <row r="244" spans="1:60" outlineLevel="1">
      <c r="A244" s="171">
        <v>49</v>
      </c>
      <c r="B244" s="180" t="s">
        <v>718</v>
      </c>
      <c r="C244" s="201" t="s">
        <v>719</v>
      </c>
      <c r="D244" s="181" t="s">
        <v>125</v>
      </c>
      <c r="E244" s="183">
        <v>6.06</v>
      </c>
      <c r="F244" s="186"/>
      <c r="G244" s="187">
        <f>ROUND(E244*F244,2)</f>
        <v>0</v>
      </c>
      <c r="H244" s="186">
        <v>7900</v>
      </c>
      <c r="I244" s="187">
        <f>ROUND(E244*H244,2)</f>
        <v>47874</v>
      </c>
      <c r="J244" s="186">
        <v>0</v>
      </c>
      <c r="K244" s="187">
        <f>ROUND(E244*J244,2)</f>
        <v>0</v>
      </c>
      <c r="L244" s="187">
        <v>21</v>
      </c>
      <c r="M244" s="187">
        <f>G244*(1+L244/100)</f>
        <v>0</v>
      </c>
      <c r="N244" s="187">
        <v>1.78E-2</v>
      </c>
      <c r="O244" s="187">
        <f>ROUND(E244*N244,2)</f>
        <v>0.11</v>
      </c>
      <c r="P244" s="187">
        <v>0</v>
      </c>
      <c r="Q244" s="187">
        <f>ROUND(E244*P244,2)</f>
        <v>0</v>
      </c>
      <c r="R244" s="187"/>
      <c r="S244" s="187"/>
      <c r="T244" s="188">
        <v>0</v>
      </c>
      <c r="U244" s="187">
        <f>ROUND(E244*T244,2)</f>
        <v>0</v>
      </c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 t="s">
        <v>267</v>
      </c>
      <c r="AF244" s="170"/>
      <c r="AG244" s="170"/>
      <c r="AH244" s="170"/>
      <c r="AI244" s="170"/>
      <c r="AJ244" s="170"/>
      <c r="AK244" s="170"/>
      <c r="AL244" s="170"/>
      <c r="AM244" s="170"/>
      <c r="AN244" s="170"/>
      <c r="AO244" s="170"/>
      <c r="AP244" s="170"/>
      <c r="AQ244" s="170"/>
      <c r="AR244" s="170"/>
      <c r="AS244" s="170"/>
      <c r="AT244" s="170"/>
      <c r="AU244" s="170"/>
      <c r="AV244" s="170"/>
      <c r="AW244" s="170"/>
      <c r="AX244" s="170"/>
      <c r="AY244" s="170"/>
      <c r="AZ244" s="170"/>
      <c r="BA244" s="170"/>
      <c r="BB244" s="170"/>
      <c r="BC244" s="170"/>
      <c r="BD244" s="170"/>
      <c r="BE244" s="170"/>
      <c r="BF244" s="170"/>
      <c r="BG244" s="170"/>
      <c r="BH244" s="170"/>
    </row>
    <row r="245" spans="1:60" outlineLevel="1">
      <c r="A245" s="171"/>
      <c r="B245" s="180"/>
      <c r="C245" s="220" t="s">
        <v>136</v>
      </c>
      <c r="D245" s="208"/>
      <c r="E245" s="213"/>
      <c r="F245" s="187"/>
      <c r="G245" s="187"/>
      <c r="H245" s="187"/>
      <c r="I245" s="187"/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8"/>
      <c r="U245" s="187"/>
      <c r="V245" s="170"/>
      <c r="W245" s="170"/>
      <c r="X245" s="170"/>
      <c r="Y245" s="170"/>
      <c r="Z245" s="170"/>
      <c r="AA245" s="170"/>
      <c r="AB245" s="170"/>
      <c r="AC245" s="170"/>
      <c r="AD245" s="170"/>
      <c r="AE245" s="170" t="s">
        <v>137</v>
      </c>
      <c r="AF245" s="170">
        <v>0</v>
      </c>
      <c r="AG245" s="170"/>
      <c r="AH245" s="170"/>
      <c r="AI245" s="170"/>
      <c r="AJ245" s="170"/>
      <c r="AK245" s="170"/>
      <c r="AL245" s="170"/>
      <c r="AM245" s="170"/>
      <c r="AN245" s="170"/>
      <c r="AO245" s="170"/>
      <c r="AP245" s="170"/>
      <c r="AQ245" s="170"/>
      <c r="AR245" s="170"/>
      <c r="AS245" s="170"/>
      <c r="AT245" s="170"/>
      <c r="AU245" s="170"/>
      <c r="AV245" s="170"/>
      <c r="AW245" s="170"/>
      <c r="AX245" s="170"/>
      <c r="AY245" s="170"/>
      <c r="AZ245" s="170"/>
      <c r="BA245" s="170"/>
      <c r="BB245" s="170"/>
      <c r="BC245" s="170"/>
      <c r="BD245" s="170"/>
      <c r="BE245" s="170"/>
      <c r="BF245" s="170"/>
      <c r="BG245" s="170"/>
      <c r="BH245" s="170"/>
    </row>
    <row r="246" spans="1:60" outlineLevel="1">
      <c r="A246" s="171"/>
      <c r="B246" s="180"/>
      <c r="C246" s="220" t="s">
        <v>720</v>
      </c>
      <c r="D246" s="208"/>
      <c r="E246" s="213">
        <v>6.06</v>
      </c>
      <c r="F246" s="187"/>
      <c r="G246" s="187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8"/>
      <c r="U246" s="187"/>
      <c r="V246" s="170"/>
      <c r="W246" s="170"/>
      <c r="X246" s="170"/>
      <c r="Y246" s="170"/>
      <c r="Z246" s="170"/>
      <c r="AA246" s="170"/>
      <c r="AB246" s="170"/>
      <c r="AC246" s="170"/>
      <c r="AD246" s="170"/>
      <c r="AE246" s="170" t="s">
        <v>137</v>
      </c>
      <c r="AF246" s="170">
        <v>0</v>
      </c>
      <c r="AG246" s="170"/>
      <c r="AH246" s="170"/>
      <c r="AI246" s="170"/>
      <c r="AJ246" s="170"/>
      <c r="AK246" s="170"/>
      <c r="AL246" s="170"/>
      <c r="AM246" s="170"/>
      <c r="AN246" s="170"/>
      <c r="AO246" s="170"/>
      <c r="AP246" s="170"/>
      <c r="AQ246" s="170"/>
      <c r="AR246" s="170"/>
      <c r="AS246" s="170"/>
      <c r="AT246" s="170"/>
      <c r="AU246" s="170"/>
      <c r="AV246" s="170"/>
      <c r="AW246" s="170"/>
      <c r="AX246" s="170"/>
      <c r="AY246" s="170"/>
      <c r="AZ246" s="170"/>
      <c r="BA246" s="170"/>
      <c r="BB246" s="170"/>
      <c r="BC246" s="170"/>
      <c r="BD246" s="170"/>
      <c r="BE246" s="170"/>
      <c r="BF246" s="170"/>
      <c r="BG246" s="170"/>
      <c r="BH246" s="170"/>
    </row>
    <row r="247" spans="1:60" ht="33.75" outlineLevel="1">
      <c r="A247" s="171">
        <v>50</v>
      </c>
      <c r="B247" s="180" t="s">
        <v>721</v>
      </c>
      <c r="C247" s="201" t="s">
        <v>722</v>
      </c>
      <c r="D247" s="181" t="s">
        <v>125</v>
      </c>
      <c r="E247" s="183">
        <v>12</v>
      </c>
      <c r="F247" s="186"/>
      <c r="G247" s="187">
        <f>ROUND(E247*F247,2)</f>
        <v>0</v>
      </c>
      <c r="H247" s="186">
        <v>5500</v>
      </c>
      <c r="I247" s="187">
        <f>ROUND(E247*H247,2)</f>
        <v>66000</v>
      </c>
      <c r="J247" s="186">
        <v>0</v>
      </c>
      <c r="K247" s="187">
        <f>ROUND(E247*J247,2)</f>
        <v>0</v>
      </c>
      <c r="L247" s="187">
        <v>21</v>
      </c>
      <c r="M247" s="187">
        <f>G247*(1+L247/100)</f>
        <v>0</v>
      </c>
      <c r="N247" s="187">
        <v>0.125</v>
      </c>
      <c r="O247" s="187">
        <f>ROUND(E247*N247,2)</f>
        <v>1.5</v>
      </c>
      <c r="P247" s="187">
        <v>0</v>
      </c>
      <c r="Q247" s="187">
        <f>ROUND(E247*P247,2)</f>
        <v>0</v>
      </c>
      <c r="R247" s="187"/>
      <c r="S247" s="187"/>
      <c r="T247" s="188">
        <v>0</v>
      </c>
      <c r="U247" s="187">
        <f>ROUND(E247*T247,2)</f>
        <v>0</v>
      </c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 t="s">
        <v>267</v>
      </c>
      <c r="AF247" s="170"/>
      <c r="AG247" s="170"/>
      <c r="AH247" s="170"/>
      <c r="AI247" s="170"/>
      <c r="AJ247" s="170"/>
      <c r="AK247" s="170"/>
      <c r="AL247" s="170"/>
      <c r="AM247" s="170"/>
      <c r="AN247" s="170"/>
      <c r="AO247" s="170"/>
      <c r="AP247" s="170"/>
      <c r="AQ247" s="170"/>
      <c r="AR247" s="170"/>
      <c r="AS247" s="170"/>
      <c r="AT247" s="170"/>
      <c r="AU247" s="170"/>
      <c r="AV247" s="170"/>
      <c r="AW247" s="170"/>
      <c r="AX247" s="170"/>
      <c r="AY247" s="170"/>
      <c r="AZ247" s="170"/>
      <c r="BA247" s="170"/>
      <c r="BB247" s="170"/>
      <c r="BC247" s="170"/>
      <c r="BD247" s="170"/>
      <c r="BE247" s="170"/>
      <c r="BF247" s="170"/>
      <c r="BG247" s="170"/>
      <c r="BH247" s="170"/>
    </row>
    <row r="248" spans="1:60" outlineLevel="1">
      <c r="A248" s="171">
        <v>51</v>
      </c>
      <c r="B248" s="180" t="s">
        <v>723</v>
      </c>
      <c r="C248" s="201" t="s">
        <v>724</v>
      </c>
      <c r="D248" s="181" t="s">
        <v>125</v>
      </c>
      <c r="E248" s="183">
        <v>12.12</v>
      </c>
      <c r="F248" s="186"/>
      <c r="G248" s="187">
        <f>ROUND(E248*F248,2)</f>
        <v>0</v>
      </c>
      <c r="H248" s="186">
        <v>2010</v>
      </c>
      <c r="I248" s="187">
        <f>ROUND(E248*H248,2)</f>
        <v>24361.200000000001</v>
      </c>
      <c r="J248" s="186">
        <v>0</v>
      </c>
      <c r="K248" s="187">
        <f>ROUND(E248*J248,2)</f>
        <v>0</v>
      </c>
      <c r="L248" s="187">
        <v>21</v>
      </c>
      <c r="M248" s="187">
        <f>G248*(1+L248/100)</f>
        <v>0</v>
      </c>
      <c r="N248" s="187">
        <v>0.61</v>
      </c>
      <c r="O248" s="187">
        <f>ROUND(E248*N248,2)</f>
        <v>7.39</v>
      </c>
      <c r="P248" s="187">
        <v>0</v>
      </c>
      <c r="Q248" s="187">
        <f>ROUND(E248*P248,2)</f>
        <v>0</v>
      </c>
      <c r="R248" s="187"/>
      <c r="S248" s="187"/>
      <c r="T248" s="188">
        <v>0</v>
      </c>
      <c r="U248" s="187">
        <f>ROUND(E248*T248,2)</f>
        <v>0</v>
      </c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 t="s">
        <v>267</v>
      </c>
      <c r="AF248" s="170"/>
      <c r="AG248" s="170"/>
      <c r="AH248" s="170"/>
      <c r="AI248" s="170"/>
      <c r="AJ248" s="170"/>
      <c r="AK248" s="170"/>
      <c r="AL248" s="170"/>
      <c r="AM248" s="170"/>
      <c r="AN248" s="170"/>
      <c r="AO248" s="170"/>
      <c r="AP248" s="170"/>
      <c r="AQ248" s="170"/>
      <c r="AR248" s="170"/>
      <c r="AS248" s="170"/>
      <c r="AT248" s="170"/>
      <c r="AU248" s="170"/>
      <c r="AV248" s="170"/>
      <c r="AW248" s="170"/>
      <c r="AX248" s="170"/>
      <c r="AY248" s="170"/>
      <c r="AZ248" s="170"/>
      <c r="BA248" s="170"/>
      <c r="BB248" s="170"/>
      <c r="BC248" s="170"/>
      <c r="BD248" s="170"/>
      <c r="BE248" s="170"/>
      <c r="BF248" s="170"/>
      <c r="BG248" s="170"/>
      <c r="BH248" s="170"/>
    </row>
    <row r="249" spans="1:60" outlineLevel="1">
      <c r="A249" s="171"/>
      <c r="B249" s="180"/>
      <c r="C249" s="220" t="s">
        <v>136</v>
      </c>
      <c r="D249" s="208"/>
      <c r="E249" s="213"/>
      <c r="F249" s="187"/>
      <c r="G249" s="187"/>
      <c r="H249" s="187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8"/>
      <c r="U249" s="187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 t="s">
        <v>137</v>
      </c>
      <c r="AF249" s="170">
        <v>0</v>
      </c>
      <c r="AG249" s="170"/>
      <c r="AH249" s="170"/>
      <c r="AI249" s="170"/>
      <c r="AJ249" s="170"/>
      <c r="AK249" s="170"/>
      <c r="AL249" s="170"/>
      <c r="AM249" s="170"/>
      <c r="AN249" s="170"/>
      <c r="AO249" s="170"/>
      <c r="AP249" s="170"/>
      <c r="AQ249" s="170"/>
      <c r="AR249" s="170"/>
      <c r="AS249" s="170"/>
      <c r="AT249" s="170"/>
      <c r="AU249" s="170"/>
      <c r="AV249" s="170"/>
      <c r="AW249" s="170"/>
      <c r="AX249" s="170"/>
      <c r="AY249" s="170"/>
      <c r="AZ249" s="170"/>
      <c r="BA249" s="170"/>
      <c r="BB249" s="170"/>
      <c r="BC249" s="170"/>
      <c r="BD249" s="170"/>
      <c r="BE249" s="170"/>
      <c r="BF249" s="170"/>
      <c r="BG249" s="170"/>
      <c r="BH249" s="170"/>
    </row>
    <row r="250" spans="1:60" outlineLevel="1">
      <c r="A250" s="171"/>
      <c r="B250" s="180"/>
      <c r="C250" s="220" t="s">
        <v>725</v>
      </c>
      <c r="D250" s="208"/>
      <c r="E250" s="213">
        <v>12.12</v>
      </c>
      <c r="F250" s="187"/>
      <c r="G250" s="187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8"/>
      <c r="U250" s="187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 t="s">
        <v>137</v>
      </c>
      <c r="AF250" s="170">
        <v>0</v>
      </c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70"/>
      <c r="AT250" s="170"/>
      <c r="AU250" s="170"/>
      <c r="AV250" s="170"/>
      <c r="AW250" s="170"/>
      <c r="AX250" s="170"/>
      <c r="AY250" s="170"/>
      <c r="AZ250" s="170"/>
      <c r="BA250" s="170"/>
      <c r="BB250" s="170"/>
      <c r="BC250" s="170"/>
      <c r="BD250" s="170"/>
      <c r="BE250" s="170"/>
      <c r="BF250" s="170"/>
      <c r="BG250" s="170"/>
      <c r="BH250" s="170"/>
    </row>
    <row r="251" spans="1:60" outlineLevel="1">
      <c r="A251" s="171">
        <v>52</v>
      </c>
      <c r="B251" s="180" t="s">
        <v>726</v>
      </c>
      <c r="C251" s="201" t="s">
        <v>727</v>
      </c>
      <c r="D251" s="181" t="s">
        <v>125</v>
      </c>
      <c r="E251" s="183">
        <v>2.02</v>
      </c>
      <c r="F251" s="186"/>
      <c r="G251" s="187">
        <f>ROUND(E251*F251,2)</f>
        <v>0</v>
      </c>
      <c r="H251" s="186">
        <v>180.5</v>
      </c>
      <c r="I251" s="187">
        <f>ROUND(E251*H251,2)</f>
        <v>364.61</v>
      </c>
      <c r="J251" s="186">
        <v>0</v>
      </c>
      <c r="K251" s="187">
        <f>ROUND(E251*J251,2)</f>
        <v>0</v>
      </c>
      <c r="L251" s="187">
        <v>21</v>
      </c>
      <c r="M251" s="187">
        <f>G251*(1+L251/100)</f>
        <v>0</v>
      </c>
      <c r="N251" s="187">
        <v>0.04</v>
      </c>
      <c r="O251" s="187">
        <f>ROUND(E251*N251,2)</f>
        <v>0.08</v>
      </c>
      <c r="P251" s="187">
        <v>0</v>
      </c>
      <c r="Q251" s="187">
        <f>ROUND(E251*P251,2)</f>
        <v>0</v>
      </c>
      <c r="R251" s="187"/>
      <c r="S251" s="187"/>
      <c r="T251" s="188">
        <v>0</v>
      </c>
      <c r="U251" s="187">
        <f>ROUND(E251*T251,2)</f>
        <v>0</v>
      </c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 t="s">
        <v>267</v>
      </c>
      <c r="AF251" s="170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70"/>
      <c r="AT251" s="170"/>
      <c r="AU251" s="170"/>
      <c r="AV251" s="170"/>
      <c r="AW251" s="170"/>
      <c r="AX251" s="170"/>
      <c r="AY251" s="170"/>
      <c r="AZ251" s="170"/>
      <c r="BA251" s="170"/>
      <c r="BB251" s="170"/>
      <c r="BC251" s="170"/>
      <c r="BD251" s="170"/>
      <c r="BE251" s="170"/>
      <c r="BF251" s="170"/>
      <c r="BG251" s="170"/>
      <c r="BH251" s="170"/>
    </row>
    <row r="252" spans="1:60" outlineLevel="1">
      <c r="A252" s="171"/>
      <c r="B252" s="180"/>
      <c r="C252" s="220" t="s">
        <v>136</v>
      </c>
      <c r="D252" s="208"/>
      <c r="E252" s="213"/>
      <c r="F252" s="187"/>
      <c r="G252" s="187"/>
      <c r="H252" s="187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8"/>
      <c r="U252" s="187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 t="s">
        <v>137</v>
      </c>
      <c r="AF252" s="170">
        <v>0</v>
      </c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70"/>
      <c r="AQ252" s="170"/>
      <c r="AR252" s="170"/>
      <c r="AS252" s="170"/>
      <c r="AT252" s="170"/>
      <c r="AU252" s="170"/>
      <c r="AV252" s="170"/>
      <c r="AW252" s="170"/>
      <c r="AX252" s="170"/>
      <c r="AY252" s="170"/>
      <c r="AZ252" s="170"/>
      <c r="BA252" s="170"/>
      <c r="BB252" s="170"/>
      <c r="BC252" s="170"/>
      <c r="BD252" s="170"/>
      <c r="BE252" s="170"/>
      <c r="BF252" s="170"/>
      <c r="BG252" s="170"/>
      <c r="BH252" s="170"/>
    </row>
    <row r="253" spans="1:60" outlineLevel="1">
      <c r="A253" s="171"/>
      <c r="B253" s="180"/>
      <c r="C253" s="220" t="s">
        <v>728</v>
      </c>
      <c r="D253" s="208"/>
      <c r="E253" s="213">
        <v>2.02</v>
      </c>
      <c r="F253" s="187"/>
      <c r="G253" s="187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8"/>
      <c r="U253" s="187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 t="s">
        <v>137</v>
      </c>
      <c r="AF253" s="170">
        <v>0</v>
      </c>
      <c r="AG253" s="170"/>
      <c r="AH253" s="170"/>
      <c r="AI253" s="170"/>
      <c r="AJ253" s="170"/>
      <c r="AK253" s="170"/>
      <c r="AL253" s="170"/>
      <c r="AM253" s="170"/>
      <c r="AN253" s="170"/>
      <c r="AO253" s="170"/>
      <c r="AP253" s="170"/>
      <c r="AQ253" s="170"/>
      <c r="AR253" s="170"/>
      <c r="AS253" s="170"/>
      <c r="AT253" s="170"/>
      <c r="AU253" s="170"/>
      <c r="AV253" s="170"/>
      <c r="AW253" s="170"/>
      <c r="AX253" s="170"/>
      <c r="AY253" s="170"/>
      <c r="AZ253" s="170"/>
      <c r="BA253" s="170"/>
      <c r="BB253" s="170"/>
      <c r="BC253" s="170"/>
      <c r="BD253" s="170"/>
      <c r="BE253" s="170"/>
      <c r="BF253" s="170"/>
      <c r="BG253" s="170"/>
      <c r="BH253" s="170"/>
    </row>
    <row r="254" spans="1:60" outlineLevel="1">
      <c r="A254" s="171">
        <v>53</v>
      </c>
      <c r="B254" s="180" t="s">
        <v>729</v>
      </c>
      <c r="C254" s="201" t="s">
        <v>730</v>
      </c>
      <c r="D254" s="181" t="s">
        <v>125</v>
      </c>
      <c r="E254" s="183">
        <v>7.07</v>
      </c>
      <c r="F254" s="186"/>
      <c r="G254" s="187">
        <f>ROUND(E254*F254,2)</f>
        <v>0</v>
      </c>
      <c r="H254" s="186">
        <v>209.5</v>
      </c>
      <c r="I254" s="187">
        <f>ROUND(E254*H254,2)</f>
        <v>1481.17</v>
      </c>
      <c r="J254" s="186">
        <v>0</v>
      </c>
      <c r="K254" s="187">
        <f>ROUND(E254*J254,2)</f>
        <v>0</v>
      </c>
      <c r="L254" s="187">
        <v>21</v>
      </c>
      <c r="M254" s="187">
        <f>G254*(1+L254/100)</f>
        <v>0</v>
      </c>
      <c r="N254" s="187">
        <v>5.3999999999999999E-2</v>
      </c>
      <c r="O254" s="187">
        <f>ROUND(E254*N254,2)</f>
        <v>0.38</v>
      </c>
      <c r="P254" s="187">
        <v>0</v>
      </c>
      <c r="Q254" s="187">
        <f>ROUND(E254*P254,2)</f>
        <v>0</v>
      </c>
      <c r="R254" s="187"/>
      <c r="S254" s="187"/>
      <c r="T254" s="188">
        <v>0</v>
      </c>
      <c r="U254" s="187">
        <f>ROUND(E254*T254,2)</f>
        <v>0</v>
      </c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 t="s">
        <v>267</v>
      </c>
      <c r="AF254" s="170"/>
      <c r="AG254" s="170"/>
      <c r="AH254" s="170"/>
      <c r="AI254" s="170"/>
      <c r="AJ254" s="170"/>
      <c r="AK254" s="170"/>
      <c r="AL254" s="170"/>
      <c r="AM254" s="170"/>
      <c r="AN254" s="170"/>
      <c r="AO254" s="170"/>
      <c r="AP254" s="170"/>
      <c r="AQ254" s="170"/>
      <c r="AR254" s="170"/>
      <c r="AS254" s="170"/>
      <c r="AT254" s="170"/>
      <c r="AU254" s="170"/>
      <c r="AV254" s="170"/>
      <c r="AW254" s="170"/>
      <c r="AX254" s="170"/>
      <c r="AY254" s="170"/>
      <c r="AZ254" s="170"/>
      <c r="BA254" s="170"/>
      <c r="BB254" s="170"/>
      <c r="BC254" s="170"/>
      <c r="BD254" s="170"/>
      <c r="BE254" s="170"/>
      <c r="BF254" s="170"/>
      <c r="BG254" s="170"/>
      <c r="BH254" s="170"/>
    </row>
    <row r="255" spans="1:60" outlineLevel="1">
      <c r="A255" s="171"/>
      <c r="B255" s="180"/>
      <c r="C255" s="220" t="s">
        <v>136</v>
      </c>
      <c r="D255" s="208"/>
      <c r="E255" s="213"/>
      <c r="F255" s="187"/>
      <c r="G255" s="187"/>
      <c r="H255" s="187"/>
      <c r="I255" s="187"/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8"/>
      <c r="U255" s="187"/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 t="s">
        <v>137</v>
      </c>
      <c r="AF255" s="170">
        <v>0</v>
      </c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170"/>
      <c r="AT255" s="170"/>
      <c r="AU255" s="170"/>
      <c r="AV255" s="170"/>
      <c r="AW255" s="170"/>
      <c r="AX255" s="170"/>
      <c r="AY255" s="170"/>
      <c r="AZ255" s="170"/>
      <c r="BA255" s="170"/>
      <c r="BB255" s="170"/>
      <c r="BC255" s="170"/>
      <c r="BD255" s="170"/>
      <c r="BE255" s="170"/>
      <c r="BF255" s="170"/>
      <c r="BG255" s="170"/>
      <c r="BH255" s="170"/>
    </row>
    <row r="256" spans="1:60" outlineLevel="1">
      <c r="A256" s="171"/>
      <c r="B256" s="180"/>
      <c r="C256" s="220" t="s">
        <v>731</v>
      </c>
      <c r="D256" s="208"/>
      <c r="E256" s="213">
        <v>7.07</v>
      </c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8"/>
      <c r="U256" s="187"/>
      <c r="V256" s="170"/>
      <c r="W256" s="170"/>
      <c r="X256" s="170"/>
      <c r="Y256" s="170"/>
      <c r="Z256" s="170"/>
      <c r="AA256" s="170"/>
      <c r="AB256" s="170"/>
      <c r="AC256" s="170"/>
      <c r="AD256" s="170"/>
      <c r="AE256" s="170" t="s">
        <v>137</v>
      </c>
      <c r="AF256" s="170">
        <v>0</v>
      </c>
      <c r="AG256" s="170"/>
      <c r="AH256" s="170"/>
      <c r="AI256" s="170"/>
      <c r="AJ256" s="170"/>
      <c r="AK256" s="170"/>
      <c r="AL256" s="170"/>
      <c r="AM256" s="170"/>
      <c r="AN256" s="170"/>
      <c r="AO256" s="170"/>
      <c r="AP256" s="170"/>
      <c r="AQ256" s="170"/>
      <c r="AR256" s="170"/>
      <c r="AS256" s="170"/>
      <c r="AT256" s="170"/>
      <c r="AU256" s="170"/>
      <c r="AV256" s="170"/>
      <c r="AW256" s="170"/>
      <c r="AX256" s="170"/>
      <c r="AY256" s="170"/>
      <c r="AZ256" s="170"/>
      <c r="BA256" s="170"/>
      <c r="BB256" s="170"/>
      <c r="BC256" s="170"/>
      <c r="BD256" s="170"/>
      <c r="BE256" s="170"/>
      <c r="BF256" s="170"/>
      <c r="BG256" s="170"/>
      <c r="BH256" s="170"/>
    </row>
    <row r="257" spans="1:60" outlineLevel="1">
      <c r="A257" s="171">
        <v>54</v>
      </c>
      <c r="B257" s="180" t="s">
        <v>732</v>
      </c>
      <c r="C257" s="201" t="s">
        <v>733</v>
      </c>
      <c r="D257" s="181" t="s">
        <v>125</v>
      </c>
      <c r="E257" s="183">
        <v>9.09</v>
      </c>
      <c r="F257" s="186"/>
      <c r="G257" s="187">
        <f>ROUND(E257*F257,2)</f>
        <v>0</v>
      </c>
      <c r="H257" s="186">
        <v>234</v>
      </c>
      <c r="I257" s="187">
        <f>ROUND(E257*H257,2)</f>
        <v>2127.06</v>
      </c>
      <c r="J257" s="186">
        <v>0</v>
      </c>
      <c r="K257" s="187">
        <f>ROUND(E257*J257,2)</f>
        <v>0</v>
      </c>
      <c r="L257" s="187">
        <v>21</v>
      </c>
      <c r="M257" s="187">
        <f>G257*(1+L257/100)</f>
        <v>0</v>
      </c>
      <c r="N257" s="187">
        <v>6.8000000000000005E-2</v>
      </c>
      <c r="O257" s="187">
        <f>ROUND(E257*N257,2)</f>
        <v>0.62</v>
      </c>
      <c r="P257" s="187">
        <v>0</v>
      </c>
      <c r="Q257" s="187">
        <f>ROUND(E257*P257,2)</f>
        <v>0</v>
      </c>
      <c r="R257" s="187"/>
      <c r="S257" s="187"/>
      <c r="T257" s="188">
        <v>0</v>
      </c>
      <c r="U257" s="187">
        <f>ROUND(E257*T257,2)</f>
        <v>0</v>
      </c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 t="s">
        <v>267</v>
      </c>
      <c r="AF257" s="170"/>
      <c r="AG257" s="170"/>
      <c r="AH257" s="170"/>
      <c r="AI257" s="170"/>
      <c r="AJ257" s="170"/>
      <c r="AK257" s="170"/>
      <c r="AL257" s="170"/>
      <c r="AM257" s="170"/>
      <c r="AN257" s="170"/>
      <c r="AO257" s="170"/>
      <c r="AP257" s="170"/>
      <c r="AQ257" s="170"/>
      <c r="AR257" s="170"/>
      <c r="AS257" s="170"/>
      <c r="AT257" s="170"/>
      <c r="AU257" s="170"/>
      <c r="AV257" s="170"/>
      <c r="AW257" s="170"/>
      <c r="AX257" s="170"/>
      <c r="AY257" s="170"/>
      <c r="AZ257" s="170"/>
      <c r="BA257" s="170"/>
      <c r="BB257" s="170"/>
      <c r="BC257" s="170"/>
      <c r="BD257" s="170"/>
      <c r="BE257" s="170"/>
      <c r="BF257" s="170"/>
      <c r="BG257" s="170"/>
      <c r="BH257" s="170"/>
    </row>
    <row r="258" spans="1:60" outlineLevel="1">
      <c r="A258" s="171"/>
      <c r="B258" s="180"/>
      <c r="C258" s="220" t="s">
        <v>136</v>
      </c>
      <c r="D258" s="208"/>
      <c r="E258" s="213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8"/>
      <c r="U258" s="187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 t="s">
        <v>137</v>
      </c>
      <c r="AF258" s="170">
        <v>0</v>
      </c>
      <c r="AG258" s="170"/>
      <c r="AH258" s="170"/>
      <c r="AI258" s="170"/>
      <c r="AJ258" s="170"/>
      <c r="AK258" s="170"/>
      <c r="AL258" s="170"/>
      <c r="AM258" s="170"/>
      <c r="AN258" s="170"/>
      <c r="AO258" s="170"/>
      <c r="AP258" s="170"/>
      <c r="AQ258" s="170"/>
      <c r="AR258" s="170"/>
      <c r="AS258" s="170"/>
      <c r="AT258" s="170"/>
      <c r="AU258" s="170"/>
      <c r="AV258" s="170"/>
      <c r="AW258" s="170"/>
      <c r="AX258" s="170"/>
      <c r="AY258" s="170"/>
      <c r="AZ258" s="170"/>
      <c r="BA258" s="170"/>
      <c r="BB258" s="170"/>
      <c r="BC258" s="170"/>
      <c r="BD258" s="170"/>
      <c r="BE258" s="170"/>
      <c r="BF258" s="170"/>
      <c r="BG258" s="170"/>
      <c r="BH258" s="170"/>
    </row>
    <row r="259" spans="1:60" outlineLevel="1">
      <c r="A259" s="171"/>
      <c r="B259" s="180"/>
      <c r="C259" s="220" t="s">
        <v>734</v>
      </c>
      <c r="D259" s="208"/>
      <c r="E259" s="213">
        <v>9.09</v>
      </c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8"/>
      <c r="U259" s="187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 t="s">
        <v>137</v>
      </c>
      <c r="AF259" s="170">
        <v>0</v>
      </c>
      <c r="AG259" s="170"/>
      <c r="AH259" s="170"/>
      <c r="AI259" s="170"/>
      <c r="AJ259" s="170"/>
      <c r="AK259" s="170"/>
      <c r="AL259" s="170"/>
      <c r="AM259" s="170"/>
      <c r="AN259" s="170"/>
      <c r="AO259" s="170"/>
      <c r="AP259" s="170"/>
      <c r="AQ259" s="170"/>
      <c r="AR259" s="170"/>
      <c r="AS259" s="170"/>
      <c r="AT259" s="170"/>
      <c r="AU259" s="170"/>
      <c r="AV259" s="170"/>
      <c r="AW259" s="170"/>
      <c r="AX259" s="170"/>
      <c r="AY259" s="170"/>
      <c r="AZ259" s="170"/>
      <c r="BA259" s="170"/>
      <c r="BB259" s="170"/>
      <c r="BC259" s="170"/>
      <c r="BD259" s="170"/>
      <c r="BE259" s="170"/>
      <c r="BF259" s="170"/>
      <c r="BG259" s="170"/>
      <c r="BH259" s="170"/>
    </row>
    <row r="260" spans="1:60" outlineLevel="1">
      <c r="A260" s="171">
        <v>55</v>
      </c>
      <c r="B260" s="180" t="s">
        <v>735</v>
      </c>
      <c r="C260" s="201" t="s">
        <v>736</v>
      </c>
      <c r="D260" s="181" t="s">
        <v>125</v>
      </c>
      <c r="E260" s="183">
        <v>2.02</v>
      </c>
      <c r="F260" s="186"/>
      <c r="G260" s="187">
        <f>ROUND(E260*F260,2)</f>
        <v>0</v>
      </c>
      <c r="H260" s="186">
        <v>245</v>
      </c>
      <c r="I260" s="187">
        <f>ROUND(E260*H260,2)</f>
        <v>494.9</v>
      </c>
      <c r="J260" s="186">
        <v>0</v>
      </c>
      <c r="K260" s="187">
        <f>ROUND(E260*J260,2)</f>
        <v>0</v>
      </c>
      <c r="L260" s="187">
        <v>21</v>
      </c>
      <c r="M260" s="187">
        <f>G260*(1+L260/100)</f>
        <v>0</v>
      </c>
      <c r="N260" s="187">
        <v>8.5000000000000006E-2</v>
      </c>
      <c r="O260" s="187">
        <f>ROUND(E260*N260,2)</f>
        <v>0.17</v>
      </c>
      <c r="P260" s="187">
        <v>0</v>
      </c>
      <c r="Q260" s="187">
        <f>ROUND(E260*P260,2)</f>
        <v>0</v>
      </c>
      <c r="R260" s="187"/>
      <c r="S260" s="187"/>
      <c r="T260" s="188">
        <v>0</v>
      </c>
      <c r="U260" s="187">
        <f>ROUND(E260*T260,2)</f>
        <v>0</v>
      </c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 t="s">
        <v>267</v>
      </c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170"/>
      <c r="AT260" s="170"/>
      <c r="AU260" s="170"/>
      <c r="AV260" s="170"/>
      <c r="AW260" s="170"/>
      <c r="AX260" s="170"/>
      <c r="AY260" s="170"/>
      <c r="AZ260" s="170"/>
      <c r="BA260" s="170"/>
      <c r="BB260" s="170"/>
      <c r="BC260" s="170"/>
      <c r="BD260" s="170"/>
      <c r="BE260" s="170"/>
      <c r="BF260" s="170"/>
      <c r="BG260" s="170"/>
      <c r="BH260" s="170"/>
    </row>
    <row r="261" spans="1:60" outlineLevel="1">
      <c r="A261" s="171"/>
      <c r="B261" s="180"/>
      <c r="C261" s="220" t="s">
        <v>136</v>
      </c>
      <c r="D261" s="208"/>
      <c r="E261" s="213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8"/>
      <c r="U261" s="187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 t="s">
        <v>137</v>
      </c>
      <c r="AF261" s="170">
        <v>0</v>
      </c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170"/>
      <c r="AT261" s="170"/>
      <c r="AU261" s="170"/>
      <c r="AV261" s="170"/>
      <c r="AW261" s="170"/>
      <c r="AX261" s="170"/>
      <c r="AY261" s="170"/>
      <c r="AZ261" s="170"/>
      <c r="BA261" s="170"/>
      <c r="BB261" s="170"/>
      <c r="BC261" s="170"/>
      <c r="BD261" s="170"/>
      <c r="BE261" s="170"/>
      <c r="BF261" s="170"/>
      <c r="BG261" s="170"/>
      <c r="BH261" s="170"/>
    </row>
    <row r="262" spans="1:60" outlineLevel="1">
      <c r="A262" s="171"/>
      <c r="B262" s="180"/>
      <c r="C262" s="220" t="s">
        <v>728</v>
      </c>
      <c r="D262" s="208"/>
      <c r="E262" s="213">
        <v>2.02</v>
      </c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8"/>
      <c r="U262" s="187"/>
      <c r="V262" s="170"/>
      <c r="W262" s="170"/>
      <c r="X262" s="170"/>
      <c r="Y262" s="170"/>
      <c r="Z262" s="170"/>
      <c r="AA262" s="170"/>
      <c r="AB262" s="170"/>
      <c r="AC262" s="170"/>
      <c r="AD262" s="170"/>
      <c r="AE262" s="170" t="s">
        <v>137</v>
      </c>
      <c r="AF262" s="170">
        <v>0</v>
      </c>
      <c r="AG262" s="170"/>
      <c r="AH262" s="170"/>
      <c r="AI262" s="170"/>
      <c r="AJ262" s="170"/>
      <c r="AK262" s="170"/>
      <c r="AL262" s="170"/>
      <c r="AM262" s="170"/>
      <c r="AN262" s="170"/>
      <c r="AO262" s="170"/>
      <c r="AP262" s="170"/>
      <c r="AQ262" s="170"/>
      <c r="AR262" s="170"/>
      <c r="AS262" s="170"/>
      <c r="AT262" s="170"/>
      <c r="AU262" s="170"/>
      <c r="AV262" s="170"/>
      <c r="AW262" s="170"/>
      <c r="AX262" s="170"/>
      <c r="AY262" s="170"/>
      <c r="AZ262" s="170"/>
      <c r="BA262" s="170"/>
      <c r="BB262" s="170"/>
      <c r="BC262" s="170"/>
      <c r="BD262" s="170"/>
      <c r="BE262" s="170"/>
      <c r="BF262" s="170"/>
      <c r="BG262" s="170"/>
      <c r="BH262" s="170"/>
    </row>
    <row r="263" spans="1:60" outlineLevel="1">
      <c r="A263" s="171">
        <v>56</v>
      </c>
      <c r="B263" s="180" t="s">
        <v>737</v>
      </c>
      <c r="C263" s="201" t="s">
        <v>738</v>
      </c>
      <c r="D263" s="181" t="s">
        <v>125</v>
      </c>
      <c r="E263" s="183">
        <v>1.01</v>
      </c>
      <c r="F263" s="186"/>
      <c r="G263" s="187">
        <f>ROUND(E263*F263,2)</f>
        <v>0</v>
      </c>
      <c r="H263" s="186">
        <v>3780</v>
      </c>
      <c r="I263" s="187">
        <f>ROUND(E263*H263,2)</f>
        <v>3817.8</v>
      </c>
      <c r="J263" s="186">
        <v>0</v>
      </c>
      <c r="K263" s="187">
        <f>ROUND(E263*J263,2)</f>
        <v>0</v>
      </c>
      <c r="L263" s="187">
        <v>21</v>
      </c>
      <c r="M263" s="187">
        <f>G263*(1+L263/100)</f>
        <v>0</v>
      </c>
      <c r="N263" s="187">
        <v>0.50900000000000001</v>
      </c>
      <c r="O263" s="187">
        <f>ROUND(E263*N263,2)</f>
        <v>0.51</v>
      </c>
      <c r="P263" s="187">
        <v>0</v>
      </c>
      <c r="Q263" s="187">
        <f>ROUND(E263*P263,2)</f>
        <v>0</v>
      </c>
      <c r="R263" s="187"/>
      <c r="S263" s="187"/>
      <c r="T263" s="188">
        <v>0</v>
      </c>
      <c r="U263" s="187">
        <f>ROUND(E263*T263,2)</f>
        <v>0</v>
      </c>
      <c r="V263" s="170"/>
      <c r="W263" s="170"/>
      <c r="X263" s="170"/>
      <c r="Y263" s="170"/>
      <c r="Z263" s="170"/>
      <c r="AA263" s="170"/>
      <c r="AB263" s="170"/>
      <c r="AC263" s="170"/>
      <c r="AD263" s="170"/>
      <c r="AE263" s="170" t="s">
        <v>267</v>
      </c>
      <c r="AF263" s="170"/>
      <c r="AG263" s="170"/>
      <c r="AH263" s="170"/>
      <c r="AI263" s="170"/>
      <c r="AJ263" s="170"/>
      <c r="AK263" s="170"/>
      <c r="AL263" s="170"/>
      <c r="AM263" s="170"/>
      <c r="AN263" s="170"/>
      <c r="AO263" s="170"/>
      <c r="AP263" s="170"/>
      <c r="AQ263" s="170"/>
      <c r="AR263" s="170"/>
      <c r="AS263" s="170"/>
      <c r="AT263" s="170"/>
      <c r="AU263" s="170"/>
      <c r="AV263" s="170"/>
      <c r="AW263" s="170"/>
      <c r="AX263" s="170"/>
      <c r="AY263" s="170"/>
      <c r="AZ263" s="170"/>
      <c r="BA263" s="170"/>
      <c r="BB263" s="170"/>
      <c r="BC263" s="170"/>
      <c r="BD263" s="170"/>
      <c r="BE263" s="170"/>
      <c r="BF263" s="170"/>
      <c r="BG263" s="170"/>
      <c r="BH263" s="170"/>
    </row>
    <row r="264" spans="1:60" outlineLevel="1">
      <c r="A264" s="171"/>
      <c r="B264" s="180"/>
      <c r="C264" s="220" t="s">
        <v>136</v>
      </c>
      <c r="D264" s="208"/>
      <c r="E264" s="213"/>
      <c r="F264" s="187"/>
      <c r="G264" s="187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8"/>
      <c r="U264" s="187"/>
      <c r="V264" s="170"/>
      <c r="W264" s="170"/>
      <c r="X264" s="170"/>
      <c r="Y264" s="170"/>
      <c r="Z264" s="170"/>
      <c r="AA264" s="170"/>
      <c r="AB264" s="170"/>
      <c r="AC264" s="170"/>
      <c r="AD264" s="170"/>
      <c r="AE264" s="170" t="s">
        <v>137</v>
      </c>
      <c r="AF264" s="170">
        <v>0</v>
      </c>
      <c r="AG264" s="170"/>
      <c r="AH264" s="170"/>
      <c r="AI264" s="170"/>
      <c r="AJ264" s="170"/>
      <c r="AK264" s="170"/>
      <c r="AL264" s="170"/>
      <c r="AM264" s="170"/>
      <c r="AN264" s="170"/>
      <c r="AO264" s="170"/>
      <c r="AP264" s="170"/>
      <c r="AQ264" s="170"/>
      <c r="AR264" s="170"/>
      <c r="AS264" s="170"/>
      <c r="AT264" s="170"/>
      <c r="AU264" s="170"/>
      <c r="AV264" s="170"/>
      <c r="AW264" s="170"/>
      <c r="AX264" s="170"/>
      <c r="AY264" s="170"/>
      <c r="AZ264" s="170"/>
      <c r="BA264" s="170"/>
      <c r="BB264" s="170"/>
      <c r="BC264" s="170"/>
      <c r="BD264" s="170"/>
      <c r="BE264" s="170"/>
      <c r="BF264" s="170"/>
      <c r="BG264" s="170"/>
      <c r="BH264" s="170"/>
    </row>
    <row r="265" spans="1:60" outlineLevel="1">
      <c r="A265" s="171"/>
      <c r="B265" s="180"/>
      <c r="C265" s="220" t="s">
        <v>739</v>
      </c>
      <c r="D265" s="208"/>
      <c r="E265" s="213">
        <v>1.01</v>
      </c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8"/>
      <c r="U265" s="187"/>
      <c r="V265" s="170"/>
      <c r="W265" s="170"/>
      <c r="X265" s="170"/>
      <c r="Y265" s="170"/>
      <c r="Z265" s="170"/>
      <c r="AA265" s="170"/>
      <c r="AB265" s="170"/>
      <c r="AC265" s="170"/>
      <c r="AD265" s="170"/>
      <c r="AE265" s="170" t="s">
        <v>137</v>
      </c>
      <c r="AF265" s="170">
        <v>0</v>
      </c>
      <c r="AG265" s="170"/>
      <c r="AH265" s="170"/>
      <c r="AI265" s="170"/>
      <c r="AJ265" s="170"/>
      <c r="AK265" s="170"/>
      <c r="AL265" s="170"/>
      <c r="AM265" s="170"/>
      <c r="AN265" s="170"/>
      <c r="AO265" s="170"/>
      <c r="AP265" s="170"/>
      <c r="AQ265" s="170"/>
      <c r="AR265" s="170"/>
      <c r="AS265" s="170"/>
      <c r="AT265" s="170"/>
      <c r="AU265" s="170"/>
      <c r="AV265" s="170"/>
      <c r="AW265" s="170"/>
      <c r="AX265" s="170"/>
      <c r="AY265" s="170"/>
      <c r="AZ265" s="170"/>
      <c r="BA265" s="170"/>
      <c r="BB265" s="170"/>
      <c r="BC265" s="170"/>
      <c r="BD265" s="170"/>
      <c r="BE265" s="170"/>
      <c r="BF265" s="170"/>
      <c r="BG265" s="170"/>
      <c r="BH265" s="170"/>
    </row>
    <row r="266" spans="1:60" outlineLevel="1">
      <c r="A266" s="171">
        <v>57</v>
      </c>
      <c r="B266" s="180" t="s">
        <v>740</v>
      </c>
      <c r="C266" s="201" t="s">
        <v>741</v>
      </c>
      <c r="D266" s="181" t="s">
        <v>125</v>
      </c>
      <c r="E266" s="183">
        <v>1.01</v>
      </c>
      <c r="F266" s="186"/>
      <c r="G266" s="187">
        <f>ROUND(E266*F266,2)</f>
        <v>0</v>
      </c>
      <c r="H266" s="186">
        <v>2845</v>
      </c>
      <c r="I266" s="187">
        <f>ROUND(E266*H266,2)</f>
        <v>2873.45</v>
      </c>
      <c r="J266" s="186">
        <v>0</v>
      </c>
      <c r="K266" s="187">
        <f>ROUND(E266*J266,2)</f>
        <v>0</v>
      </c>
      <c r="L266" s="187">
        <v>21</v>
      </c>
      <c r="M266" s="187">
        <f>G266*(1+L266/100)</f>
        <v>0</v>
      </c>
      <c r="N266" s="187">
        <v>0.44900000000000001</v>
      </c>
      <c r="O266" s="187">
        <f>ROUND(E266*N266,2)</f>
        <v>0.45</v>
      </c>
      <c r="P266" s="187">
        <v>0</v>
      </c>
      <c r="Q266" s="187">
        <f>ROUND(E266*P266,2)</f>
        <v>0</v>
      </c>
      <c r="R266" s="187"/>
      <c r="S266" s="187"/>
      <c r="T266" s="188">
        <v>0</v>
      </c>
      <c r="U266" s="187">
        <f>ROUND(E266*T266,2)</f>
        <v>0</v>
      </c>
      <c r="V266" s="170"/>
      <c r="W266" s="170"/>
      <c r="X266" s="170"/>
      <c r="Y266" s="170"/>
      <c r="Z266" s="170"/>
      <c r="AA266" s="170"/>
      <c r="AB266" s="170"/>
      <c r="AC266" s="170"/>
      <c r="AD266" s="170"/>
      <c r="AE266" s="170" t="s">
        <v>267</v>
      </c>
      <c r="AF266" s="170"/>
      <c r="AG266" s="170"/>
      <c r="AH266" s="170"/>
      <c r="AI266" s="170"/>
      <c r="AJ266" s="170"/>
      <c r="AK266" s="170"/>
      <c r="AL266" s="170"/>
      <c r="AM266" s="170"/>
      <c r="AN266" s="170"/>
      <c r="AO266" s="170"/>
      <c r="AP266" s="170"/>
      <c r="AQ266" s="170"/>
      <c r="AR266" s="170"/>
      <c r="AS266" s="170"/>
      <c r="AT266" s="170"/>
      <c r="AU266" s="170"/>
      <c r="AV266" s="170"/>
      <c r="AW266" s="170"/>
      <c r="AX266" s="170"/>
      <c r="AY266" s="170"/>
      <c r="AZ266" s="170"/>
      <c r="BA266" s="170"/>
      <c r="BB266" s="170"/>
      <c r="BC266" s="170"/>
      <c r="BD266" s="170"/>
      <c r="BE266" s="170"/>
      <c r="BF266" s="170"/>
      <c r="BG266" s="170"/>
      <c r="BH266" s="170"/>
    </row>
    <row r="267" spans="1:60" outlineLevel="1">
      <c r="A267" s="171"/>
      <c r="B267" s="180"/>
      <c r="C267" s="220" t="s">
        <v>136</v>
      </c>
      <c r="D267" s="208"/>
      <c r="E267" s="213"/>
      <c r="F267" s="187"/>
      <c r="G267" s="187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8"/>
      <c r="U267" s="187"/>
      <c r="V267" s="170"/>
      <c r="W267" s="170"/>
      <c r="X267" s="170"/>
      <c r="Y267" s="170"/>
      <c r="Z267" s="170"/>
      <c r="AA267" s="170"/>
      <c r="AB267" s="170"/>
      <c r="AC267" s="170"/>
      <c r="AD267" s="170"/>
      <c r="AE267" s="170" t="s">
        <v>137</v>
      </c>
      <c r="AF267" s="170">
        <v>0</v>
      </c>
      <c r="AG267" s="170"/>
      <c r="AH267" s="170"/>
      <c r="AI267" s="170"/>
      <c r="AJ267" s="170"/>
      <c r="AK267" s="170"/>
      <c r="AL267" s="170"/>
      <c r="AM267" s="170"/>
      <c r="AN267" s="170"/>
      <c r="AO267" s="170"/>
      <c r="AP267" s="170"/>
      <c r="AQ267" s="170"/>
      <c r="AR267" s="170"/>
      <c r="AS267" s="170"/>
      <c r="AT267" s="170"/>
      <c r="AU267" s="170"/>
      <c r="AV267" s="170"/>
      <c r="AW267" s="170"/>
      <c r="AX267" s="170"/>
      <c r="AY267" s="170"/>
      <c r="AZ267" s="170"/>
      <c r="BA267" s="170"/>
      <c r="BB267" s="170"/>
      <c r="BC267" s="170"/>
      <c r="BD267" s="170"/>
      <c r="BE267" s="170"/>
      <c r="BF267" s="170"/>
      <c r="BG267" s="170"/>
      <c r="BH267" s="170"/>
    </row>
    <row r="268" spans="1:60" outlineLevel="1">
      <c r="A268" s="171"/>
      <c r="B268" s="180"/>
      <c r="C268" s="220" t="s">
        <v>739</v>
      </c>
      <c r="D268" s="208"/>
      <c r="E268" s="213">
        <v>1.01</v>
      </c>
      <c r="F268" s="187"/>
      <c r="G268" s="187"/>
      <c r="H268" s="187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8"/>
      <c r="U268" s="187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 t="s">
        <v>137</v>
      </c>
      <c r="AF268" s="170">
        <v>0</v>
      </c>
      <c r="AG268" s="170"/>
      <c r="AH268" s="170"/>
      <c r="AI268" s="170"/>
      <c r="AJ268" s="170"/>
      <c r="AK268" s="170"/>
      <c r="AL268" s="170"/>
      <c r="AM268" s="170"/>
      <c r="AN268" s="170"/>
      <c r="AO268" s="170"/>
      <c r="AP268" s="170"/>
      <c r="AQ268" s="170"/>
      <c r="AR268" s="170"/>
      <c r="AS268" s="170"/>
      <c r="AT268" s="170"/>
      <c r="AU268" s="170"/>
      <c r="AV268" s="170"/>
      <c r="AW268" s="170"/>
      <c r="AX268" s="170"/>
      <c r="AY268" s="170"/>
      <c r="AZ268" s="170"/>
      <c r="BA268" s="170"/>
      <c r="BB268" s="170"/>
      <c r="BC268" s="170"/>
      <c r="BD268" s="170"/>
      <c r="BE268" s="170"/>
      <c r="BF268" s="170"/>
      <c r="BG268" s="170"/>
      <c r="BH268" s="170"/>
    </row>
    <row r="269" spans="1:60" outlineLevel="1">
      <c r="A269" s="171">
        <v>58</v>
      </c>
      <c r="B269" s="180" t="s">
        <v>742</v>
      </c>
      <c r="C269" s="201" t="s">
        <v>743</v>
      </c>
      <c r="D269" s="181" t="s">
        <v>125</v>
      </c>
      <c r="E269" s="183">
        <v>2.02</v>
      </c>
      <c r="F269" s="186"/>
      <c r="G269" s="187">
        <f>ROUND(E269*F269,2)</f>
        <v>0</v>
      </c>
      <c r="H269" s="186">
        <v>1052</v>
      </c>
      <c r="I269" s="187">
        <f>ROUND(E269*H269,2)</f>
        <v>2125.04</v>
      </c>
      <c r="J269" s="186">
        <v>0</v>
      </c>
      <c r="K269" s="187">
        <f>ROUND(E269*J269,2)</f>
        <v>0</v>
      </c>
      <c r="L269" s="187">
        <v>21</v>
      </c>
      <c r="M269" s="187">
        <f>G269*(1+L269/100)</f>
        <v>0</v>
      </c>
      <c r="N269" s="187">
        <v>0.25</v>
      </c>
      <c r="O269" s="187">
        <f>ROUND(E269*N269,2)</f>
        <v>0.51</v>
      </c>
      <c r="P269" s="187">
        <v>0</v>
      </c>
      <c r="Q269" s="187">
        <f>ROUND(E269*P269,2)</f>
        <v>0</v>
      </c>
      <c r="R269" s="187"/>
      <c r="S269" s="187"/>
      <c r="T269" s="188">
        <v>0</v>
      </c>
      <c r="U269" s="187">
        <f>ROUND(E269*T269,2)</f>
        <v>0</v>
      </c>
      <c r="V269" s="170"/>
      <c r="W269" s="170"/>
      <c r="X269" s="170"/>
      <c r="Y269" s="170"/>
      <c r="Z269" s="170"/>
      <c r="AA269" s="170"/>
      <c r="AB269" s="170"/>
      <c r="AC269" s="170"/>
      <c r="AD269" s="170"/>
      <c r="AE269" s="170" t="s">
        <v>267</v>
      </c>
      <c r="AF269" s="170"/>
      <c r="AG269" s="170"/>
      <c r="AH269" s="170"/>
      <c r="AI269" s="170"/>
      <c r="AJ269" s="170"/>
      <c r="AK269" s="170"/>
      <c r="AL269" s="170"/>
      <c r="AM269" s="170"/>
      <c r="AN269" s="170"/>
      <c r="AO269" s="170"/>
      <c r="AP269" s="170"/>
      <c r="AQ269" s="170"/>
      <c r="AR269" s="170"/>
      <c r="AS269" s="170"/>
      <c r="AT269" s="170"/>
      <c r="AU269" s="170"/>
      <c r="AV269" s="170"/>
      <c r="AW269" s="170"/>
      <c r="AX269" s="170"/>
      <c r="AY269" s="170"/>
      <c r="AZ269" s="170"/>
      <c r="BA269" s="170"/>
      <c r="BB269" s="170"/>
      <c r="BC269" s="170"/>
      <c r="BD269" s="170"/>
      <c r="BE269" s="170"/>
      <c r="BF269" s="170"/>
      <c r="BG269" s="170"/>
      <c r="BH269" s="170"/>
    </row>
    <row r="270" spans="1:60" outlineLevel="1">
      <c r="A270" s="171"/>
      <c r="B270" s="180"/>
      <c r="C270" s="220" t="s">
        <v>136</v>
      </c>
      <c r="D270" s="208"/>
      <c r="E270" s="213"/>
      <c r="F270" s="187"/>
      <c r="G270" s="187"/>
      <c r="H270" s="187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8"/>
      <c r="U270" s="187"/>
      <c r="V270" s="170"/>
      <c r="W270" s="170"/>
      <c r="X270" s="170"/>
      <c r="Y270" s="170"/>
      <c r="Z270" s="170"/>
      <c r="AA270" s="170"/>
      <c r="AB270" s="170"/>
      <c r="AC270" s="170"/>
      <c r="AD270" s="170"/>
      <c r="AE270" s="170" t="s">
        <v>137</v>
      </c>
      <c r="AF270" s="170">
        <v>0</v>
      </c>
      <c r="AG270" s="170"/>
      <c r="AH270" s="170"/>
      <c r="AI270" s="170"/>
      <c r="AJ270" s="170"/>
      <c r="AK270" s="170"/>
      <c r="AL270" s="170"/>
      <c r="AM270" s="170"/>
      <c r="AN270" s="170"/>
      <c r="AO270" s="170"/>
      <c r="AP270" s="170"/>
      <c r="AQ270" s="170"/>
      <c r="AR270" s="170"/>
      <c r="AS270" s="170"/>
      <c r="AT270" s="170"/>
      <c r="AU270" s="170"/>
      <c r="AV270" s="170"/>
      <c r="AW270" s="170"/>
      <c r="AX270" s="170"/>
      <c r="AY270" s="170"/>
      <c r="AZ270" s="170"/>
      <c r="BA270" s="170"/>
      <c r="BB270" s="170"/>
      <c r="BC270" s="170"/>
      <c r="BD270" s="170"/>
      <c r="BE270" s="170"/>
      <c r="BF270" s="170"/>
      <c r="BG270" s="170"/>
      <c r="BH270" s="170"/>
    </row>
    <row r="271" spans="1:60" outlineLevel="1">
      <c r="A271" s="171"/>
      <c r="B271" s="180"/>
      <c r="C271" s="220" t="s">
        <v>728</v>
      </c>
      <c r="D271" s="208"/>
      <c r="E271" s="213">
        <v>2.02</v>
      </c>
      <c r="F271" s="187"/>
      <c r="G271" s="187"/>
      <c r="H271" s="187"/>
      <c r="I271" s="187"/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8"/>
      <c r="U271" s="187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 t="s">
        <v>137</v>
      </c>
      <c r="AF271" s="170">
        <v>0</v>
      </c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70"/>
      <c r="AT271" s="170"/>
      <c r="AU271" s="170"/>
      <c r="AV271" s="170"/>
      <c r="AW271" s="170"/>
      <c r="AX271" s="170"/>
      <c r="AY271" s="170"/>
      <c r="AZ271" s="170"/>
      <c r="BA271" s="170"/>
      <c r="BB271" s="170"/>
      <c r="BC271" s="170"/>
      <c r="BD271" s="170"/>
      <c r="BE271" s="170"/>
      <c r="BF271" s="170"/>
      <c r="BG271" s="170"/>
      <c r="BH271" s="170"/>
    </row>
    <row r="272" spans="1:60" outlineLevel="1">
      <c r="A272" s="171">
        <v>59</v>
      </c>
      <c r="B272" s="180" t="s">
        <v>744</v>
      </c>
      <c r="C272" s="201" t="s">
        <v>745</v>
      </c>
      <c r="D272" s="181" t="s">
        <v>125</v>
      </c>
      <c r="E272" s="183">
        <v>4.04</v>
      </c>
      <c r="F272" s="186"/>
      <c r="G272" s="187">
        <f>ROUND(E272*F272,2)</f>
        <v>0</v>
      </c>
      <c r="H272" s="186">
        <v>1573</v>
      </c>
      <c r="I272" s="187">
        <f>ROUND(E272*H272,2)</f>
        <v>6354.92</v>
      </c>
      <c r="J272" s="186">
        <v>0</v>
      </c>
      <c r="K272" s="187">
        <f>ROUND(E272*J272,2)</f>
        <v>0</v>
      </c>
      <c r="L272" s="187">
        <v>21</v>
      </c>
      <c r="M272" s="187">
        <f>G272*(1+L272/100)</f>
        <v>0</v>
      </c>
      <c r="N272" s="187">
        <v>0.5</v>
      </c>
      <c r="O272" s="187">
        <f>ROUND(E272*N272,2)</f>
        <v>2.02</v>
      </c>
      <c r="P272" s="187">
        <v>0</v>
      </c>
      <c r="Q272" s="187">
        <f>ROUND(E272*P272,2)</f>
        <v>0</v>
      </c>
      <c r="R272" s="187"/>
      <c r="S272" s="187"/>
      <c r="T272" s="188">
        <v>0</v>
      </c>
      <c r="U272" s="187">
        <f>ROUND(E272*T272,2)</f>
        <v>0</v>
      </c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 t="s">
        <v>267</v>
      </c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70"/>
      <c r="AT272" s="170"/>
      <c r="AU272" s="170"/>
      <c r="AV272" s="170"/>
      <c r="AW272" s="170"/>
      <c r="AX272" s="170"/>
      <c r="AY272" s="170"/>
      <c r="AZ272" s="170"/>
      <c r="BA272" s="170"/>
      <c r="BB272" s="170"/>
      <c r="BC272" s="170"/>
      <c r="BD272" s="170"/>
      <c r="BE272" s="170"/>
      <c r="BF272" s="170"/>
      <c r="BG272" s="170"/>
      <c r="BH272" s="170"/>
    </row>
    <row r="273" spans="1:60" outlineLevel="1">
      <c r="A273" s="171"/>
      <c r="B273" s="180"/>
      <c r="C273" s="220" t="s">
        <v>136</v>
      </c>
      <c r="D273" s="208"/>
      <c r="E273" s="213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8"/>
      <c r="U273" s="187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 t="s">
        <v>137</v>
      </c>
      <c r="AF273" s="170">
        <v>0</v>
      </c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70"/>
      <c r="AT273" s="170"/>
      <c r="AU273" s="170"/>
      <c r="AV273" s="170"/>
      <c r="AW273" s="170"/>
      <c r="AX273" s="170"/>
      <c r="AY273" s="170"/>
      <c r="AZ273" s="170"/>
      <c r="BA273" s="170"/>
      <c r="BB273" s="170"/>
      <c r="BC273" s="170"/>
      <c r="BD273" s="170"/>
      <c r="BE273" s="170"/>
      <c r="BF273" s="170"/>
      <c r="BG273" s="170"/>
      <c r="BH273" s="170"/>
    </row>
    <row r="274" spans="1:60" outlineLevel="1">
      <c r="A274" s="171"/>
      <c r="B274" s="180"/>
      <c r="C274" s="220" t="s">
        <v>746</v>
      </c>
      <c r="D274" s="208"/>
      <c r="E274" s="213">
        <v>4.04</v>
      </c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8"/>
      <c r="U274" s="187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 t="s">
        <v>137</v>
      </c>
      <c r="AF274" s="170">
        <v>0</v>
      </c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70"/>
      <c r="AT274" s="170"/>
      <c r="AU274" s="170"/>
      <c r="AV274" s="170"/>
      <c r="AW274" s="170"/>
      <c r="AX274" s="170"/>
      <c r="AY274" s="170"/>
      <c r="AZ274" s="170"/>
      <c r="BA274" s="170"/>
      <c r="BB274" s="170"/>
      <c r="BC274" s="170"/>
      <c r="BD274" s="170"/>
      <c r="BE274" s="170"/>
      <c r="BF274" s="170"/>
      <c r="BG274" s="170"/>
      <c r="BH274" s="170"/>
    </row>
    <row r="275" spans="1:60" outlineLevel="1">
      <c r="A275" s="171">
        <v>60</v>
      </c>
      <c r="B275" s="180" t="s">
        <v>747</v>
      </c>
      <c r="C275" s="201" t="s">
        <v>748</v>
      </c>
      <c r="D275" s="181" t="s">
        <v>125</v>
      </c>
      <c r="E275" s="183">
        <v>5.05</v>
      </c>
      <c r="F275" s="186"/>
      <c r="G275" s="187">
        <f>ROUND(E275*F275,2)</f>
        <v>0</v>
      </c>
      <c r="H275" s="186">
        <v>2740</v>
      </c>
      <c r="I275" s="187">
        <f>ROUND(E275*H275,2)</f>
        <v>13837</v>
      </c>
      <c r="J275" s="186">
        <v>0</v>
      </c>
      <c r="K275" s="187">
        <f>ROUND(E275*J275,2)</f>
        <v>0</v>
      </c>
      <c r="L275" s="187">
        <v>21</v>
      </c>
      <c r="M275" s="187">
        <f>G275*(1+L275/100)</f>
        <v>0</v>
      </c>
      <c r="N275" s="187">
        <v>1</v>
      </c>
      <c r="O275" s="187">
        <f>ROUND(E275*N275,2)</f>
        <v>5.05</v>
      </c>
      <c r="P275" s="187">
        <v>0</v>
      </c>
      <c r="Q275" s="187">
        <f>ROUND(E275*P275,2)</f>
        <v>0</v>
      </c>
      <c r="R275" s="187"/>
      <c r="S275" s="187"/>
      <c r="T275" s="188">
        <v>0</v>
      </c>
      <c r="U275" s="187">
        <f>ROUND(E275*T275,2)</f>
        <v>0</v>
      </c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 t="s">
        <v>267</v>
      </c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70"/>
      <c r="AT275" s="170"/>
      <c r="AU275" s="170"/>
      <c r="AV275" s="170"/>
      <c r="AW275" s="170"/>
      <c r="AX275" s="170"/>
      <c r="AY275" s="170"/>
      <c r="AZ275" s="170"/>
      <c r="BA275" s="170"/>
      <c r="BB275" s="170"/>
      <c r="BC275" s="170"/>
      <c r="BD275" s="170"/>
      <c r="BE275" s="170"/>
      <c r="BF275" s="170"/>
      <c r="BG275" s="170"/>
      <c r="BH275" s="170"/>
    </row>
    <row r="276" spans="1:60" outlineLevel="1">
      <c r="A276" s="171"/>
      <c r="B276" s="180"/>
      <c r="C276" s="220" t="s">
        <v>136</v>
      </c>
      <c r="D276" s="208"/>
      <c r="E276" s="213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8"/>
      <c r="U276" s="187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 t="s">
        <v>137</v>
      </c>
      <c r="AF276" s="170">
        <v>0</v>
      </c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0"/>
      <c r="AT276" s="170"/>
      <c r="AU276" s="170"/>
      <c r="AV276" s="170"/>
      <c r="AW276" s="170"/>
      <c r="AX276" s="170"/>
      <c r="AY276" s="170"/>
      <c r="AZ276" s="170"/>
      <c r="BA276" s="170"/>
      <c r="BB276" s="170"/>
      <c r="BC276" s="170"/>
      <c r="BD276" s="170"/>
      <c r="BE276" s="170"/>
      <c r="BF276" s="170"/>
      <c r="BG276" s="170"/>
      <c r="BH276" s="170"/>
    </row>
    <row r="277" spans="1:60" outlineLevel="1">
      <c r="A277" s="171"/>
      <c r="B277" s="180"/>
      <c r="C277" s="220" t="s">
        <v>749</v>
      </c>
      <c r="D277" s="208"/>
      <c r="E277" s="213">
        <v>5.05</v>
      </c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8"/>
      <c r="U277" s="187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 t="s">
        <v>137</v>
      </c>
      <c r="AF277" s="170">
        <v>0</v>
      </c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170"/>
      <c r="AT277" s="170"/>
      <c r="AU277" s="170"/>
      <c r="AV277" s="170"/>
      <c r="AW277" s="170"/>
      <c r="AX277" s="170"/>
      <c r="AY277" s="170"/>
      <c r="AZ277" s="170"/>
      <c r="BA277" s="170"/>
      <c r="BB277" s="170"/>
      <c r="BC277" s="170"/>
      <c r="BD277" s="170"/>
      <c r="BE277" s="170"/>
      <c r="BF277" s="170"/>
      <c r="BG277" s="170"/>
      <c r="BH277" s="170"/>
    </row>
    <row r="278" spans="1:60" outlineLevel="1">
      <c r="A278" s="171">
        <v>61</v>
      </c>
      <c r="B278" s="180" t="s">
        <v>750</v>
      </c>
      <c r="C278" s="201" t="s">
        <v>751</v>
      </c>
      <c r="D278" s="181" t="s">
        <v>125</v>
      </c>
      <c r="E278" s="183">
        <v>1.01</v>
      </c>
      <c r="F278" s="186"/>
      <c r="G278" s="187">
        <f>ROUND(E278*F278,2)</f>
        <v>0</v>
      </c>
      <c r="H278" s="186">
        <v>7320</v>
      </c>
      <c r="I278" s="187">
        <f>ROUND(E278*H278,2)</f>
        <v>7393.2</v>
      </c>
      <c r="J278" s="186">
        <v>0</v>
      </c>
      <c r="K278" s="187">
        <f>ROUND(E278*J278,2)</f>
        <v>0</v>
      </c>
      <c r="L278" s="187">
        <v>21</v>
      </c>
      <c r="M278" s="187">
        <f>G278*(1+L278/100)</f>
        <v>0</v>
      </c>
      <c r="N278" s="187">
        <v>1.6</v>
      </c>
      <c r="O278" s="187">
        <f>ROUND(E278*N278,2)</f>
        <v>1.62</v>
      </c>
      <c r="P278" s="187">
        <v>0</v>
      </c>
      <c r="Q278" s="187">
        <f>ROUND(E278*P278,2)</f>
        <v>0</v>
      </c>
      <c r="R278" s="187"/>
      <c r="S278" s="187"/>
      <c r="T278" s="188">
        <v>0</v>
      </c>
      <c r="U278" s="187">
        <f>ROUND(E278*T278,2)</f>
        <v>0</v>
      </c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 t="s">
        <v>267</v>
      </c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170"/>
      <c r="AT278" s="170"/>
      <c r="AU278" s="170"/>
      <c r="AV278" s="170"/>
      <c r="AW278" s="170"/>
      <c r="AX278" s="170"/>
      <c r="AY278" s="170"/>
      <c r="AZ278" s="170"/>
      <c r="BA278" s="170"/>
      <c r="BB278" s="170"/>
      <c r="BC278" s="170"/>
      <c r="BD278" s="170"/>
      <c r="BE278" s="170"/>
      <c r="BF278" s="170"/>
      <c r="BG278" s="170"/>
      <c r="BH278" s="170"/>
    </row>
    <row r="279" spans="1:60" outlineLevel="1">
      <c r="A279" s="171"/>
      <c r="B279" s="180"/>
      <c r="C279" s="220" t="s">
        <v>136</v>
      </c>
      <c r="D279" s="208"/>
      <c r="E279" s="213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8"/>
      <c r="U279" s="187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 t="s">
        <v>137</v>
      </c>
      <c r="AF279" s="170">
        <v>0</v>
      </c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170"/>
      <c r="AT279" s="170"/>
      <c r="AU279" s="170"/>
      <c r="AV279" s="170"/>
      <c r="AW279" s="170"/>
      <c r="AX279" s="170"/>
      <c r="AY279" s="170"/>
      <c r="AZ279" s="170"/>
      <c r="BA279" s="170"/>
      <c r="BB279" s="170"/>
      <c r="BC279" s="170"/>
      <c r="BD279" s="170"/>
      <c r="BE279" s="170"/>
      <c r="BF279" s="170"/>
      <c r="BG279" s="170"/>
      <c r="BH279" s="170"/>
    </row>
    <row r="280" spans="1:60" outlineLevel="1">
      <c r="A280" s="171"/>
      <c r="B280" s="180"/>
      <c r="C280" s="220" t="s">
        <v>739</v>
      </c>
      <c r="D280" s="208"/>
      <c r="E280" s="213">
        <v>1.01</v>
      </c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8"/>
      <c r="U280" s="187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 t="s">
        <v>137</v>
      </c>
      <c r="AF280" s="170">
        <v>0</v>
      </c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170"/>
      <c r="AT280" s="170"/>
      <c r="AU280" s="170"/>
      <c r="AV280" s="170"/>
      <c r="AW280" s="170"/>
      <c r="AX280" s="170"/>
      <c r="AY280" s="170"/>
      <c r="AZ280" s="170"/>
      <c r="BA280" s="170"/>
      <c r="BB280" s="170"/>
      <c r="BC280" s="170"/>
      <c r="BD280" s="170"/>
      <c r="BE280" s="170"/>
      <c r="BF280" s="170"/>
      <c r="BG280" s="170"/>
      <c r="BH280" s="170"/>
    </row>
    <row r="281" spans="1:60" outlineLevel="1">
      <c r="A281" s="171">
        <v>62</v>
      </c>
      <c r="B281" s="180" t="s">
        <v>752</v>
      </c>
      <c r="C281" s="201" t="s">
        <v>753</v>
      </c>
      <c r="D281" s="181" t="s">
        <v>125</v>
      </c>
      <c r="E281" s="183">
        <v>1.01</v>
      </c>
      <c r="F281" s="186"/>
      <c r="G281" s="187">
        <f>ROUND(E281*F281,2)</f>
        <v>0</v>
      </c>
      <c r="H281" s="186">
        <v>8165</v>
      </c>
      <c r="I281" s="187">
        <f>ROUND(E281*H281,2)</f>
        <v>8246.65</v>
      </c>
      <c r="J281" s="186">
        <v>0</v>
      </c>
      <c r="K281" s="187">
        <f>ROUND(E281*J281,2)</f>
        <v>0</v>
      </c>
      <c r="L281" s="187">
        <v>21</v>
      </c>
      <c r="M281" s="187">
        <f>G281*(1+L281/100)</f>
        <v>0</v>
      </c>
      <c r="N281" s="187">
        <v>1.87</v>
      </c>
      <c r="O281" s="187">
        <f>ROUND(E281*N281,2)</f>
        <v>1.89</v>
      </c>
      <c r="P281" s="187">
        <v>0</v>
      </c>
      <c r="Q281" s="187">
        <f>ROUND(E281*P281,2)</f>
        <v>0</v>
      </c>
      <c r="R281" s="187"/>
      <c r="S281" s="187"/>
      <c r="T281" s="188">
        <v>0</v>
      </c>
      <c r="U281" s="187">
        <f>ROUND(E281*T281,2)</f>
        <v>0</v>
      </c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 t="s">
        <v>267</v>
      </c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0"/>
      <c r="AT281" s="170"/>
      <c r="AU281" s="170"/>
      <c r="AV281" s="170"/>
      <c r="AW281" s="170"/>
      <c r="AX281" s="170"/>
      <c r="AY281" s="170"/>
      <c r="AZ281" s="170"/>
      <c r="BA281" s="170"/>
      <c r="BB281" s="170"/>
      <c r="BC281" s="170"/>
      <c r="BD281" s="170"/>
      <c r="BE281" s="170"/>
      <c r="BF281" s="170"/>
      <c r="BG281" s="170"/>
      <c r="BH281" s="170"/>
    </row>
    <row r="282" spans="1:60" outlineLevel="1">
      <c r="A282" s="171"/>
      <c r="B282" s="180"/>
      <c r="C282" s="220" t="s">
        <v>136</v>
      </c>
      <c r="D282" s="208"/>
      <c r="E282" s="213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8"/>
      <c r="U282" s="187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 t="s">
        <v>137</v>
      </c>
      <c r="AF282" s="170">
        <v>0</v>
      </c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  <c r="AU282" s="170"/>
      <c r="AV282" s="170"/>
      <c r="AW282" s="170"/>
      <c r="AX282" s="170"/>
      <c r="AY282" s="170"/>
      <c r="AZ282" s="170"/>
      <c r="BA282" s="170"/>
      <c r="BB282" s="170"/>
      <c r="BC282" s="170"/>
      <c r="BD282" s="170"/>
      <c r="BE282" s="170"/>
      <c r="BF282" s="170"/>
      <c r="BG282" s="170"/>
      <c r="BH282" s="170"/>
    </row>
    <row r="283" spans="1:60" outlineLevel="1">
      <c r="A283" s="171"/>
      <c r="B283" s="180"/>
      <c r="C283" s="220" t="s">
        <v>739</v>
      </c>
      <c r="D283" s="208"/>
      <c r="E283" s="213">
        <v>1.01</v>
      </c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8"/>
      <c r="U283" s="187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 t="s">
        <v>137</v>
      </c>
      <c r="AF283" s="170">
        <v>0</v>
      </c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170"/>
      <c r="AT283" s="170"/>
      <c r="AU283" s="170"/>
      <c r="AV283" s="170"/>
      <c r="AW283" s="170"/>
      <c r="AX283" s="170"/>
      <c r="AY283" s="170"/>
      <c r="AZ283" s="170"/>
      <c r="BA283" s="170"/>
      <c r="BB283" s="170"/>
      <c r="BC283" s="170"/>
      <c r="BD283" s="170"/>
      <c r="BE283" s="170"/>
      <c r="BF283" s="170"/>
      <c r="BG283" s="170"/>
      <c r="BH283" s="170"/>
    </row>
    <row r="284" spans="1:60" outlineLevel="1">
      <c r="A284" s="171">
        <v>63</v>
      </c>
      <c r="B284" s="180" t="s">
        <v>754</v>
      </c>
      <c r="C284" s="201" t="s">
        <v>755</v>
      </c>
      <c r="D284" s="181" t="s">
        <v>125</v>
      </c>
      <c r="E284" s="183">
        <v>9.09</v>
      </c>
      <c r="F284" s="186"/>
      <c r="G284" s="187">
        <f>ROUND(E284*F284,2)</f>
        <v>0</v>
      </c>
      <c r="H284" s="186">
        <v>8770</v>
      </c>
      <c r="I284" s="187">
        <f>ROUND(E284*H284,2)</f>
        <v>79719.3</v>
      </c>
      <c r="J284" s="186">
        <v>0</v>
      </c>
      <c r="K284" s="187">
        <f>ROUND(E284*J284,2)</f>
        <v>0</v>
      </c>
      <c r="L284" s="187">
        <v>21</v>
      </c>
      <c r="M284" s="187">
        <f>G284*(1+L284/100)</f>
        <v>0</v>
      </c>
      <c r="N284" s="187">
        <v>2.1</v>
      </c>
      <c r="O284" s="187">
        <f>ROUND(E284*N284,2)</f>
        <v>19.09</v>
      </c>
      <c r="P284" s="187">
        <v>0</v>
      </c>
      <c r="Q284" s="187">
        <f>ROUND(E284*P284,2)</f>
        <v>0</v>
      </c>
      <c r="R284" s="187"/>
      <c r="S284" s="187"/>
      <c r="T284" s="188">
        <v>0</v>
      </c>
      <c r="U284" s="187">
        <f>ROUND(E284*T284,2)</f>
        <v>0</v>
      </c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 t="s">
        <v>267</v>
      </c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170"/>
      <c r="AT284" s="170"/>
      <c r="AU284" s="170"/>
      <c r="AV284" s="170"/>
      <c r="AW284" s="170"/>
      <c r="AX284" s="170"/>
      <c r="AY284" s="170"/>
      <c r="AZ284" s="170"/>
      <c r="BA284" s="170"/>
      <c r="BB284" s="170"/>
      <c r="BC284" s="170"/>
      <c r="BD284" s="170"/>
      <c r="BE284" s="170"/>
      <c r="BF284" s="170"/>
      <c r="BG284" s="170"/>
      <c r="BH284" s="170"/>
    </row>
    <row r="285" spans="1:60" outlineLevel="1">
      <c r="A285" s="171"/>
      <c r="B285" s="180"/>
      <c r="C285" s="220" t="s">
        <v>136</v>
      </c>
      <c r="D285" s="208"/>
      <c r="E285" s="213"/>
      <c r="F285" s="187"/>
      <c r="G285" s="187"/>
      <c r="H285" s="187"/>
      <c r="I285" s="187"/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8"/>
      <c r="U285" s="187"/>
      <c r="V285" s="170"/>
      <c r="W285" s="170"/>
      <c r="X285" s="170"/>
      <c r="Y285" s="170"/>
      <c r="Z285" s="170"/>
      <c r="AA285" s="170"/>
      <c r="AB285" s="170"/>
      <c r="AC285" s="170"/>
      <c r="AD285" s="170"/>
      <c r="AE285" s="170" t="s">
        <v>137</v>
      </c>
      <c r="AF285" s="170">
        <v>0</v>
      </c>
      <c r="AG285" s="170"/>
      <c r="AH285" s="170"/>
      <c r="AI285" s="170"/>
      <c r="AJ285" s="170"/>
      <c r="AK285" s="170"/>
      <c r="AL285" s="170"/>
      <c r="AM285" s="170"/>
      <c r="AN285" s="170"/>
      <c r="AO285" s="170"/>
      <c r="AP285" s="170"/>
      <c r="AQ285" s="170"/>
      <c r="AR285" s="170"/>
      <c r="AS285" s="170"/>
      <c r="AT285" s="170"/>
      <c r="AU285" s="170"/>
      <c r="AV285" s="170"/>
      <c r="AW285" s="170"/>
      <c r="AX285" s="170"/>
      <c r="AY285" s="170"/>
      <c r="AZ285" s="170"/>
      <c r="BA285" s="170"/>
      <c r="BB285" s="170"/>
      <c r="BC285" s="170"/>
      <c r="BD285" s="170"/>
      <c r="BE285" s="170"/>
      <c r="BF285" s="170"/>
      <c r="BG285" s="170"/>
      <c r="BH285" s="170"/>
    </row>
    <row r="286" spans="1:60" outlineLevel="1">
      <c r="A286" s="171"/>
      <c r="B286" s="180"/>
      <c r="C286" s="220" t="s">
        <v>734</v>
      </c>
      <c r="D286" s="208"/>
      <c r="E286" s="213">
        <v>9.09</v>
      </c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8"/>
      <c r="U286" s="187"/>
      <c r="V286" s="170"/>
      <c r="W286" s="170"/>
      <c r="X286" s="170"/>
      <c r="Y286" s="170"/>
      <c r="Z286" s="170"/>
      <c r="AA286" s="170"/>
      <c r="AB286" s="170"/>
      <c r="AC286" s="170"/>
      <c r="AD286" s="170"/>
      <c r="AE286" s="170" t="s">
        <v>137</v>
      </c>
      <c r="AF286" s="170">
        <v>0</v>
      </c>
      <c r="AG286" s="170"/>
      <c r="AH286" s="170"/>
      <c r="AI286" s="170"/>
      <c r="AJ286" s="170"/>
      <c r="AK286" s="170"/>
      <c r="AL286" s="170"/>
      <c r="AM286" s="170"/>
      <c r="AN286" s="170"/>
      <c r="AO286" s="170"/>
      <c r="AP286" s="170"/>
      <c r="AQ286" s="170"/>
      <c r="AR286" s="170"/>
      <c r="AS286" s="170"/>
      <c r="AT286" s="170"/>
      <c r="AU286" s="170"/>
      <c r="AV286" s="170"/>
      <c r="AW286" s="170"/>
      <c r="AX286" s="170"/>
      <c r="AY286" s="170"/>
      <c r="AZ286" s="170"/>
      <c r="BA286" s="170"/>
      <c r="BB286" s="170"/>
      <c r="BC286" s="170"/>
      <c r="BD286" s="170"/>
      <c r="BE286" s="170"/>
      <c r="BF286" s="170"/>
      <c r="BG286" s="170"/>
      <c r="BH286" s="170"/>
    </row>
    <row r="287" spans="1:60" outlineLevel="1">
      <c r="A287" s="171">
        <v>64</v>
      </c>
      <c r="B287" s="180" t="s">
        <v>756</v>
      </c>
      <c r="C287" s="201" t="s">
        <v>757</v>
      </c>
      <c r="D287" s="181" t="s">
        <v>125</v>
      </c>
      <c r="E287" s="183">
        <v>1.01</v>
      </c>
      <c r="F287" s="186"/>
      <c r="G287" s="187">
        <f>ROUND(E287*F287,2)</f>
        <v>0</v>
      </c>
      <c r="H287" s="186">
        <v>22500</v>
      </c>
      <c r="I287" s="187">
        <f>ROUND(E287*H287,2)</f>
        <v>22725</v>
      </c>
      <c r="J287" s="186">
        <v>0</v>
      </c>
      <c r="K287" s="187">
        <f>ROUND(E287*J287,2)</f>
        <v>0</v>
      </c>
      <c r="L287" s="187">
        <v>21</v>
      </c>
      <c r="M287" s="187">
        <f>G287*(1+L287/100)</f>
        <v>0</v>
      </c>
      <c r="N287" s="187">
        <v>3.3849999999999998</v>
      </c>
      <c r="O287" s="187">
        <f>ROUND(E287*N287,2)</f>
        <v>3.42</v>
      </c>
      <c r="P287" s="187">
        <v>0</v>
      </c>
      <c r="Q287" s="187">
        <f>ROUND(E287*P287,2)</f>
        <v>0</v>
      </c>
      <c r="R287" s="187"/>
      <c r="S287" s="187"/>
      <c r="T287" s="188">
        <v>0</v>
      </c>
      <c r="U287" s="187">
        <f>ROUND(E287*T287,2)</f>
        <v>0</v>
      </c>
      <c r="V287" s="170"/>
      <c r="W287" s="170"/>
      <c r="X287" s="170"/>
      <c r="Y287" s="170"/>
      <c r="Z287" s="170"/>
      <c r="AA287" s="170"/>
      <c r="AB287" s="170"/>
      <c r="AC287" s="170"/>
      <c r="AD287" s="170"/>
      <c r="AE287" s="170" t="s">
        <v>267</v>
      </c>
      <c r="AF287" s="170"/>
      <c r="AG287" s="170"/>
      <c r="AH287" s="170"/>
      <c r="AI287" s="170"/>
      <c r="AJ287" s="170"/>
      <c r="AK287" s="170"/>
      <c r="AL287" s="170"/>
      <c r="AM287" s="170"/>
      <c r="AN287" s="170"/>
      <c r="AO287" s="170"/>
      <c r="AP287" s="170"/>
      <c r="AQ287" s="170"/>
      <c r="AR287" s="170"/>
      <c r="AS287" s="170"/>
      <c r="AT287" s="170"/>
      <c r="AU287" s="170"/>
      <c r="AV287" s="170"/>
      <c r="AW287" s="170"/>
      <c r="AX287" s="170"/>
      <c r="AY287" s="170"/>
      <c r="AZ287" s="170"/>
      <c r="BA287" s="170"/>
      <c r="BB287" s="170"/>
      <c r="BC287" s="170"/>
      <c r="BD287" s="170"/>
      <c r="BE287" s="170"/>
      <c r="BF287" s="170"/>
      <c r="BG287" s="170"/>
      <c r="BH287" s="170"/>
    </row>
    <row r="288" spans="1:60" outlineLevel="1">
      <c r="A288" s="171"/>
      <c r="B288" s="180"/>
      <c r="C288" s="220" t="s">
        <v>136</v>
      </c>
      <c r="D288" s="208"/>
      <c r="E288" s="213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8"/>
      <c r="U288" s="187"/>
      <c r="V288" s="170"/>
      <c r="W288" s="170"/>
      <c r="X288" s="170"/>
      <c r="Y288" s="170"/>
      <c r="Z288" s="170"/>
      <c r="AA288" s="170"/>
      <c r="AB288" s="170"/>
      <c r="AC288" s="170"/>
      <c r="AD288" s="170"/>
      <c r="AE288" s="170" t="s">
        <v>137</v>
      </c>
      <c r="AF288" s="170">
        <v>0</v>
      </c>
      <c r="AG288" s="170"/>
      <c r="AH288" s="170"/>
      <c r="AI288" s="170"/>
      <c r="AJ288" s="170"/>
      <c r="AK288" s="170"/>
      <c r="AL288" s="170"/>
      <c r="AM288" s="170"/>
      <c r="AN288" s="170"/>
      <c r="AO288" s="170"/>
      <c r="AP288" s="170"/>
      <c r="AQ288" s="170"/>
      <c r="AR288" s="170"/>
      <c r="AS288" s="170"/>
      <c r="AT288" s="170"/>
      <c r="AU288" s="170"/>
      <c r="AV288" s="170"/>
      <c r="AW288" s="170"/>
      <c r="AX288" s="170"/>
      <c r="AY288" s="170"/>
      <c r="AZ288" s="170"/>
      <c r="BA288" s="170"/>
      <c r="BB288" s="170"/>
      <c r="BC288" s="170"/>
      <c r="BD288" s="170"/>
      <c r="BE288" s="170"/>
      <c r="BF288" s="170"/>
      <c r="BG288" s="170"/>
      <c r="BH288" s="170"/>
    </row>
    <row r="289" spans="1:60" outlineLevel="1">
      <c r="A289" s="171"/>
      <c r="B289" s="180"/>
      <c r="C289" s="220" t="s">
        <v>739</v>
      </c>
      <c r="D289" s="208"/>
      <c r="E289" s="213">
        <v>1.01</v>
      </c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8"/>
      <c r="U289" s="187"/>
      <c r="V289" s="170"/>
      <c r="W289" s="170"/>
      <c r="X289" s="170"/>
      <c r="Y289" s="170"/>
      <c r="Z289" s="170"/>
      <c r="AA289" s="170"/>
      <c r="AB289" s="170"/>
      <c r="AC289" s="170"/>
      <c r="AD289" s="170"/>
      <c r="AE289" s="170" t="s">
        <v>137</v>
      </c>
      <c r="AF289" s="170">
        <v>0</v>
      </c>
      <c r="AG289" s="170"/>
      <c r="AH289" s="170"/>
      <c r="AI289" s="170"/>
      <c r="AJ289" s="170"/>
      <c r="AK289" s="170"/>
      <c r="AL289" s="170"/>
      <c r="AM289" s="170"/>
      <c r="AN289" s="170"/>
      <c r="AO289" s="170"/>
      <c r="AP289" s="170"/>
      <c r="AQ289" s="170"/>
      <c r="AR289" s="170"/>
      <c r="AS289" s="170"/>
      <c r="AT289" s="170"/>
      <c r="AU289" s="170"/>
      <c r="AV289" s="170"/>
      <c r="AW289" s="170"/>
      <c r="AX289" s="170"/>
      <c r="AY289" s="170"/>
      <c r="AZ289" s="170"/>
      <c r="BA289" s="170"/>
      <c r="BB289" s="170"/>
      <c r="BC289" s="170"/>
      <c r="BD289" s="170"/>
      <c r="BE289" s="170"/>
      <c r="BF289" s="170"/>
      <c r="BG289" s="170"/>
      <c r="BH289" s="170"/>
    </row>
    <row r="290" spans="1:60" ht="22.5" outlineLevel="1">
      <c r="A290" s="171">
        <v>65</v>
      </c>
      <c r="B290" s="180" t="s">
        <v>758</v>
      </c>
      <c r="C290" s="201" t="s">
        <v>759</v>
      </c>
      <c r="D290" s="181" t="s">
        <v>125</v>
      </c>
      <c r="E290" s="183">
        <v>1.0149999999999999</v>
      </c>
      <c r="F290" s="186"/>
      <c r="G290" s="187">
        <f>ROUND(E290*F290,2)</f>
        <v>0</v>
      </c>
      <c r="H290" s="186">
        <v>2786</v>
      </c>
      <c r="I290" s="187">
        <f>ROUND(E290*H290,2)</f>
        <v>2827.79</v>
      </c>
      <c r="J290" s="186">
        <v>0</v>
      </c>
      <c r="K290" s="187">
        <f>ROUND(E290*J290,2)</f>
        <v>0</v>
      </c>
      <c r="L290" s="187">
        <v>21</v>
      </c>
      <c r="M290" s="187">
        <f>G290*(1+L290/100)</f>
        <v>0</v>
      </c>
      <c r="N290" s="187">
        <v>8.4000000000000005E-2</v>
      </c>
      <c r="O290" s="187">
        <f>ROUND(E290*N290,2)</f>
        <v>0.09</v>
      </c>
      <c r="P290" s="187">
        <v>0</v>
      </c>
      <c r="Q290" s="187">
        <f>ROUND(E290*P290,2)</f>
        <v>0</v>
      </c>
      <c r="R290" s="187"/>
      <c r="S290" s="187"/>
      <c r="T290" s="188">
        <v>0</v>
      </c>
      <c r="U290" s="187">
        <f>ROUND(E290*T290,2)</f>
        <v>0</v>
      </c>
      <c r="V290" s="170"/>
      <c r="W290" s="170"/>
      <c r="X290" s="170"/>
      <c r="Y290" s="170"/>
      <c r="Z290" s="170"/>
      <c r="AA290" s="170"/>
      <c r="AB290" s="170"/>
      <c r="AC290" s="170"/>
      <c r="AD290" s="170"/>
      <c r="AE290" s="170" t="s">
        <v>267</v>
      </c>
      <c r="AF290" s="170"/>
      <c r="AG290" s="170"/>
      <c r="AH290" s="170"/>
      <c r="AI290" s="170"/>
      <c r="AJ290" s="170"/>
      <c r="AK290" s="170"/>
      <c r="AL290" s="170"/>
      <c r="AM290" s="170"/>
      <c r="AN290" s="170"/>
      <c r="AO290" s="170"/>
      <c r="AP290" s="170"/>
      <c r="AQ290" s="170"/>
      <c r="AR290" s="170"/>
      <c r="AS290" s="170"/>
      <c r="AT290" s="170"/>
      <c r="AU290" s="170"/>
      <c r="AV290" s="170"/>
      <c r="AW290" s="170"/>
      <c r="AX290" s="170"/>
      <c r="AY290" s="170"/>
      <c r="AZ290" s="170"/>
      <c r="BA290" s="170"/>
      <c r="BB290" s="170"/>
      <c r="BC290" s="170"/>
      <c r="BD290" s="170"/>
      <c r="BE290" s="170"/>
      <c r="BF290" s="170"/>
      <c r="BG290" s="170"/>
      <c r="BH290" s="170"/>
    </row>
    <row r="291" spans="1:60" outlineLevel="1">
      <c r="A291" s="171"/>
      <c r="B291" s="180"/>
      <c r="C291" s="220" t="s">
        <v>136</v>
      </c>
      <c r="D291" s="208"/>
      <c r="E291" s="213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8"/>
      <c r="U291" s="187"/>
      <c r="V291" s="170"/>
      <c r="W291" s="170"/>
      <c r="X291" s="170"/>
      <c r="Y291" s="170"/>
      <c r="Z291" s="170"/>
      <c r="AA291" s="170"/>
      <c r="AB291" s="170"/>
      <c r="AC291" s="170"/>
      <c r="AD291" s="170"/>
      <c r="AE291" s="170" t="s">
        <v>137</v>
      </c>
      <c r="AF291" s="170">
        <v>0</v>
      </c>
      <c r="AG291" s="170"/>
      <c r="AH291" s="170"/>
      <c r="AI291" s="170"/>
      <c r="AJ291" s="170"/>
      <c r="AK291" s="170"/>
      <c r="AL291" s="170"/>
      <c r="AM291" s="170"/>
      <c r="AN291" s="170"/>
      <c r="AO291" s="170"/>
      <c r="AP291" s="170"/>
      <c r="AQ291" s="170"/>
      <c r="AR291" s="170"/>
      <c r="AS291" s="170"/>
      <c r="AT291" s="170"/>
      <c r="AU291" s="170"/>
      <c r="AV291" s="170"/>
      <c r="AW291" s="170"/>
      <c r="AX291" s="170"/>
      <c r="AY291" s="170"/>
      <c r="AZ291" s="170"/>
      <c r="BA291" s="170"/>
      <c r="BB291" s="170"/>
      <c r="BC291" s="170"/>
      <c r="BD291" s="170"/>
      <c r="BE291" s="170"/>
      <c r="BF291" s="170"/>
      <c r="BG291" s="170"/>
      <c r="BH291" s="170"/>
    </row>
    <row r="292" spans="1:60" outlineLevel="1">
      <c r="A292" s="171"/>
      <c r="B292" s="180"/>
      <c r="C292" s="220" t="s">
        <v>760</v>
      </c>
      <c r="D292" s="208"/>
      <c r="E292" s="213">
        <v>1.0149999999999999</v>
      </c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8"/>
      <c r="U292" s="187"/>
      <c r="V292" s="170"/>
      <c r="W292" s="170"/>
      <c r="X292" s="170"/>
      <c r="Y292" s="170"/>
      <c r="Z292" s="170"/>
      <c r="AA292" s="170"/>
      <c r="AB292" s="170"/>
      <c r="AC292" s="170"/>
      <c r="AD292" s="170"/>
      <c r="AE292" s="170" t="s">
        <v>137</v>
      </c>
      <c r="AF292" s="170">
        <v>0</v>
      </c>
      <c r="AG292" s="170"/>
      <c r="AH292" s="170"/>
      <c r="AI292" s="170"/>
      <c r="AJ292" s="170"/>
      <c r="AK292" s="170"/>
      <c r="AL292" s="170"/>
      <c r="AM292" s="170"/>
      <c r="AN292" s="170"/>
      <c r="AO292" s="170"/>
      <c r="AP292" s="170"/>
      <c r="AQ292" s="170"/>
      <c r="AR292" s="170"/>
      <c r="AS292" s="170"/>
      <c r="AT292" s="170"/>
      <c r="AU292" s="170"/>
      <c r="AV292" s="170"/>
      <c r="AW292" s="170"/>
      <c r="AX292" s="170"/>
      <c r="AY292" s="170"/>
      <c r="AZ292" s="170"/>
      <c r="BA292" s="170"/>
      <c r="BB292" s="170"/>
      <c r="BC292" s="170"/>
      <c r="BD292" s="170"/>
      <c r="BE292" s="170"/>
      <c r="BF292" s="170"/>
      <c r="BG292" s="170"/>
      <c r="BH292" s="170"/>
    </row>
    <row r="293" spans="1:60" ht="22.5" outlineLevel="1">
      <c r="A293" s="171">
        <v>66</v>
      </c>
      <c r="B293" s="180" t="s">
        <v>761</v>
      </c>
      <c r="C293" s="201" t="s">
        <v>762</v>
      </c>
      <c r="D293" s="181" t="s">
        <v>125</v>
      </c>
      <c r="E293" s="183">
        <v>1.0149999999999999</v>
      </c>
      <c r="F293" s="186"/>
      <c r="G293" s="187">
        <f>ROUND(E293*F293,2)</f>
        <v>0</v>
      </c>
      <c r="H293" s="186">
        <v>1726</v>
      </c>
      <c r="I293" s="187">
        <f>ROUND(E293*H293,2)</f>
        <v>1751.89</v>
      </c>
      <c r="J293" s="186">
        <v>0</v>
      </c>
      <c r="K293" s="187">
        <f>ROUND(E293*J293,2)</f>
        <v>0</v>
      </c>
      <c r="L293" s="187">
        <v>21</v>
      </c>
      <c r="M293" s="187">
        <f>G293*(1+L293/100)</f>
        <v>0</v>
      </c>
      <c r="N293" s="187">
        <v>4.4999999999999998E-2</v>
      </c>
      <c r="O293" s="187">
        <f>ROUND(E293*N293,2)</f>
        <v>0.05</v>
      </c>
      <c r="P293" s="187">
        <v>0</v>
      </c>
      <c r="Q293" s="187">
        <f>ROUND(E293*P293,2)</f>
        <v>0</v>
      </c>
      <c r="R293" s="187"/>
      <c r="S293" s="187"/>
      <c r="T293" s="188">
        <v>0</v>
      </c>
      <c r="U293" s="187">
        <f>ROUND(E293*T293,2)</f>
        <v>0</v>
      </c>
      <c r="V293" s="170"/>
      <c r="W293" s="170"/>
      <c r="X293" s="170"/>
      <c r="Y293" s="170"/>
      <c r="Z293" s="170"/>
      <c r="AA293" s="170"/>
      <c r="AB293" s="170"/>
      <c r="AC293" s="170"/>
      <c r="AD293" s="170"/>
      <c r="AE293" s="170" t="s">
        <v>267</v>
      </c>
      <c r="AF293" s="170"/>
      <c r="AG293" s="170"/>
      <c r="AH293" s="170"/>
      <c r="AI293" s="170"/>
      <c r="AJ293" s="170"/>
      <c r="AK293" s="170"/>
      <c r="AL293" s="170"/>
      <c r="AM293" s="170"/>
      <c r="AN293" s="170"/>
      <c r="AO293" s="170"/>
      <c r="AP293" s="170"/>
      <c r="AQ293" s="170"/>
      <c r="AR293" s="170"/>
      <c r="AS293" s="170"/>
      <c r="AT293" s="170"/>
      <c r="AU293" s="170"/>
      <c r="AV293" s="170"/>
      <c r="AW293" s="170"/>
      <c r="AX293" s="170"/>
      <c r="AY293" s="170"/>
      <c r="AZ293" s="170"/>
      <c r="BA293" s="170"/>
      <c r="BB293" s="170"/>
      <c r="BC293" s="170"/>
      <c r="BD293" s="170"/>
      <c r="BE293" s="170"/>
      <c r="BF293" s="170"/>
      <c r="BG293" s="170"/>
      <c r="BH293" s="170"/>
    </row>
    <row r="294" spans="1:60" outlineLevel="1">
      <c r="A294" s="171"/>
      <c r="B294" s="180"/>
      <c r="C294" s="220" t="s">
        <v>136</v>
      </c>
      <c r="D294" s="208"/>
      <c r="E294" s="213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8"/>
      <c r="U294" s="187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 t="s">
        <v>137</v>
      </c>
      <c r="AF294" s="170">
        <v>0</v>
      </c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70"/>
      <c r="AQ294" s="170"/>
      <c r="AR294" s="170"/>
      <c r="AS294" s="170"/>
      <c r="AT294" s="170"/>
      <c r="AU294" s="170"/>
      <c r="AV294" s="170"/>
      <c r="AW294" s="170"/>
      <c r="AX294" s="170"/>
      <c r="AY294" s="170"/>
      <c r="AZ294" s="170"/>
      <c r="BA294" s="170"/>
      <c r="BB294" s="170"/>
      <c r="BC294" s="170"/>
      <c r="BD294" s="170"/>
      <c r="BE294" s="170"/>
      <c r="BF294" s="170"/>
      <c r="BG294" s="170"/>
      <c r="BH294" s="170"/>
    </row>
    <row r="295" spans="1:60" outlineLevel="1">
      <c r="A295" s="171"/>
      <c r="B295" s="180"/>
      <c r="C295" s="220" t="s">
        <v>760</v>
      </c>
      <c r="D295" s="208"/>
      <c r="E295" s="213">
        <v>1.0149999999999999</v>
      </c>
      <c r="F295" s="187"/>
      <c r="G295" s="187"/>
      <c r="H295" s="187"/>
      <c r="I295" s="187"/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8"/>
      <c r="U295" s="187"/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 t="s">
        <v>137</v>
      </c>
      <c r="AF295" s="170">
        <v>0</v>
      </c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70"/>
      <c r="AQ295" s="170"/>
      <c r="AR295" s="170"/>
      <c r="AS295" s="170"/>
      <c r="AT295" s="170"/>
      <c r="AU295" s="170"/>
      <c r="AV295" s="170"/>
      <c r="AW295" s="170"/>
      <c r="AX295" s="170"/>
      <c r="AY295" s="170"/>
      <c r="AZ295" s="170"/>
      <c r="BA295" s="170"/>
      <c r="BB295" s="170"/>
      <c r="BC295" s="170"/>
      <c r="BD295" s="170"/>
      <c r="BE295" s="170"/>
      <c r="BF295" s="170"/>
      <c r="BG295" s="170"/>
      <c r="BH295" s="170"/>
    </row>
    <row r="296" spans="1:60" ht="22.5" outlineLevel="1">
      <c r="A296" s="171">
        <v>67</v>
      </c>
      <c r="B296" s="180" t="s">
        <v>763</v>
      </c>
      <c r="C296" s="201" t="s">
        <v>764</v>
      </c>
      <c r="D296" s="181" t="s">
        <v>125</v>
      </c>
      <c r="E296" s="183">
        <v>1</v>
      </c>
      <c r="F296" s="186"/>
      <c r="G296" s="187">
        <f>ROUND(E296*F296,2)</f>
        <v>0</v>
      </c>
      <c r="H296" s="186">
        <v>2581</v>
      </c>
      <c r="I296" s="187">
        <f>ROUND(E296*H296,2)</f>
        <v>2581</v>
      </c>
      <c r="J296" s="186">
        <v>0</v>
      </c>
      <c r="K296" s="187">
        <f>ROUND(E296*J296,2)</f>
        <v>0</v>
      </c>
      <c r="L296" s="187">
        <v>21</v>
      </c>
      <c r="M296" s="187">
        <f>G296*(1+L296/100)</f>
        <v>0</v>
      </c>
      <c r="N296" s="187">
        <v>0</v>
      </c>
      <c r="O296" s="187">
        <f>ROUND(E296*N296,2)</f>
        <v>0</v>
      </c>
      <c r="P296" s="187">
        <v>0</v>
      </c>
      <c r="Q296" s="187">
        <f>ROUND(E296*P296,2)</f>
        <v>0</v>
      </c>
      <c r="R296" s="187"/>
      <c r="S296" s="187"/>
      <c r="T296" s="188">
        <v>0</v>
      </c>
      <c r="U296" s="187">
        <f>ROUND(E296*T296,2)</f>
        <v>0</v>
      </c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 t="s">
        <v>267</v>
      </c>
      <c r="AF296" s="170"/>
      <c r="AG296" s="170"/>
      <c r="AH296" s="170"/>
      <c r="AI296" s="170"/>
      <c r="AJ296" s="170"/>
      <c r="AK296" s="170"/>
      <c r="AL296" s="170"/>
      <c r="AM296" s="170"/>
      <c r="AN296" s="170"/>
      <c r="AO296" s="170"/>
      <c r="AP296" s="170"/>
      <c r="AQ296" s="170"/>
      <c r="AR296" s="170"/>
      <c r="AS296" s="170"/>
      <c r="AT296" s="170"/>
      <c r="AU296" s="170"/>
      <c r="AV296" s="170"/>
      <c r="AW296" s="170"/>
      <c r="AX296" s="170"/>
      <c r="AY296" s="170"/>
      <c r="AZ296" s="170"/>
      <c r="BA296" s="170"/>
      <c r="BB296" s="170"/>
      <c r="BC296" s="170"/>
      <c r="BD296" s="170"/>
      <c r="BE296" s="170"/>
      <c r="BF296" s="170"/>
      <c r="BG296" s="170"/>
      <c r="BH296" s="170"/>
    </row>
    <row r="297" spans="1:60" outlineLevel="1">
      <c r="A297" s="171">
        <v>68</v>
      </c>
      <c r="B297" s="180" t="s">
        <v>765</v>
      </c>
      <c r="C297" s="201" t="s">
        <v>766</v>
      </c>
      <c r="D297" s="181" t="s">
        <v>125</v>
      </c>
      <c r="E297" s="183">
        <v>1</v>
      </c>
      <c r="F297" s="186"/>
      <c r="G297" s="187">
        <f>ROUND(E297*F297,2)</f>
        <v>0</v>
      </c>
      <c r="H297" s="186">
        <v>1500</v>
      </c>
      <c r="I297" s="187">
        <f>ROUND(E297*H297,2)</f>
        <v>1500</v>
      </c>
      <c r="J297" s="186">
        <v>0</v>
      </c>
      <c r="K297" s="187">
        <f>ROUND(E297*J297,2)</f>
        <v>0</v>
      </c>
      <c r="L297" s="187">
        <v>21</v>
      </c>
      <c r="M297" s="187">
        <f>G297*(1+L297/100)</f>
        <v>0</v>
      </c>
      <c r="N297" s="187">
        <v>0</v>
      </c>
      <c r="O297" s="187">
        <f>ROUND(E297*N297,2)</f>
        <v>0</v>
      </c>
      <c r="P297" s="187">
        <v>0</v>
      </c>
      <c r="Q297" s="187">
        <f>ROUND(E297*P297,2)</f>
        <v>0</v>
      </c>
      <c r="R297" s="187"/>
      <c r="S297" s="187"/>
      <c r="T297" s="188">
        <v>0</v>
      </c>
      <c r="U297" s="187">
        <f>ROUND(E297*T297,2)</f>
        <v>0</v>
      </c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 t="s">
        <v>267</v>
      </c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70"/>
      <c r="AT297" s="170"/>
      <c r="AU297" s="170"/>
      <c r="AV297" s="170"/>
      <c r="AW297" s="170"/>
      <c r="AX297" s="170"/>
      <c r="AY297" s="170"/>
      <c r="AZ297" s="170"/>
      <c r="BA297" s="170"/>
      <c r="BB297" s="170"/>
      <c r="BC297" s="170"/>
      <c r="BD297" s="170"/>
      <c r="BE297" s="170"/>
      <c r="BF297" s="170"/>
      <c r="BG297" s="170"/>
      <c r="BH297" s="170"/>
    </row>
    <row r="298" spans="1:60">
      <c r="A298" s="206" t="s">
        <v>102</v>
      </c>
      <c r="B298" s="207" t="s">
        <v>72</v>
      </c>
      <c r="C298" s="225" t="s">
        <v>73</v>
      </c>
      <c r="D298" s="212"/>
      <c r="E298" s="217"/>
      <c r="F298" s="218"/>
      <c r="G298" s="218">
        <f>SUMIF(AE299:AE301,"&lt;&gt;NOR",G299:G301)</f>
        <v>0</v>
      </c>
      <c r="H298" s="218"/>
      <c r="I298" s="218">
        <f>SUM(I299:I301)</f>
        <v>0</v>
      </c>
      <c r="J298" s="218"/>
      <c r="K298" s="218">
        <f>SUM(K299:K301)</f>
        <v>40800</v>
      </c>
      <c r="L298" s="218"/>
      <c r="M298" s="218">
        <f>SUM(M299:M301)</f>
        <v>0</v>
      </c>
      <c r="N298" s="218"/>
      <c r="O298" s="218">
        <f>SUM(O299:O301)</f>
        <v>0</v>
      </c>
      <c r="P298" s="218"/>
      <c r="Q298" s="218">
        <f>SUM(Q299:Q301)</f>
        <v>0</v>
      </c>
      <c r="R298" s="218"/>
      <c r="S298" s="218"/>
      <c r="T298" s="219"/>
      <c r="U298" s="218">
        <f>SUM(U299:U301)</f>
        <v>0</v>
      </c>
      <c r="AE298" t="s">
        <v>103</v>
      </c>
    </row>
    <row r="299" spans="1:60" outlineLevel="1">
      <c r="A299" s="171">
        <v>69</v>
      </c>
      <c r="B299" s="180" t="s">
        <v>469</v>
      </c>
      <c r="C299" s="201" t="s">
        <v>470</v>
      </c>
      <c r="D299" s="181" t="s">
        <v>145</v>
      </c>
      <c r="E299" s="183">
        <v>408</v>
      </c>
      <c r="F299" s="186"/>
      <c r="G299" s="187">
        <f>ROUND(E299*F299,2)</f>
        <v>0</v>
      </c>
      <c r="H299" s="186">
        <v>0</v>
      </c>
      <c r="I299" s="187">
        <f>ROUND(E299*H299,2)</f>
        <v>0</v>
      </c>
      <c r="J299" s="186">
        <v>100</v>
      </c>
      <c r="K299" s="187">
        <f>ROUND(E299*J299,2)</f>
        <v>40800</v>
      </c>
      <c r="L299" s="187">
        <v>21</v>
      </c>
      <c r="M299" s="187">
        <f>G299*(1+L299/100)</f>
        <v>0</v>
      </c>
      <c r="N299" s="187">
        <v>0</v>
      </c>
      <c r="O299" s="187">
        <f>ROUND(E299*N299,2)</f>
        <v>0</v>
      </c>
      <c r="P299" s="187">
        <v>0</v>
      </c>
      <c r="Q299" s="187">
        <f>ROUND(E299*P299,2)</f>
        <v>0</v>
      </c>
      <c r="R299" s="187"/>
      <c r="S299" s="187"/>
      <c r="T299" s="188">
        <v>0</v>
      </c>
      <c r="U299" s="187">
        <f>ROUND(E299*T299,2)</f>
        <v>0</v>
      </c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 t="s">
        <v>107</v>
      </c>
      <c r="AF299" s="170"/>
      <c r="AG299" s="170"/>
      <c r="AH299" s="170"/>
      <c r="AI299" s="170"/>
      <c r="AJ299" s="170"/>
      <c r="AK299" s="170"/>
      <c r="AL299" s="170"/>
      <c r="AM299" s="170"/>
      <c r="AN299" s="170"/>
      <c r="AO299" s="170"/>
      <c r="AP299" s="170"/>
      <c r="AQ299" s="170"/>
      <c r="AR299" s="170"/>
      <c r="AS299" s="170"/>
      <c r="AT299" s="170"/>
      <c r="AU299" s="170"/>
      <c r="AV299" s="170"/>
      <c r="AW299" s="170"/>
      <c r="AX299" s="170"/>
      <c r="AY299" s="170"/>
      <c r="AZ299" s="170"/>
      <c r="BA299" s="170"/>
      <c r="BB299" s="170"/>
      <c r="BC299" s="170"/>
      <c r="BD299" s="170"/>
      <c r="BE299" s="170"/>
      <c r="BF299" s="170"/>
      <c r="BG299" s="170"/>
      <c r="BH299" s="170"/>
    </row>
    <row r="300" spans="1:60" outlineLevel="1">
      <c r="A300" s="171"/>
      <c r="B300" s="180"/>
      <c r="C300" s="220" t="s">
        <v>136</v>
      </c>
      <c r="D300" s="208"/>
      <c r="E300" s="213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8"/>
      <c r="U300" s="187"/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 t="s">
        <v>137</v>
      </c>
      <c r="AF300" s="170">
        <v>0</v>
      </c>
      <c r="AG300" s="170"/>
      <c r="AH300" s="170"/>
      <c r="AI300" s="170"/>
      <c r="AJ300" s="170"/>
      <c r="AK300" s="170"/>
      <c r="AL300" s="170"/>
      <c r="AM300" s="170"/>
      <c r="AN300" s="170"/>
      <c r="AO300" s="170"/>
      <c r="AP300" s="170"/>
      <c r="AQ300" s="170"/>
      <c r="AR300" s="170"/>
      <c r="AS300" s="170"/>
      <c r="AT300" s="170"/>
      <c r="AU300" s="170"/>
      <c r="AV300" s="170"/>
      <c r="AW300" s="170"/>
      <c r="AX300" s="170"/>
      <c r="AY300" s="170"/>
      <c r="AZ300" s="170"/>
      <c r="BA300" s="170"/>
      <c r="BB300" s="170"/>
      <c r="BC300" s="170"/>
      <c r="BD300" s="170"/>
      <c r="BE300" s="170"/>
      <c r="BF300" s="170"/>
      <c r="BG300" s="170"/>
      <c r="BH300" s="170"/>
    </row>
    <row r="301" spans="1:60" outlineLevel="1">
      <c r="A301" s="171"/>
      <c r="B301" s="180"/>
      <c r="C301" s="220" t="s">
        <v>767</v>
      </c>
      <c r="D301" s="208"/>
      <c r="E301" s="213">
        <v>408</v>
      </c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8"/>
      <c r="U301" s="187"/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 t="s">
        <v>137</v>
      </c>
      <c r="AF301" s="170">
        <v>0</v>
      </c>
      <c r="AG301" s="170"/>
      <c r="AH301" s="170"/>
      <c r="AI301" s="170"/>
      <c r="AJ301" s="170"/>
      <c r="AK301" s="170"/>
      <c r="AL301" s="170"/>
      <c r="AM301" s="170"/>
      <c r="AN301" s="170"/>
      <c r="AO301" s="170"/>
      <c r="AP301" s="170"/>
      <c r="AQ301" s="170"/>
      <c r="AR301" s="170"/>
      <c r="AS301" s="170"/>
      <c r="AT301" s="170"/>
      <c r="AU301" s="170"/>
      <c r="AV301" s="170"/>
      <c r="AW301" s="170"/>
      <c r="AX301" s="170"/>
      <c r="AY301" s="170"/>
      <c r="AZ301" s="170"/>
      <c r="BA301" s="170"/>
      <c r="BB301" s="170"/>
      <c r="BC301" s="170"/>
      <c r="BD301" s="170"/>
      <c r="BE301" s="170"/>
      <c r="BF301" s="170"/>
      <c r="BG301" s="170"/>
      <c r="BH301" s="170"/>
    </row>
    <row r="302" spans="1:60">
      <c r="A302" s="206" t="s">
        <v>102</v>
      </c>
      <c r="B302" s="207" t="s">
        <v>76</v>
      </c>
      <c r="C302" s="225" t="s">
        <v>77</v>
      </c>
      <c r="D302" s="212"/>
      <c r="E302" s="217"/>
      <c r="F302" s="218"/>
      <c r="G302" s="218">
        <f>SUMIF(AE303:AE303,"&lt;&gt;NOR",G303:G303)</f>
        <v>0</v>
      </c>
      <c r="H302" s="218"/>
      <c r="I302" s="218">
        <f>SUM(I303:I303)</f>
        <v>0</v>
      </c>
      <c r="J302" s="218"/>
      <c r="K302" s="218">
        <f>SUM(K303:K303)</f>
        <v>97350.98</v>
      </c>
      <c r="L302" s="218"/>
      <c r="M302" s="218">
        <f>SUM(M303:M303)</f>
        <v>0</v>
      </c>
      <c r="N302" s="218"/>
      <c r="O302" s="218">
        <f>SUM(O303:O303)</f>
        <v>0</v>
      </c>
      <c r="P302" s="218"/>
      <c r="Q302" s="218">
        <f>SUM(Q303:Q303)</f>
        <v>0</v>
      </c>
      <c r="R302" s="218"/>
      <c r="S302" s="218"/>
      <c r="T302" s="219"/>
      <c r="U302" s="218">
        <f>SUM(U303:U303)</f>
        <v>187.18</v>
      </c>
      <c r="AE302" t="s">
        <v>103</v>
      </c>
    </row>
    <row r="303" spans="1:60" ht="22.5" outlineLevel="1">
      <c r="A303" s="189">
        <v>70</v>
      </c>
      <c r="B303" s="190" t="s">
        <v>482</v>
      </c>
      <c r="C303" s="202" t="s">
        <v>483</v>
      </c>
      <c r="D303" s="191" t="s">
        <v>263</v>
      </c>
      <c r="E303" s="192">
        <v>885.00892999999996</v>
      </c>
      <c r="F303" s="193"/>
      <c r="G303" s="194">
        <f>ROUND(E303*F303,2)</f>
        <v>0</v>
      </c>
      <c r="H303" s="193">
        <v>0</v>
      </c>
      <c r="I303" s="194">
        <f>ROUND(E303*H303,2)</f>
        <v>0</v>
      </c>
      <c r="J303" s="193">
        <v>110</v>
      </c>
      <c r="K303" s="194">
        <f>ROUND(E303*J303,2)</f>
        <v>97350.98</v>
      </c>
      <c r="L303" s="194">
        <v>21</v>
      </c>
      <c r="M303" s="194">
        <f>G303*(1+L303/100)</f>
        <v>0</v>
      </c>
      <c r="N303" s="194">
        <v>0</v>
      </c>
      <c r="O303" s="194">
        <f>ROUND(E303*N303,2)</f>
        <v>0</v>
      </c>
      <c r="P303" s="194">
        <v>0</v>
      </c>
      <c r="Q303" s="194">
        <f>ROUND(E303*P303,2)</f>
        <v>0</v>
      </c>
      <c r="R303" s="194"/>
      <c r="S303" s="194"/>
      <c r="T303" s="195">
        <v>0.21149999999999999</v>
      </c>
      <c r="U303" s="194">
        <f>ROUND(E303*T303,2)</f>
        <v>187.18</v>
      </c>
      <c r="V303" s="170"/>
      <c r="W303" s="170"/>
      <c r="X303" s="170"/>
      <c r="Y303" s="170"/>
      <c r="Z303" s="170"/>
      <c r="AA303" s="170"/>
      <c r="AB303" s="170"/>
      <c r="AC303" s="170"/>
      <c r="AD303" s="170"/>
      <c r="AE303" s="170" t="s">
        <v>484</v>
      </c>
      <c r="AF303" s="170"/>
      <c r="AG303" s="170"/>
      <c r="AH303" s="170"/>
      <c r="AI303" s="170"/>
      <c r="AJ303" s="170"/>
      <c r="AK303" s="170"/>
      <c r="AL303" s="170"/>
      <c r="AM303" s="170"/>
      <c r="AN303" s="170"/>
      <c r="AO303" s="170"/>
      <c r="AP303" s="170"/>
      <c r="AQ303" s="170"/>
      <c r="AR303" s="170"/>
      <c r="AS303" s="170"/>
      <c r="AT303" s="170"/>
      <c r="AU303" s="170"/>
      <c r="AV303" s="170"/>
      <c r="AW303" s="170"/>
      <c r="AX303" s="170"/>
      <c r="AY303" s="170"/>
      <c r="AZ303" s="170"/>
      <c r="BA303" s="170"/>
      <c r="BB303" s="170"/>
      <c r="BC303" s="170"/>
      <c r="BD303" s="170"/>
      <c r="BE303" s="170"/>
      <c r="BF303" s="170"/>
      <c r="BG303" s="170"/>
      <c r="BH303" s="170"/>
    </row>
    <row r="304" spans="1:60">
      <c r="A304" s="6"/>
      <c r="B304" s="7" t="s">
        <v>128</v>
      </c>
      <c r="C304" s="203" t="s">
        <v>128</v>
      </c>
      <c r="D304" s="9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AC304">
        <v>15</v>
      </c>
      <c r="AD304">
        <v>21</v>
      </c>
    </row>
    <row r="305" spans="1:31">
      <c r="A305" s="196"/>
      <c r="B305" s="197" t="s">
        <v>31</v>
      </c>
      <c r="C305" s="204" t="s">
        <v>128</v>
      </c>
      <c r="D305" s="198"/>
      <c r="E305" s="199"/>
      <c r="F305" s="199"/>
      <c r="G305" s="200">
        <f>G7+G158+G167+G178+G298+G302</f>
        <v>0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AC305">
        <f>SUMIF(L7:L303,AC304,G7:G303)</f>
        <v>0</v>
      </c>
      <c r="AD305">
        <f>SUMIF(L7:L303,AD304,G7:G303)</f>
        <v>0</v>
      </c>
      <c r="AE305" t="s">
        <v>129</v>
      </c>
    </row>
    <row r="306" spans="1:31">
      <c r="A306" s="6"/>
      <c r="B306" s="7" t="s">
        <v>128</v>
      </c>
      <c r="C306" s="203" t="s">
        <v>128</v>
      </c>
      <c r="D306" s="9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31">
      <c r="A307" s="6"/>
      <c r="B307" s="7" t="s">
        <v>128</v>
      </c>
      <c r="C307" s="203" t="s">
        <v>128</v>
      </c>
      <c r="D307" s="9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31">
      <c r="A308" s="705" t="s">
        <v>130</v>
      </c>
      <c r="B308" s="705"/>
      <c r="C308" s="706"/>
      <c r="D308" s="9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31">
      <c r="A309" s="686"/>
      <c r="B309" s="687"/>
      <c r="C309" s="688"/>
      <c r="D309" s="687"/>
      <c r="E309" s="687"/>
      <c r="F309" s="687"/>
      <c r="G309" s="689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AE309" t="s">
        <v>131</v>
      </c>
    </row>
    <row r="310" spans="1:31">
      <c r="A310" s="690"/>
      <c r="B310" s="691"/>
      <c r="C310" s="692"/>
      <c r="D310" s="691"/>
      <c r="E310" s="691"/>
      <c r="F310" s="691"/>
      <c r="G310" s="69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31">
      <c r="A311" s="690"/>
      <c r="B311" s="691"/>
      <c r="C311" s="692"/>
      <c r="D311" s="691"/>
      <c r="E311" s="691"/>
      <c r="F311" s="691"/>
      <c r="G311" s="69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31">
      <c r="A312" s="690"/>
      <c r="B312" s="691"/>
      <c r="C312" s="692"/>
      <c r="D312" s="691"/>
      <c r="E312" s="691"/>
      <c r="F312" s="691"/>
      <c r="G312" s="69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31">
      <c r="A313" s="694"/>
      <c r="B313" s="695"/>
      <c r="C313" s="696"/>
      <c r="D313" s="695"/>
      <c r="E313" s="695"/>
      <c r="F313" s="695"/>
      <c r="G313" s="69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31">
      <c r="A314" s="6"/>
      <c r="B314" s="7" t="s">
        <v>128</v>
      </c>
      <c r="C314" s="203" t="s">
        <v>128</v>
      </c>
      <c r="D314" s="9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31">
      <c r="C315" s="205"/>
      <c r="D315" s="165"/>
      <c r="AE315" t="s">
        <v>132</v>
      </c>
    </row>
    <row r="316" spans="1:31">
      <c r="D316" s="165"/>
    </row>
    <row r="317" spans="1:31">
      <c r="D317" s="165"/>
    </row>
    <row r="318" spans="1:31">
      <c r="D318" s="165"/>
    </row>
    <row r="319" spans="1:31">
      <c r="D319" s="165"/>
    </row>
    <row r="320" spans="1:31">
      <c r="D320" s="165"/>
    </row>
    <row r="321" spans="4:4">
      <c r="D321" s="165"/>
    </row>
    <row r="322" spans="4:4">
      <c r="D322" s="165"/>
    </row>
    <row r="323" spans="4:4">
      <c r="D323" s="165"/>
    </row>
    <row r="324" spans="4:4">
      <c r="D324" s="165"/>
    </row>
    <row r="325" spans="4:4">
      <c r="D325" s="165"/>
    </row>
    <row r="326" spans="4:4">
      <c r="D326" s="165"/>
    </row>
    <row r="327" spans="4:4">
      <c r="D327" s="165"/>
    </row>
    <row r="328" spans="4:4">
      <c r="D328" s="165"/>
    </row>
    <row r="329" spans="4:4">
      <c r="D329" s="165"/>
    </row>
    <row r="330" spans="4:4">
      <c r="D330" s="165"/>
    </row>
    <row r="331" spans="4:4">
      <c r="D331" s="165"/>
    </row>
    <row r="332" spans="4:4">
      <c r="D332" s="165"/>
    </row>
    <row r="333" spans="4:4">
      <c r="D333" s="165"/>
    </row>
    <row r="334" spans="4:4">
      <c r="D334" s="165"/>
    </row>
    <row r="335" spans="4:4">
      <c r="D335" s="165"/>
    </row>
    <row r="336" spans="4:4">
      <c r="D336" s="165"/>
    </row>
    <row r="337" spans="4:4">
      <c r="D337" s="165"/>
    </row>
    <row r="338" spans="4:4">
      <c r="D338" s="165"/>
    </row>
    <row r="339" spans="4:4">
      <c r="D339" s="165"/>
    </row>
    <row r="340" spans="4:4">
      <c r="D340" s="165"/>
    </row>
    <row r="341" spans="4:4">
      <c r="D341" s="165"/>
    </row>
    <row r="342" spans="4:4">
      <c r="D342" s="165"/>
    </row>
    <row r="343" spans="4:4">
      <c r="D343" s="165"/>
    </row>
    <row r="344" spans="4:4">
      <c r="D344" s="165"/>
    </row>
    <row r="345" spans="4:4">
      <c r="D345" s="165"/>
    </row>
    <row r="346" spans="4:4">
      <c r="D346" s="165"/>
    </row>
    <row r="347" spans="4:4">
      <c r="D347" s="165"/>
    </row>
    <row r="348" spans="4:4">
      <c r="D348" s="165"/>
    </row>
    <row r="349" spans="4:4">
      <c r="D349" s="165"/>
    </row>
    <row r="350" spans="4:4">
      <c r="D350" s="165"/>
    </row>
    <row r="351" spans="4:4">
      <c r="D351" s="165"/>
    </row>
    <row r="352" spans="4:4">
      <c r="D352" s="165"/>
    </row>
    <row r="353" spans="4:4">
      <c r="D353" s="165"/>
    </row>
    <row r="354" spans="4:4">
      <c r="D354" s="165"/>
    </row>
    <row r="355" spans="4:4">
      <c r="D355" s="165"/>
    </row>
    <row r="356" spans="4:4">
      <c r="D356" s="165"/>
    </row>
    <row r="357" spans="4:4">
      <c r="D357" s="165"/>
    </row>
    <row r="358" spans="4:4">
      <c r="D358" s="165"/>
    </row>
    <row r="359" spans="4:4">
      <c r="D359" s="165"/>
    </row>
    <row r="360" spans="4:4">
      <c r="D360" s="165"/>
    </row>
    <row r="361" spans="4:4">
      <c r="D361" s="165"/>
    </row>
    <row r="362" spans="4:4">
      <c r="D362" s="165"/>
    </row>
    <row r="363" spans="4:4">
      <c r="D363" s="165"/>
    </row>
    <row r="364" spans="4:4">
      <c r="D364" s="165"/>
    </row>
    <row r="365" spans="4:4">
      <c r="D365" s="165"/>
    </row>
    <row r="366" spans="4:4">
      <c r="D366" s="165"/>
    </row>
    <row r="367" spans="4:4">
      <c r="D367" s="165"/>
    </row>
    <row r="368" spans="4:4">
      <c r="D368" s="165"/>
    </row>
    <row r="369" spans="4:4">
      <c r="D369" s="165"/>
    </row>
    <row r="370" spans="4:4">
      <c r="D370" s="165"/>
    </row>
    <row r="371" spans="4:4">
      <c r="D371" s="165"/>
    </row>
    <row r="372" spans="4:4">
      <c r="D372" s="165"/>
    </row>
    <row r="373" spans="4:4">
      <c r="D373" s="165"/>
    </row>
    <row r="374" spans="4:4">
      <c r="D374" s="165"/>
    </row>
    <row r="375" spans="4:4">
      <c r="D375" s="165"/>
    </row>
    <row r="376" spans="4:4">
      <c r="D376" s="165"/>
    </row>
    <row r="377" spans="4:4">
      <c r="D377" s="165"/>
    </row>
    <row r="378" spans="4:4">
      <c r="D378" s="165"/>
    </row>
    <row r="379" spans="4:4">
      <c r="D379" s="165"/>
    </row>
    <row r="380" spans="4:4">
      <c r="D380" s="165"/>
    </row>
    <row r="381" spans="4:4">
      <c r="D381" s="165"/>
    </row>
    <row r="382" spans="4:4">
      <c r="D382" s="165"/>
    </row>
    <row r="383" spans="4:4">
      <c r="D383" s="165"/>
    </row>
    <row r="384" spans="4:4">
      <c r="D384" s="165"/>
    </row>
    <row r="385" spans="4:4">
      <c r="D385" s="165"/>
    </row>
    <row r="386" spans="4:4">
      <c r="D386" s="165"/>
    </row>
    <row r="387" spans="4:4">
      <c r="D387" s="165"/>
    </row>
    <row r="388" spans="4:4">
      <c r="D388" s="165"/>
    </row>
    <row r="389" spans="4:4">
      <c r="D389" s="165"/>
    </row>
    <row r="390" spans="4:4">
      <c r="D390" s="165"/>
    </row>
    <row r="391" spans="4:4">
      <c r="D391" s="165"/>
    </row>
    <row r="392" spans="4:4">
      <c r="D392" s="165"/>
    </row>
    <row r="393" spans="4:4">
      <c r="D393" s="165"/>
    </row>
    <row r="394" spans="4:4">
      <c r="D394" s="165"/>
    </row>
    <row r="395" spans="4:4">
      <c r="D395" s="165"/>
    </row>
    <row r="396" spans="4:4">
      <c r="D396" s="165"/>
    </row>
    <row r="397" spans="4:4">
      <c r="D397" s="165"/>
    </row>
    <row r="398" spans="4:4">
      <c r="D398" s="165"/>
    </row>
    <row r="399" spans="4:4">
      <c r="D399" s="165"/>
    </row>
    <row r="400" spans="4:4">
      <c r="D400" s="165"/>
    </row>
    <row r="401" spans="4:4">
      <c r="D401" s="165"/>
    </row>
    <row r="402" spans="4:4">
      <c r="D402" s="165"/>
    </row>
    <row r="403" spans="4:4">
      <c r="D403" s="165"/>
    </row>
    <row r="404" spans="4:4">
      <c r="D404" s="165"/>
    </row>
    <row r="405" spans="4:4">
      <c r="D405" s="165"/>
    </row>
    <row r="406" spans="4:4">
      <c r="D406" s="165"/>
    </row>
    <row r="407" spans="4:4">
      <c r="D407" s="165"/>
    </row>
    <row r="408" spans="4:4">
      <c r="D408" s="165"/>
    </row>
    <row r="409" spans="4:4">
      <c r="D409" s="165"/>
    </row>
    <row r="410" spans="4:4">
      <c r="D410" s="165"/>
    </row>
    <row r="411" spans="4:4">
      <c r="D411" s="165"/>
    </row>
    <row r="412" spans="4:4">
      <c r="D412" s="165"/>
    </row>
    <row r="413" spans="4:4">
      <c r="D413" s="165"/>
    </row>
    <row r="414" spans="4:4">
      <c r="D414" s="165"/>
    </row>
    <row r="415" spans="4:4">
      <c r="D415" s="165"/>
    </row>
    <row r="416" spans="4:4">
      <c r="D416" s="165"/>
    </row>
    <row r="417" spans="4:4">
      <c r="D417" s="165"/>
    </row>
    <row r="418" spans="4:4">
      <c r="D418" s="165"/>
    </row>
    <row r="419" spans="4:4">
      <c r="D419" s="165"/>
    </row>
    <row r="420" spans="4:4">
      <c r="D420" s="165"/>
    </row>
    <row r="421" spans="4:4">
      <c r="D421" s="165"/>
    </row>
    <row r="422" spans="4:4">
      <c r="D422" s="165"/>
    </row>
    <row r="423" spans="4:4">
      <c r="D423" s="165"/>
    </row>
    <row r="424" spans="4:4">
      <c r="D424" s="165"/>
    </row>
    <row r="425" spans="4:4">
      <c r="D425" s="165"/>
    </row>
    <row r="426" spans="4:4">
      <c r="D426" s="165"/>
    </row>
    <row r="427" spans="4:4">
      <c r="D427" s="165"/>
    </row>
    <row r="428" spans="4:4">
      <c r="D428" s="165"/>
    </row>
    <row r="429" spans="4:4">
      <c r="D429" s="165"/>
    </row>
    <row r="430" spans="4:4">
      <c r="D430" s="165"/>
    </row>
    <row r="431" spans="4:4">
      <c r="D431" s="165"/>
    </row>
    <row r="432" spans="4:4">
      <c r="D432" s="165"/>
    </row>
    <row r="433" spans="4:4">
      <c r="D433" s="165"/>
    </row>
    <row r="434" spans="4:4">
      <c r="D434" s="165"/>
    </row>
    <row r="435" spans="4:4">
      <c r="D435" s="165"/>
    </row>
    <row r="436" spans="4:4">
      <c r="D436" s="165"/>
    </row>
    <row r="437" spans="4:4">
      <c r="D437" s="165"/>
    </row>
    <row r="438" spans="4:4">
      <c r="D438" s="165"/>
    </row>
    <row r="439" spans="4:4">
      <c r="D439" s="165"/>
    </row>
    <row r="440" spans="4:4">
      <c r="D440" s="165"/>
    </row>
    <row r="441" spans="4:4">
      <c r="D441" s="165"/>
    </row>
    <row r="442" spans="4:4">
      <c r="D442" s="165"/>
    </row>
    <row r="443" spans="4:4">
      <c r="D443" s="165"/>
    </row>
    <row r="444" spans="4:4">
      <c r="D444" s="165"/>
    </row>
    <row r="445" spans="4:4">
      <c r="D445" s="165"/>
    </row>
    <row r="446" spans="4:4">
      <c r="D446" s="165"/>
    </row>
    <row r="447" spans="4:4">
      <c r="D447" s="165"/>
    </row>
    <row r="448" spans="4:4">
      <c r="D448" s="165"/>
    </row>
    <row r="449" spans="4:4">
      <c r="D449" s="165"/>
    </row>
    <row r="450" spans="4:4">
      <c r="D450" s="165"/>
    </row>
    <row r="451" spans="4:4">
      <c r="D451" s="165"/>
    </row>
    <row r="452" spans="4:4">
      <c r="D452" s="165"/>
    </row>
    <row r="453" spans="4:4">
      <c r="D453" s="165"/>
    </row>
    <row r="454" spans="4:4">
      <c r="D454" s="165"/>
    </row>
    <row r="455" spans="4:4">
      <c r="D455" s="165"/>
    </row>
    <row r="456" spans="4:4">
      <c r="D456" s="165"/>
    </row>
    <row r="457" spans="4:4">
      <c r="D457" s="165"/>
    </row>
    <row r="458" spans="4:4">
      <c r="D458" s="165"/>
    </row>
    <row r="459" spans="4:4">
      <c r="D459" s="165"/>
    </row>
    <row r="460" spans="4:4">
      <c r="D460" s="165"/>
    </row>
    <row r="461" spans="4:4">
      <c r="D461" s="165"/>
    </row>
    <row r="462" spans="4:4">
      <c r="D462" s="165"/>
    </row>
    <row r="463" spans="4:4">
      <c r="D463" s="165"/>
    </row>
    <row r="464" spans="4:4">
      <c r="D464" s="165"/>
    </row>
    <row r="465" spans="4:4">
      <c r="D465" s="165"/>
    </row>
    <row r="466" spans="4:4">
      <c r="D466" s="165"/>
    </row>
    <row r="467" spans="4:4">
      <c r="D467" s="165"/>
    </row>
    <row r="468" spans="4:4">
      <c r="D468" s="165"/>
    </row>
    <row r="469" spans="4:4">
      <c r="D469" s="165"/>
    </row>
    <row r="470" spans="4:4">
      <c r="D470" s="165"/>
    </row>
    <row r="471" spans="4:4">
      <c r="D471" s="165"/>
    </row>
    <row r="472" spans="4:4">
      <c r="D472" s="165"/>
    </row>
    <row r="473" spans="4:4">
      <c r="D473" s="165"/>
    </row>
    <row r="474" spans="4:4">
      <c r="D474" s="165"/>
    </row>
    <row r="475" spans="4:4">
      <c r="D475" s="165"/>
    </row>
    <row r="476" spans="4:4">
      <c r="D476" s="165"/>
    </row>
    <row r="477" spans="4:4">
      <c r="D477" s="165"/>
    </row>
    <row r="478" spans="4:4">
      <c r="D478" s="165"/>
    </row>
    <row r="479" spans="4:4">
      <c r="D479" s="165"/>
    </row>
    <row r="480" spans="4:4">
      <c r="D480" s="165"/>
    </row>
    <row r="481" spans="4:4">
      <c r="D481" s="165"/>
    </row>
    <row r="482" spans="4:4">
      <c r="D482" s="165"/>
    </row>
    <row r="483" spans="4:4">
      <c r="D483" s="165"/>
    </row>
    <row r="484" spans="4:4">
      <c r="D484" s="165"/>
    </row>
    <row r="485" spans="4:4">
      <c r="D485" s="165"/>
    </row>
    <row r="486" spans="4:4">
      <c r="D486" s="165"/>
    </row>
    <row r="487" spans="4:4">
      <c r="D487" s="165"/>
    </row>
    <row r="488" spans="4:4">
      <c r="D488" s="165"/>
    </row>
    <row r="489" spans="4:4">
      <c r="D489" s="165"/>
    </row>
    <row r="490" spans="4:4">
      <c r="D490" s="165"/>
    </row>
    <row r="491" spans="4:4">
      <c r="D491" s="165"/>
    </row>
    <row r="492" spans="4:4">
      <c r="D492" s="165"/>
    </row>
    <row r="493" spans="4:4">
      <c r="D493" s="165"/>
    </row>
    <row r="494" spans="4:4">
      <c r="D494" s="165"/>
    </row>
    <row r="495" spans="4:4">
      <c r="D495" s="165"/>
    </row>
    <row r="496" spans="4:4">
      <c r="D496" s="165"/>
    </row>
    <row r="497" spans="4:4">
      <c r="D497" s="165"/>
    </row>
    <row r="498" spans="4:4">
      <c r="D498" s="165"/>
    </row>
    <row r="499" spans="4:4">
      <c r="D499" s="165"/>
    </row>
    <row r="500" spans="4:4">
      <c r="D500" s="165"/>
    </row>
    <row r="501" spans="4:4">
      <c r="D501" s="165"/>
    </row>
    <row r="502" spans="4:4">
      <c r="D502" s="165"/>
    </row>
    <row r="503" spans="4:4">
      <c r="D503" s="165"/>
    </row>
    <row r="504" spans="4:4">
      <c r="D504" s="165"/>
    </row>
    <row r="505" spans="4:4">
      <c r="D505" s="165"/>
    </row>
    <row r="506" spans="4:4">
      <c r="D506" s="165"/>
    </row>
    <row r="507" spans="4:4">
      <c r="D507" s="165"/>
    </row>
    <row r="508" spans="4:4">
      <c r="D508" s="165"/>
    </row>
    <row r="509" spans="4:4">
      <c r="D509" s="165"/>
    </row>
    <row r="510" spans="4:4">
      <c r="D510" s="165"/>
    </row>
    <row r="511" spans="4:4">
      <c r="D511" s="165"/>
    </row>
    <row r="512" spans="4:4">
      <c r="D512" s="165"/>
    </row>
    <row r="513" spans="4:4">
      <c r="D513" s="165"/>
    </row>
    <row r="514" spans="4:4">
      <c r="D514" s="165"/>
    </row>
    <row r="515" spans="4:4">
      <c r="D515" s="165"/>
    </row>
    <row r="516" spans="4:4">
      <c r="D516" s="165"/>
    </row>
    <row r="517" spans="4:4">
      <c r="D517" s="165"/>
    </row>
    <row r="518" spans="4:4">
      <c r="D518" s="165"/>
    </row>
    <row r="519" spans="4:4">
      <c r="D519" s="165"/>
    </row>
    <row r="520" spans="4:4">
      <c r="D520" s="165"/>
    </row>
    <row r="521" spans="4:4">
      <c r="D521" s="165"/>
    </row>
    <row r="522" spans="4:4">
      <c r="D522" s="165"/>
    </row>
    <row r="523" spans="4:4">
      <c r="D523" s="165"/>
    </row>
    <row r="524" spans="4:4">
      <c r="D524" s="165"/>
    </row>
    <row r="525" spans="4:4">
      <c r="D525" s="165"/>
    </row>
    <row r="526" spans="4:4">
      <c r="D526" s="165"/>
    </row>
    <row r="527" spans="4:4">
      <c r="D527" s="165"/>
    </row>
    <row r="528" spans="4:4">
      <c r="D528" s="165"/>
    </row>
    <row r="529" spans="4:4">
      <c r="D529" s="165"/>
    </row>
    <row r="530" spans="4:4">
      <c r="D530" s="165"/>
    </row>
    <row r="531" spans="4:4">
      <c r="D531" s="165"/>
    </row>
    <row r="532" spans="4:4">
      <c r="D532" s="165"/>
    </row>
    <row r="533" spans="4:4">
      <c r="D533" s="165"/>
    </row>
    <row r="534" spans="4:4">
      <c r="D534" s="165"/>
    </row>
    <row r="535" spans="4:4">
      <c r="D535" s="165"/>
    </row>
    <row r="536" spans="4:4">
      <c r="D536" s="165"/>
    </row>
    <row r="537" spans="4:4">
      <c r="D537" s="165"/>
    </row>
    <row r="538" spans="4:4">
      <c r="D538" s="165"/>
    </row>
    <row r="539" spans="4:4">
      <c r="D539" s="165"/>
    </row>
    <row r="540" spans="4:4">
      <c r="D540" s="165"/>
    </row>
    <row r="541" spans="4:4">
      <c r="D541" s="165"/>
    </row>
    <row r="542" spans="4:4">
      <c r="D542" s="165"/>
    </row>
    <row r="543" spans="4:4">
      <c r="D543" s="165"/>
    </row>
    <row r="544" spans="4:4">
      <c r="D544" s="165"/>
    </row>
    <row r="545" spans="4:4">
      <c r="D545" s="165"/>
    </row>
    <row r="546" spans="4:4">
      <c r="D546" s="165"/>
    </row>
    <row r="547" spans="4:4">
      <c r="D547" s="165"/>
    </row>
    <row r="548" spans="4:4">
      <c r="D548" s="165"/>
    </row>
    <row r="549" spans="4:4">
      <c r="D549" s="165"/>
    </row>
    <row r="550" spans="4:4">
      <c r="D550" s="165"/>
    </row>
    <row r="551" spans="4:4">
      <c r="D551" s="165"/>
    </row>
    <row r="552" spans="4:4">
      <c r="D552" s="165"/>
    </row>
    <row r="553" spans="4:4">
      <c r="D553" s="165"/>
    </row>
    <row r="554" spans="4:4">
      <c r="D554" s="165"/>
    </row>
    <row r="555" spans="4:4">
      <c r="D555" s="165"/>
    </row>
    <row r="556" spans="4:4">
      <c r="D556" s="165"/>
    </row>
    <row r="557" spans="4:4">
      <c r="D557" s="165"/>
    </row>
    <row r="558" spans="4:4">
      <c r="D558" s="165"/>
    </row>
    <row r="559" spans="4:4">
      <c r="D559" s="165"/>
    </row>
    <row r="560" spans="4:4">
      <c r="D560" s="165"/>
    </row>
    <row r="561" spans="4:4">
      <c r="D561" s="165"/>
    </row>
    <row r="562" spans="4:4">
      <c r="D562" s="165"/>
    </row>
    <row r="563" spans="4:4">
      <c r="D563" s="165"/>
    </row>
    <row r="564" spans="4:4">
      <c r="D564" s="165"/>
    </row>
    <row r="565" spans="4:4">
      <c r="D565" s="165"/>
    </row>
    <row r="566" spans="4:4">
      <c r="D566" s="165"/>
    </row>
    <row r="567" spans="4:4">
      <c r="D567" s="165"/>
    </row>
    <row r="568" spans="4:4">
      <c r="D568" s="165"/>
    </row>
    <row r="569" spans="4:4">
      <c r="D569" s="165"/>
    </row>
    <row r="570" spans="4:4">
      <c r="D570" s="165"/>
    </row>
    <row r="571" spans="4:4">
      <c r="D571" s="165"/>
    </row>
    <row r="572" spans="4:4">
      <c r="D572" s="165"/>
    </row>
    <row r="573" spans="4:4">
      <c r="D573" s="165"/>
    </row>
    <row r="574" spans="4:4">
      <c r="D574" s="165"/>
    </row>
    <row r="575" spans="4:4">
      <c r="D575" s="165"/>
    </row>
    <row r="576" spans="4:4">
      <c r="D576" s="165"/>
    </row>
    <row r="577" spans="4:4">
      <c r="D577" s="165"/>
    </row>
    <row r="578" spans="4:4">
      <c r="D578" s="165"/>
    </row>
    <row r="579" spans="4:4">
      <c r="D579" s="165"/>
    </row>
    <row r="580" spans="4:4">
      <c r="D580" s="165"/>
    </row>
    <row r="581" spans="4:4">
      <c r="D581" s="165"/>
    </row>
    <row r="582" spans="4:4">
      <c r="D582" s="165"/>
    </row>
    <row r="583" spans="4:4">
      <c r="D583" s="165"/>
    </row>
    <row r="584" spans="4:4">
      <c r="D584" s="165"/>
    </row>
    <row r="585" spans="4:4">
      <c r="D585" s="165"/>
    </row>
    <row r="586" spans="4:4">
      <c r="D586" s="165"/>
    </row>
    <row r="587" spans="4:4">
      <c r="D587" s="165"/>
    </row>
    <row r="588" spans="4:4">
      <c r="D588" s="165"/>
    </row>
    <row r="589" spans="4:4">
      <c r="D589" s="165"/>
    </row>
    <row r="590" spans="4:4">
      <c r="D590" s="165"/>
    </row>
    <row r="591" spans="4:4">
      <c r="D591" s="165"/>
    </row>
    <row r="592" spans="4:4">
      <c r="D592" s="165"/>
    </row>
    <row r="593" spans="4:4">
      <c r="D593" s="165"/>
    </row>
    <row r="594" spans="4:4">
      <c r="D594" s="165"/>
    </row>
    <row r="595" spans="4:4">
      <c r="D595" s="165"/>
    </row>
    <row r="596" spans="4:4">
      <c r="D596" s="165"/>
    </row>
    <row r="597" spans="4:4">
      <c r="D597" s="165"/>
    </row>
    <row r="598" spans="4:4">
      <c r="D598" s="165"/>
    </row>
    <row r="599" spans="4:4">
      <c r="D599" s="165"/>
    </row>
    <row r="600" spans="4:4">
      <c r="D600" s="165"/>
    </row>
    <row r="601" spans="4:4">
      <c r="D601" s="165"/>
    </row>
    <row r="602" spans="4:4">
      <c r="D602" s="165"/>
    </row>
    <row r="603" spans="4:4">
      <c r="D603" s="165"/>
    </row>
    <row r="604" spans="4:4">
      <c r="D604" s="165"/>
    </row>
    <row r="605" spans="4:4">
      <c r="D605" s="165"/>
    </row>
    <row r="606" spans="4:4">
      <c r="D606" s="165"/>
    </row>
    <row r="607" spans="4:4">
      <c r="D607" s="165"/>
    </row>
    <row r="608" spans="4:4">
      <c r="D608" s="165"/>
    </row>
    <row r="609" spans="4:4">
      <c r="D609" s="165"/>
    </row>
    <row r="610" spans="4:4">
      <c r="D610" s="165"/>
    </row>
    <row r="611" spans="4:4">
      <c r="D611" s="165"/>
    </row>
    <row r="612" spans="4:4">
      <c r="D612" s="165"/>
    </row>
    <row r="613" spans="4:4">
      <c r="D613" s="165"/>
    </row>
    <row r="614" spans="4:4">
      <c r="D614" s="165"/>
    </row>
    <row r="615" spans="4:4">
      <c r="D615" s="165"/>
    </row>
    <row r="616" spans="4:4">
      <c r="D616" s="165"/>
    </row>
    <row r="617" spans="4:4">
      <c r="D617" s="165"/>
    </row>
    <row r="618" spans="4:4">
      <c r="D618" s="165"/>
    </row>
    <row r="619" spans="4:4">
      <c r="D619" s="165"/>
    </row>
    <row r="620" spans="4:4">
      <c r="D620" s="165"/>
    </row>
    <row r="621" spans="4:4">
      <c r="D621" s="165"/>
    </row>
    <row r="622" spans="4:4">
      <c r="D622" s="165"/>
    </row>
    <row r="623" spans="4:4">
      <c r="D623" s="165"/>
    </row>
    <row r="624" spans="4:4">
      <c r="D624" s="165"/>
    </row>
    <row r="625" spans="4:4">
      <c r="D625" s="165"/>
    </row>
    <row r="626" spans="4:4">
      <c r="D626" s="165"/>
    </row>
    <row r="627" spans="4:4">
      <c r="D627" s="165"/>
    </row>
    <row r="628" spans="4:4">
      <c r="D628" s="165"/>
    </row>
    <row r="629" spans="4:4">
      <c r="D629" s="165"/>
    </row>
    <row r="630" spans="4:4">
      <c r="D630" s="165"/>
    </row>
    <row r="631" spans="4:4">
      <c r="D631" s="165"/>
    </row>
    <row r="632" spans="4:4">
      <c r="D632" s="165"/>
    </row>
    <row r="633" spans="4:4">
      <c r="D633" s="165"/>
    </row>
    <row r="634" spans="4:4">
      <c r="D634" s="165"/>
    </row>
    <row r="635" spans="4:4">
      <c r="D635" s="165"/>
    </row>
    <row r="636" spans="4:4">
      <c r="D636" s="165"/>
    </row>
    <row r="637" spans="4:4">
      <c r="D637" s="165"/>
    </row>
    <row r="638" spans="4:4">
      <c r="D638" s="165"/>
    </row>
    <row r="639" spans="4:4">
      <c r="D639" s="165"/>
    </row>
    <row r="640" spans="4:4">
      <c r="D640" s="165"/>
    </row>
    <row r="641" spans="4:4">
      <c r="D641" s="165"/>
    </row>
    <row r="642" spans="4:4">
      <c r="D642" s="165"/>
    </row>
    <row r="643" spans="4:4">
      <c r="D643" s="165"/>
    </row>
    <row r="644" spans="4:4">
      <c r="D644" s="165"/>
    </row>
    <row r="645" spans="4:4">
      <c r="D645" s="165"/>
    </row>
    <row r="646" spans="4:4">
      <c r="D646" s="165"/>
    </row>
    <row r="647" spans="4:4">
      <c r="D647" s="165"/>
    </row>
    <row r="648" spans="4:4">
      <c r="D648" s="165"/>
    </row>
    <row r="649" spans="4:4">
      <c r="D649" s="165"/>
    </row>
    <row r="650" spans="4:4">
      <c r="D650" s="165"/>
    </row>
    <row r="651" spans="4:4">
      <c r="D651" s="165"/>
    </row>
    <row r="652" spans="4:4">
      <c r="D652" s="165"/>
    </row>
    <row r="653" spans="4:4">
      <c r="D653" s="165"/>
    </row>
    <row r="654" spans="4:4">
      <c r="D654" s="165"/>
    </row>
    <row r="655" spans="4:4">
      <c r="D655" s="165"/>
    </row>
    <row r="656" spans="4:4">
      <c r="D656" s="165"/>
    </row>
    <row r="657" spans="4:4">
      <c r="D657" s="165"/>
    </row>
    <row r="658" spans="4:4">
      <c r="D658" s="165"/>
    </row>
    <row r="659" spans="4:4">
      <c r="D659" s="165"/>
    </row>
    <row r="660" spans="4:4">
      <c r="D660" s="165"/>
    </row>
    <row r="661" spans="4:4">
      <c r="D661" s="165"/>
    </row>
    <row r="662" spans="4:4">
      <c r="D662" s="165"/>
    </row>
    <row r="663" spans="4:4">
      <c r="D663" s="165"/>
    </row>
    <row r="664" spans="4:4">
      <c r="D664" s="165"/>
    </row>
    <row r="665" spans="4:4">
      <c r="D665" s="165"/>
    </row>
    <row r="666" spans="4:4">
      <c r="D666" s="165"/>
    </row>
    <row r="667" spans="4:4">
      <c r="D667" s="165"/>
    </row>
    <row r="668" spans="4:4">
      <c r="D668" s="165"/>
    </row>
    <row r="669" spans="4:4">
      <c r="D669" s="165"/>
    </row>
    <row r="670" spans="4:4">
      <c r="D670" s="165"/>
    </row>
    <row r="671" spans="4:4">
      <c r="D671" s="165"/>
    </row>
    <row r="672" spans="4:4">
      <c r="D672" s="165"/>
    </row>
    <row r="673" spans="4:4">
      <c r="D673" s="165"/>
    </row>
    <row r="674" spans="4:4">
      <c r="D674" s="165"/>
    </row>
    <row r="675" spans="4:4">
      <c r="D675" s="165"/>
    </row>
    <row r="676" spans="4:4">
      <c r="D676" s="165"/>
    </row>
    <row r="677" spans="4:4">
      <c r="D677" s="165"/>
    </row>
    <row r="678" spans="4:4">
      <c r="D678" s="165"/>
    </row>
    <row r="679" spans="4:4">
      <c r="D679" s="165"/>
    </row>
    <row r="680" spans="4:4">
      <c r="D680" s="165"/>
    </row>
    <row r="681" spans="4:4">
      <c r="D681" s="165"/>
    </row>
    <row r="682" spans="4:4">
      <c r="D682" s="165"/>
    </row>
    <row r="683" spans="4:4">
      <c r="D683" s="165"/>
    </row>
    <row r="684" spans="4:4">
      <c r="D684" s="165"/>
    </row>
    <row r="685" spans="4:4">
      <c r="D685" s="165"/>
    </row>
    <row r="686" spans="4:4">
      <c r="D686" s="165"/>
    </row>
    <row r="687" spans="4:4">
      <c r="D687" s="165"/>
    </row>
    <row r="688" spans="4:4">
      <c r="D688" s="165"/>
    </row>
    <row r="689" spans="4:4">
      <c r="D689" s="165"/>
    </row>
    <row r="690" spans="4:4">
      <c r="D690" s="165"/>
    </row>
    <row r="691" spans="4:4">
      <c r="D691" s="165"/>
    </row>
    <row r="692" spans="4:4">
      <c r="D692" s="165"/>
    </row>
    <row r="693" spans="4:4">
      <c r="D693" s="165"/>
    </row>
    <row r="694" spans="4:4">
      <c r="D694" s="165"/>
    </row>
    <row r="695" spans="4:4">
      <c r="D695" s="165"/>
    </row>
    <row r="696" spans="4:4">
      <c r="D696" s="165"/>
    </row>
    <row r="697" spans="4:4">
      <c r="D697" s="165"/>
    </row>
    <row r="698" spans="4:4">
      <c r="D698" s="165"/>
    </row>
    <row r="699" spans="4:4">
      <c r="D699" s="165"/>
    </row>
    <row r="700" spans="4:4">
      <c r="D700" s="165"/>
    </row>
    <row r="701" spans="4:4">
      <c r="D701" s="165"/>
    </row>
    <row r="702" spans="4:4">
      <c r="D702" s="165"/>
    </row>
    <row r="703" spans="4:4">
      <c r="D703" s="165"/>
    </row>
    <row r="704" spans="4:4">
      <c r="D704" s="165"/>
    </row>
    <row r="705" spans="4:4">
      <c r="D705" s="165"/>
    </row>
    <row r="706" spans="4:4">
      <c r="D706" s="165"/>
    </row>
    <row r="707" spans="4:4">
      <c r="D707" s="165"/>
    </row>
    <row r="708" spans="4:4">
      <c r="D708" s="165"/>
    </row>
    <row r="709" spans="4:4">
      <c r="D709" s="165"/>
    </row>
    <row r="710" spans="4:4">
      <c r="D710" s="165"/>
    </row>
    <row r="711" spans="4:4">
      <c r="D711" s="165"/>
    </row>
    <row r="712" spans="4:4">
      <c r="D712" s="165"/>
    </row>
    <row r="713" spans="4:4">
      <c r="D713" s="165"/>
    </row>
    <row r="714" spans="4:4">
      <c r="D714" s="165"/>
    </row>
    <row r="715" spans="4:4">
      <c r="D715" s="165"/>
    </row>
    <row r="716" spans="4:4">
      <c r="D716" s="165"/>
    </row>
    <row r="717" spans="4:4">
      <c r="D717" s="165"/>
    </row>
    <row r="718" spans="4:4">
      <c r="D718" s="165"/>
    </row>
    <row r="719" spans="4:4">
      <c r="D719" s="165"/>
    </row>
    <row r="720" spans="4:4">
      <c r="D720" s="165"/>
    </row>
    <row r="721" spans="4:4">
      <c r="D721" s="165"/>
    </row>
    <row r="722" spans="4:4">
      <c r="D722" s="165"/>
    </row>
    <row r="723" spans="4:4">
      <c r="D723" s="165"/>
    </row>
    <row r="724" spans="4:4">
      <c r="D724" s="165"/>
    </row>
    <row r="725" spans="4:4">
      <c r="D725" s="165"/>
    </row>
    <row r="726" spans="4:4">
      <c r="D726" s="165"/>
    </row>
    <row r="727" spans="4:4">
      <c r="D727" s="165"/>
    </row>
    <row r="728" spans="4:4">
      <c r="D728" s="165"/>
    </row>
    <row r="729" spans="4:4">
      <c r="D729" s="165"/>
    </row>
    <row r="730" spans="4:4">
      <c r="D730" s="165"/>
    </row>
    <row r="731" spans="4:4">
      <c r="D731" s="165"/>
    </row>
    <row r="732" spans="4:4">
      <c r="D732" s="165"/>
    </row>
    <row r="733" spans="4:4">
      <c r="D733" s="165"/>
    </row>
    <row r="734" spans="4:4">
      <c r="D734" s="165"/>
    </row>
    <row r="735" spans="4:4">
      <c r="D735" s="165"/>
    </row>
    <row r="736" spans="4:4">
      <c r="D736" s="165"/>
    </row>
    <row r="737" spans="4:4">
      <c r="D737" s="165"/>
    </row>
    <row r="738" spans="4:4">
      <c r="D738" s="165"/>
    </row>
    <row r="739" spans="4:4">
      <c r="D739" s="165"/>
    </row>
    <row r="740" spans="4:4">
      <c r="D740" s="165"/>
    </row>
    <row r="741" spans="4:4">
      <c r="D741" s="165"/>
    </row>
    <row r="742" spans="4:4">
      <c r="D742" s="165"/>
    </row>
    <row r="743" spans="4:4">
      <c r="D743" s="165"/>
    </row>
    <row r="744" spans="4:4">
      <c r="D744" s="165"/>
    </row>
    <row r="745" spans="4:4">
      <c r="D745" s="165"/>
    </row>
    <row r="746" spans="4:4">
      <c r="D746" s="165"/>
    </row>
    <row r="747" spans="4:4">
      <c r="D747" s="165"/>
    </row>
    <row r="748" spans="4:4">
      <c r="D748" s="165"/>
    </row>
    <row r="749" spans="4:4">
      <c r="D749" s="165"/>
    </row>
    <row r="750" spans="4:4">
      <c r="D750" s="165"/>
    </row>
    <row r="751" spans="4:4">
      <c r="D751" s="165"/>
    </row>
    <row r="752" spans="4:4">
      <c r="D752" s="165"/>
    </row>
    <row r="753" spans="4:4">
      <c r="D753" s="165"/>
    </row>
    <row r="754" spans="4:4">
      <c r="D754" s="165"/>
    </row>
    <row r="755" spans="4:4">
      <c r="D755" s="165"/>
    </row>
    <row r="756" spans="4:4">
      <c r="D756" s="165"/>
    </row>
    <row r="757" spans="4:4">
      <c r="D757" s="165"/>
    </row>
    <row r="758" spans="4:4">
      <c r="D758" s="165"/>
    </row>
    <row r="759" spans="4:4">
      <c r="D759" s="165"/>
    </row>
    <row r="760" spans="4:4">
      <c r="D760" s="165"/>
    </row>
    <row r="761" spans="4:4">
      <c r="D761" s="165"/>
    </row>
    <row r="762" spans="4:4">
      <c r="D762" s="165"/>
    </row>
    <row r="763" spans="4:4">
      <c r="D763" s="165"/>
    </row>
    <row r="764" spans="4:4">
      <c r="D764" s="165"/>
    </row>
    <row r="765" spans="4:4">
      <c r="D765" s="165"/>
    </row>
    <row r="766" spans="4:4">
      <c r="D766" s="165"/>
    </row>
    <row r="767" spans="4:4">
      <c r="D767" s="165"/>
    </row>
    <row r="768" spans="4:4">
      <c r="D768" s="165"/>
    </row>
    <row r="769" spans="4:4">
      <c r="D769" s="165"/>
    </row>
    <row r="770" spans="4:4">
      <c r="D770" s="165"/>
    </row>
    <row r="771" spans="4:4">
      <c r="D771" s="165"/>
    </row>
    <row r="772" spans="4:4">
      <c r="D772" s="165"/>
    </row>
    <row r="773" spans="4:4">
      <c r="D773" s="165"/>
    </row>
    <row r="774" spans="4:4">
      <c r="D774" s="165"/>
    </row>
    <row r="775" spans="4:4">
      <c r="D775" s="165"/>
    </row>
    <row r="776" spans="4:4">
      <c r="D776" s="165"/>
    </row>
    <row r="777" spans="4:4">
      <c r="D777" s="165"/>
    </row>
    <row r="778" spans="4:4">
      <c r="D778" s="165"/>
    </row>
    <row r="779" spans="4:4">
      <c r="D779" s="165"/>
    </row>
    <row r="780" spans="4:4">
      <c r="D780" s="165"/>
    </row>
    <row r="781" spans="4:4">
      <c r="D781" s="165"/>
    </row>
    <row r="782" spans="4:4">
      <c r="D782" s="165"/>
    </row>
    <row r="783" spans="4:4">
      <c r="D783" s="165"/>
    </row>
    <row r="784" spans="4:4">
      <c r="D784" s="165"/>
    </row>
    <row r="785" spans="4:4">
      <c r="D785" s="165"/>
    </row>
    <row r="786" spans="4:4">
      <c r="D786" s="165"/>
    </row>
    <row r="787" spans="4:4">
      <c r="D787" s="165"/>
    </row>
    <row r="788" spans="4:4">
      <c r="D788" s="165"/>
    </row>
    <row r="789" spans="4:4">
      <c r="D789" s="165"/>
    </row>
    <row r="790" spans="4:4">
      <c r="D790" s="165"/>
    </row>
    <row r="791" spans="4:4">
      <c r="D791" s="165"/>
    </row>
    <row r="792" spans="4:4">
      <c r="D792" s="165"/>
    </row>
    <row r="793" spans="4:4">
      <c r="D793" s="165"/>
    </row>
    <row r="794" spans="4:4">
      <c r="D794" s="165"/>
    </row>
    <row r="795" spans="4:4">
      <c r="D795" s="165"/>
    </row>
    <row r="796" spans="4:4">
      <c r="D796" s="165"/>
    </row>
    <row r="797" spans="4:4">
      <c r="D797" s="165"/>
    </row>
    <row r="798" spans="4:4">
      <c r="D798" s="165"/>
    </row>
    <row r="799" spans="4:4">
      <c r="D799" s="165"/>
    </row>
    <row r="800" spans="4:4">
      <c r="D800" s="165"/>
    </row>
    <row r="801" spans="4:4">
      <c r="D801" s="165"/>
    </row>
    <row r="802" spans="4:4">
      <c r="D802" s="165"/>
    </row>
    <row r="803" spans="4:4">
      <c r="D803" s="165"/>
    </row>
    <row r="804" spans="4:4">
      <c r="D804" s="165"/>
    </row>
    <row r="805" spans="4:4">
      <c r="D805" s="165"/>
    </row>
    <row r="806" spans="4:4">
      <c r="D806" s="165"/>
    </row>
    <row r="807" spans="4:4">
      <c r="D807" s="165"/>
    </row>
    <row r="808" spans="4:4">
      <c r="D808" s="165"/>
    </row>
    <row r="809" spans="4:4">
      <c r="D809" s="165"/>
    </row>
    <row r="810" spans="4:4">
      <c r="D810" s="165"/>
    </row>
    <row r="811" spans="4:4">
      <c r="D811" s="165"/>
    </row>
    <row r="812" spans="4:4">
      <c r="D812" s="165"/>
    </row>
    <row r="813" spans="4:4">
      <c r="D813" s="165"/>
    </row>
    <row r="814" spans="4:4">
      <c r="D814" s="165"/>
    </row>
    <row r="815" spans="4:4">
      <c r="D815" s="165"/>
    </row>
    <row r="816" spans="4:4">
      <c r="D816" s="165"/>
    </row>
    <row r="817" spans="4:4">
      <c r="D817" s="165"/>
    </row>
    <row r="818" spans="4:4">
      <c r="D818" s="165"/>
    </row>
    <row r="819" spans="4:4">
      <c r="D819" s="165"/>
    </row>
    <row r="820" spans="4:4">
      <c r="D820" s="165"/>
    </row>
    <row r="821" spans="4:4">
      <c r="D821" s="165"/>
    </row>
    <row r="822" spans="4:4">
      <c r="D822" s="165"/>
    </row>
    <row r="823" spans="4:4">
      <c r="D823" s="165"/>
    </row>
    <row r="824" spans="4:4">
      <c r="D824" s="165"/>
    </row>
    <row r="825" spans="4:4">
      <c r="D825" s="165"/>
    </row>
    <row r="826" spans="4:4">
      <c r="D826" s="165"/>
    </row>
    <row r="827" spans="4:4">
      <c r="D827" s="165"/>
    </row>
    <row r="828" spans="4:4">
      <c r="D828" s="165"/>
    </row>
    <row r="829" spans="4:4">
      <c r="D829" s="165"/>
    </row>
    <row r="830" spans="4:4">
      <c r="D830" s="165"/>
    </row>
    <row r="831" spans="4:4">
      <c r="D831" s="165"/>
    </row>
    <row r="832" spans="4:4">
      <c r="D832" s="165"/>
    </row>
    <row r="833" spans="4:4">
      <c r="D833" s="165"/>
    </row>
    <row r="834" spans="4:4">
      <c r="D834" s="165"/>
    </row>
    <row r="835" spans="4:4">
      <c r="D835" s="165"/>
    </row>
    <row r="836" spans="4:4">
      <c r="D836" s="165"/>
    </row>
    <row r="837" spans="4:4">
      <c r="D837" s="165"/>
    </row>
    <row r="838" spans="4:4">
      <c r="D838" s="165"/>
    </row>
    <row r="839" spans="4:4">
      <c r="D839" s="165"/>
    </row>
    <row r="840" spans="4:4">
      <c r="D840" s="165"/>
    </row>
    <row r="841" spans="4:4">
      <c r="D841" s="165"/>
    </row>
    <row r="842" spans="4:4">
      <c r="D842" s="165"/>
    </row>
    <row r="843" spans="4:4">
      <c r="D843" s="165"/>
    </row>
    <row r="844" spans="4:4">
      <c r="D844" s="165"/>
    </row>
    <row r="845" spans="4:4">
      <c r="D845" s="165"/>
    </row>
    <row r="846" spans="4:4">
      <c r="D846" s="165"/>
    </row>
    <row r="847" spans="4:4">
      <c r="D847" s="165"/>
    </row>
    <row r="848" spans="4:4">
      <c r="D848" s="165"/>
    </row>
    <row r="849" spans="4:4">
      <c r="D849" s="165"/>
    </row>
    <row r="850" spans="4:4">
      <c r="D850" s="165"/>
    </row>
    <row r="851" spans="4:4">
      <c r="D851" s="165"/>
    </row>
    <row r="852" spans="4:4">
      <c r="D852" s="165"/>
    </row>
    <row r="853" spans="4:4">
      <c r="D853" s="165"/>
    </row>
    <row r="854" spans="4:4">
      <c r="D854" s="165"/>
    </row>
    <row r="855" spans="4:4">
      <c r="D855" s="165"/>
    </row>
    <row r="856" spans="4:4">
      <c r="D856" s="165"/>
    </row>
    <row r="857" spans="4:4">
      <c r="D857" s="165"/>
    </row>
    <row r="858" spans="4:4">
      <c r="D858" s="165"/>
    </row>
    <row r="859" spans="4:4">
      <c r="D859" s="165"/>
    </row>
    <row r="860" spans="4:4">
      <c r="D860" s="165"/>
    </row>
    <row r="861" spans="4:4">
      <c r="D861" s="165"/>
    </row>
    <row r="862" spans="4:4">
      <c r="D862" s="165"/>
    </row>
    <row r="863" spans="4:4">
      <c r="D863" s="165"/>
    </row>
    <row r="864" spans="4:4">
      <c r="D864" s="165"/>
    </row>
    <row r="865" spans="4:4">
      <c r="D865" s="165"/>
    </row>
    <row r="866" spans="4:4">
      <c r="D866" s="165"/>
    </row>
    <row r="867" spans="4:4">
      <c r="D867" s="165"/>
    </row>
    <row r="868" spans="4:4">
      <c r="D868" s="165"/>
    </row>
    <row r="869" spans="4:4">
      <c r="D869" s="165"/>
    </row>
    <row r="870" spans="4:4">
      <c r="D870" s="165"/>
    </row>
    <row r="871" spans="4:4">
      <c r="D871" s="165"/>
    </row>
    <row r="872" spans="4:4">
      <c r="D872" s="165"/>
    </row>
    <row r="873" spans="4:4">
      <c r="D873" s="165"/>
    </row>
    <row r="874" spans="4:4">
      <c r="D874" s="165"/>
    </row>
    <row r="875" spans="4:4">
      <c r="D875" s="165"/>
    </row>
    <row r="876" spans="4:4">
      <c r="D876" s="165"/>
    </row>
    <row r="877" spans="4:4">
      <c r="D877" s="165"/>
    </row>
    <row r="878" spans="4:4">
      <c r="D878" s="165"/>
    </row>
    <row r="879" spans="4:4">
      <c r="D879" s="165"/>
    </row>
    <row r="880" spans="4:4">
      <c r="D880" s="165"/>
    </row>
    <row r="881" spans="4:4">
      <c r="D881" s="165"/>
    </row>
    <row r="882" spans="4:4">
      <c r="D882" s="165"/>
    </row>
    <row r="883" spans="4:4">
      <c r="D883" s="165"/>
    </row>
    <row r="884" spans="4:4">
      <c r="D884" s="165"/>
    </row>
    <row r="885" spans="4:4">
      <c r="D885" s="165"/>
    </row>
    <row r="886" spans="4:4">
      <c r="D886" s="165"/>
    </row>
    <row r="887" spans="4:4">
      <c r="D887" s="165"/>
    </row>
    <row r="888" spans="4:4">
      <c r="D888" s="165"/>
    </row>
    <row r="889" spans="4:4">
      <c r="D889" s="165"/>
    </row>
    <row r="890" spans="4:4">
      <c r="D890" s="165"/>
    </row>
    <row r="891" spans="4:4">
      <c r="D891" s="165"/>
    </row>
    <row r="892" spans="4:4">
      <c r="D892" s="165"/>
    </row>
    <row r="893" spans="4:4">
      <c r="D893" s="165"/>
    </row>
    <row r="894" spans="4:4">
      <c r="D894" s="165"/>
    </row>
    <row r="895" spans="4:4">
      <c r="D895" s="165"/>
    </row>
    <row r="896" spans="4:4">
      <c r="D896" s="165"/>
    </row>
    <row r="897" spans="4:4">
      <c r="D897" s="165"/>
    </row>
    <row r="898" spans="4:4">
      <c r="D898" s="165"/>
    </row>
    <row r="899" spans="4:4">
      <c r="D899" s="165"/>
    </row>
    <row r="900" spans="4:4">
      <c r="D900" s="165"/>
    </row>
    <row r="901" spans="4:4">
      <c r="D901" s="165"/>
    </row>
    <row r="902" spans="4:4">
      <c r="D902" s="165"/>
    </row>
    <row r="903" spans="4:4">
      <c r="D903" s="165"/>
    </row>
    <row r="904" spans="4:4">
      <c r="D904" s="165"/>
    </row>
    <row r="905" spans="4:4">
      <c r="D905" s="165"/>
    </row>
    <row r="906" spans="4:4">
      <c r="D906" s="165"/>
    </row>
    <row r="907" spans="4:4">
      <c r="D907" s="165"/>
    </row>
    <row r="908" spans="4:4">
      <c r="D908" s="165"/>
    </row>
    <row r="909" spans="4:4">
      <c r="D909" s="165"/>
    </row>
    <row r="910" spans="4:4">
      <c r="D910" s="165"/>
    </row>
    <row r="911" spans="4:4">
      <c r="D911" s="165"/>
    </row>
    <row r="912" spans="4:4">
      <c r="D912" s="165"/>
    </row>
    <row r="913" spans="4:4">
      <c r="D913" s="165"/>
    </row>
    <row r="914" spans="4:4">
      <c r="D914" s="165"/>
    </row>
    <row r="915" spans="4:4">
      <c r="D915" s="165"/>
    </row>
    <row r="916" spans="4:4">
      <c r="D916" s="165"/>
    </row>
    <row r="917" spans="4:4">
      <c r="D917" s="165"/>
    </row>
    <row r="918" spans="4:4">
      <c r="D918" s="165"/>
    </row>
    <row r="919" spans="4:4">
      <c r="D919" s="165"/>
    </row>
    <row r="920" spans="4:4">
      <c r="D920" s="165"/>
    </row>
    <row r="921" spans="4:4">
      <c r="D921" s="165"/>
    </row>
    <row r="922" spans="4:4">
      <c r="D922" s="165"/>
    </row>
    <row r="923" spans="4:4">
      <c r="D923" s="165"/>
    </row>
    <row r="924" spans="4:4">
      <c r="D924" s="165"/>
    </row>
    <row r="925" spans="4:4">
      <c r="D925" s="165"/>
    </row>
    <row r="926" spans="4:4">
      <c r="D926" s="165"/>
    </row>
    <row r="927" spans="4:4">
      <c r="D927" s="165"/>
    </row>
    <row r="928" spans="4:4">
      <c r="D928" s="165"/>
    </row>
    <row r="929" spans="4:4">
      <c r="D929" s="165"/>
    </row>
    <row r="930" spans="4:4">
      <c r="D930" s="165"/>
    </row>
    <row r="931" spans="4:4">
      <c r="D931" s="165"/>
    </row>
    <row r="932" spans="4:4">
      <c r="D932" s="165"/>
    </row>
    <row r="933" spans="4:4">
      <c r="D933" s="165"/>
    </row>
    <row r="934" spans="4:4">
      <c r="D934" s="165"/>
    </row>
    <row r="935" spans="4:4">
      <c r="D935" s="165"/>
    </row>
    <row r="936" spans="4:4">
      <c r="D936" s="165"/>
    </row>
    <row r="937" spans="4:4">
      <c r="D937" s="165"/>
    </row>
    <row r="938" spans="4:4">
      <c r="D938" s="165"/>
    </row>
    <row r="939" spans="4:4">
      <c r="D939" s="165"/>
    </row>
    <row r="940" spans="4:4">
      <c r="D940" s="165"/>
    </row>
    <row r="941" spans="4:4">
      <c r="D941" s="165"/>
    </row>
    <row r="942" spans="4:4">
      <c r="D942" s="165"/>
    </row>
    <row r="943" spans="4:4">
      <c r="D943" s="165"/>
    </row>
    <row r="944" spans="4:4">
      <c r="D944" s="165"/>
    </row>
    <row r="945" spans="4:4">
      <c r="D945" s="165"/>
    </row>
    <row r="946" spans="4:4">
      <c r="D946" s="165"/>
    </row>
    <row r="947" spans="4:4">
      <c r="D947" s="165"/>
    </row>
    <row r="948" spans="4:4">
      <c r="D948" s="165"/>
    </row>
    <row r="949" spans="4:4">
      <c r="D949" s="165"/>
    </row>
    <row r="950" spans="4:4">
      <c r="D950" s="165"/>
    </row>
    <row r="951" spans="4:4">
      <c r="D951" s="165"/>
    </row>
    <row r="952" spans="4:4">
      <c r="D952" s="165"/>
    </row>
    <row r="953" spans="4:4">
      <c r="D953" s="165"/>
    </row>
    <row r="954" spans="4:4">
      <c r="D954" s="165"/>
    </row>
    <row r="955" spans="4:4">
      <c r="D955" s="165"/>
    </row>
    <row r="956" spans="4:4">
      <c r="D956" s="165"/>
    </row>
    <row r="957" spans="4:4">
      <c r="D957" s="165"/>
    </row>
    <row r="958" spans="4:4">
      <c r="D958" s="165"/>
    </row>
    <row r="959" spans="4:4">
      <c r="D959" s="165"/>
    </row>
    <row r="960" spans="4:4">
      <c r="D960" s="165"/>
    </row>
    <row r="961" spans="4:4">
      <c r="D961" s="165"/>
    </row>
    <row r="962" spans="4:4">
      <c r="D962" s="165"/>
    </row>
    <row r="963" spans="4:4">
      <c r="D963" s="165"/>
    </row>
    <row r="964" spans="4:4">
      <c r="D964" s="165"/>
    </row>
    <row r="965" spans="4:4">
      <c r="D965" s="165"/>
    </row>
    <row r="966" spans="4:4">
      <c r="D966" s="165"/>
    </row>
    <row r="967" spans="4:4">
      <c r="D967" s="165"/>
    </row>
    <row r="968" spans="4:4">
      <c r="D968" s="165"/>
    </row>
    <row r="969" spans="4:4">
      <c r="D969" s="165"/>
    </row>
    <row r="970" spans="4:4">
      <c r="D970" s="165"/>
    </row>
    <row r="971" spans="4:4">
      <c r="D971" s="165"/>
    </row>
    <row r="972" spans="4:4">
      <c r="D972" s="165"/>
    </row>
    <row r="973" spans="4:4">
      <c r="D973" s="165"/>
    </row>
    <row r="974" spans="4:4">
      <c r="D974" s="165"/>
    </row>
    <row r="975" spans="4:4">
      <c r="D975" s="165"/>
    </row>
    <row r="976" spans="4:4">
      <c r="D976" s="165"/>
    </row>
    <row r="977" spans="4:4">
      <c r="D977" s="165"/>
    </row>
    <row r="978" spans="4:4">
      <c r="D978" s="165"/>
    </row>
    <row r="979" spans="4:4">
      <c r="D979" s="165"/>
    </row>
    <row r="980" spans="4:4">
      <c r="D980" s="165"/>
    </row>
    <row r="981" spans="4:4">
      <c r="D981" s="165"/>
    </row>
    <row r="982" spans="4:4">
      <c r="D982" s="165"/>
    </row>
    <row r="983" spans="4:4">
      <c r="D983" s="165"/>
    </row>
    <row r="984" spans="4:4">
      <c r="D984" s="165"/>
    </row>
    <row r="985" spans="4:4">
      <c r="D985" s="165"/>
    </row>
    <row r="986" spans="4:4">
      <c r="D986" s="165"/>
    </row>
    <row r="987" spans="4:4">
      <c r="D987" s="165"/>
    </row>
    <row r="988" spans="4:4">
      <c r="D988" s="165"/>
    </row>
    <row r="989" spans="4:4">
      <c r="D989" s="165"/>
    </row>
    <row r="990" spans="4:4">
      <c r="D990" s="165"/>
    </row>
    <row r="991" spans="4:4">
      <c r="D991" s="165"/>
    </row>
    <row r="992" spans="4:4">
      <c r="D992" s="165"/>
    </row>
    <row r="993" spans="4:4">
      <c r="D993" s="165"/>
    </row>
    <row r="994" spans="4:4">
      <c r="D994" s="165"/>
    </row>
    <row r="995" spans="4:4">
      <c r="D995" s="165"/>
    </row>
    <row r="996" spans="4:4">
      <c r="D996" s="165"/>
    </row>
    <row r="997" spans="4:4">
      <c r="D997" s="165"/>
    </row>
    <row r="998" spans="4:4">
      <c r="D998" s="165"/>
    </row>
    <row r="999" spans="4:4">
      <c r="D999" s="165"/>
    </row>
    <row r="1000" spans="4:4">
      <c r="D1000" s="165"/>
    </row>
    <row r="1001" spans="4:4">
      <c r="D1001" s="165"/>
    </row>
    <row r="1002" spans="4:4">
      <c r="D1002" s="165"/>
    </row>
    <row r="1003" spans="4:4">
      <c r="D1003" s="165"/>
    </row>
    <row r="1004" spans="4:4">
      <c r="D1004" s="165"/>
    </row>
    <row r="1005" spans="4:4">
      <c r="D1005" s="165"/>
    </row>
    <row r="1006" spans="4:4">
      <c r="D1006" s="165"/>
    </row>
    <row r="1007" spans="4:4">
      <c r="D1007" s="165"/>
    </row>
    <row r="1008" spans="4:4">
      <c r="D1008" s="165"/>
    </row>
    <row r="1009" spans="4:4">
      <c r="D1009" s="165"/>
    </row>
    <row r="1010" spans="4:4">
      <c r="D1010" s="165"/>
    </row>
    <row r="1011" spans="4:4">
      <c r="D1011" s="165"/>
    </row>
    <row r="1012" spans="4:4">
      <c r="D1012" s="165"/>
    </row>
    <row r="1013" spans="4:4">
      <c r="D1013" s="165"/>
    </row>
    <row r="1014" spans="4:4">
      <c r="D1014" s="165"/>
    </row>
    <row r="1015" spans="4:4">
      <c r="D1015" s="165"/>
    </row>
    <row r="1016" spans="4:4">
      <c r="D1016" s="165"/>
    </row>
    <row r="1017" spans="4:4">
      <c r="D1017" s="165"/>
    </row>
    <row r="1018" spans="4:4">
      <c r="D1018" s="165"/>
    </row>
    <row r="1019" spans="4:4">
      <c r="D1019" s="165"/>
    </row>
    <row r="1020" spans="4:4">
      <c r="D1020" s="165"/>
    </row>
    <row r="1021" spans="4:4">
      <c r="D1021" s="165"/>
    </row>
    <row r="1022" spans="4:4">
      <c r="D1022" s="165"/>
    </row>
    <row r="1023" spans="4:4">
      <c r="D1023" s="165"/>
    </row>
    <row r="1024" spans="4:4">
      <c r="D1024" s="165"/>
    </row>
    <row r="1025" spans="4:4">
      <c r="D1025" s="165"/>
    </row>
    <row r="1026" spans="4:4">
      <c r="D1026" s="165"/>
    </row>
    <row r="1027" spans="4:4">
      <c r="D1027" s="165"/>
    </row>
    <row r="1028" spans="4:4">
      <c r="D1028" s="165"/>
    </row>
    <row r="1029" spans="4:4">
      <c r="D1029" s="165"/>
    </row>
    <row r="1030" spans="4:4">
      <c r="D1030" s="165"/>
    </row>
    <row r="1031" spans="4:4">
      <c r="D1031" s="165"/>
    </row>
    <row r="1032" spans="4:4">
      <c r="D1032" s="165"/>
    </row>
    <row r="1033" spans="4:4">
      <c r="D1033" s="165"/>
    </row>
    <row r="1034" spans="4:4">
      <c r="D1034" s="165"/>
    </row>
    <row r="1035" spans="4:4">
      <c r="D1035" s="165"/>
    </row>
    <row r="1036" spans="4:4">
      <c r="D1036" s="165"/>
    </row>
    <row r="1037" spans="4:4">
      <c r="D1037" s="165"/>
    </row>
    <row r="1038" spans="4:4">
      <c r="D1038" s="165"/>
    </row>
    <row r="1039" spans="4:4">
      <c r="D1039" s="165"/>
    </row>
    <row r="1040" spans="4:4">
      <c r="D1040" s="165"/>
    </row>
    <row r="1041" spans="4:4">
      <c r="D1041" s="165"/>
    </row>
    <row r="1042" spans="4:4">
      <c r="D1042" s="165"/>
    </row>
    <row r="1043" spans="4:4">
      <c r="D1043" s="165"/>
    </row>
    <row r="1044" spans="4:4">
      <c r="D1044" s="165"/>
    </row>
    <row r="1045" spans="4:4">
      <c r="D1045" s="165"/>
    </row>
    <row r="1046" spans="4:4">
      <c r="D1046" s="165"/>
    </row>
    <row r="1047" spans="4:4">
      <c r="D1047" s="165"/>
    </row>
    <row r="1048" spans="4:4">
      <c r="D1048" s="165"/>
    </row>
    <row r="1049" spans="4:4">
      <c r="D1049" s="165"/>
    </row>
    <row r="1050" spans="4:4">
      <c r="D1050" s="165"/>
    </row>
    <row r="1051" spans="4:4">
      <c r="D1051" s="165"/>
    </row>
    <row r="1052" spans="4:4">
      <c r="D1052" s="165"/>
    </row>
    <row r="1053" spans="4:4">
      <c r="D1053" s="165"/>
    </row>
    <row r="1054" spans="4:4">
      <c r="D1054" s="165"/>
    </row>
    <row r="1055" spans="4:4">
      <c r="D1055" s="165"/>
    </row>
    <row r="1056" spans="4:4">
      <c r="D1056" s="165"/>
    </row>
    <row r="1057" spans="4:4">
      <c r="D1057" s="165"/>
    </row>
    <row r="1058" spans="4:4">
      <c r="D1058" s="165"/>
    </row>
    <row r="1059" spans="4:4">
      <c r="D1059" s="165"/>
    </row>
    <row r="1060" spans="4:4">
      <c r="D1060" s="165"/>
    </row>
    <row r="1061" spans="4:4">
      <c r="D1061" s="165"/>
    </row>
    <row r="1062" spans="4:4">
      <c r="D1062" s="165"/>
    </row>
    <row r="1063" spans="4:4">
      <c r="D1063" s="165"/>
    </row>
    <row r="1064" spans="4:4">
      <c r="D1064" s="165"/>
    </row>
    <row r="1065" spans="4:4">
      <c r="D1065" s="165"/>
    </row>
    <row r="1066" spans="4:4">
      <c r="D1066" s="165"/>
    </row>
    <row r="1067" spans="4:4">
      <c r="D1067" s="165"/>
    </row>
    <row r="1068" spans="4:4">
      <c r="D1068" s="165"/>
    </row>
    <row r="1069" spans="4:4">
      <c r="D1069" s="165"/>
    </row>
    <row r="1070" spans="4:4">
      <c r="D1070" s="165"/>
    </row>
    <row r="1071" spans="4:4">
      <c r="D1071" s="165"/>
    </row>
    <row r="1072" spans="4:4">
      <c r="D1072" s="165"/>
    </row>
    <row r="1073" spans="4:4">
      <c r="D1073" s="165"/>
    </row>
    <row r="1074" spans="4:4">
      <c r="D1074" s="165"/>
    </row>
    <row r="1075" spans="4:4">
      <c r="D1075" s="165"/>
    </row>
    <row r="1076" spans="4:4">
      <c r="D1076" s="165"/>
    </row>
    <row r="1077" spans="4:4">
      <c r="D1077" s="165"/>
    </row>
    <row r="1078" spans="4:4">
      <c r="D1078" s="165"/>
    </row>
    <row r="1079" spans="4:4">
      <c r="D1079" s="165"/>
    </row>
    <row r="1080" spans="4:4">
      <c r="D1080" s="165"/>
    </row>
    <row r="1081" spans="4:4">
      <c r="D1081" s="165"/>
    </row>
    <row r="1082" spans="4:4">
      <c r="D1082" s="165"/>
    </row>
    <row r="1083" spans="4:4">
      <c r="D1083" s="165"/>
    </row>
    <row r="1084" spans="4:4">
      <c r="D1084" s="165"/>
    </row>
    <row r="1085" spans="4:4">
      <c r="D1085" s="165"/>
    </row>
    <row r="1086" spans="4:4">
      <c r="D1086" s="165"/>
    </row>
    <row r="1087" spans="4:4">
      <c r="D1087" s="165"/>
    </row>
    <row r="1088" spans="4:4">
      <c r="D1088" s="165"/>
    </row>
    <row r="1089" spans="4:4">
      <c r="D1089" s="165"/>
    </row>
    <row r="1090" spans="4:4">
      <c r="D1090" s="165"/>
    </row>
    <row r="1091" spans="4:4">
      <c r="D1091" s="165"/>
    </row>
    <row r="1092" spans="4:4">
      <c r="D1092" s="165"/>
    </row>
    <row r="1093" spans="4:4">
      <c r="D1093" s="165"/>
    </row>
    <row r="1094" spans="4:4">
      <c r="D1094" s="165"/>
    </row>
    <row r="1095" spans="4:4">
      <c r="D1095" s="165"/>
    </row>
    <row r="1096" spans="4:4">
      <c r="D1096" s="165"/>
    </row>
    <row r="1097" spans="4:4">
      <c r="D1097" s="165"/>
    </row>
    <row r="1098" spans="4:4">
      <c r="D1098" s="165"/>
    </row>
    <row r="1099" spans="4:4">
      <c r="D1099" s="165"/>
    </row>
    <row r="1100" spans="4:4">
      <c r="D1100" s="165"/>
    </row>
    <row r="1101" spans="4:4">
      <c r="D1101" s="165"/>
    </row>
    <row r="1102" spans="4:4">
      <c r="D1102" s="165"/>
    </row>
    <row r="1103" spans="4:4">
      <c r="D1103" s="165"/>
    </row>
    <row r="1104" spans="4:4">
      <c r="D1104" s="165"/>
    </row>
    <row r="1105" spans="4:4">
      <c r="D1105" s="165"/>
    </row>
    <row r="1106" spans="4:4">
      <c r="D1106" s="165"/>
    </row>
    <row r="1107" spans="4:4">
      <c r="D1107" s="165"/>
    </row>
    <row r="1108" spans="4:4">
      <c r="D1108" s="165"/>
    </row>
    <row r="1109" spans="4:4">
      <c r="D1109" s="165"/>
    </row>
    <row r="1110" spans="4:4">
      <c r="D1110" s="165"/>
    </row>
    <row r="1111" spans="4:4">
      <c r="D1111" s="165"/>
    </row>
    <row r="1112" spans="4:4">
      <c r="D1112" s="165"/>
    </row>
    <row r="1113" spans="4:4">
      <c r="D1113" s="165"/>
    </row>
    <row r="1114" spans="4:4">
      <c r="D1114" s="165"/>
    </row>
    <row r="1115" spans="4:4">
      <c r="D1115" s="165"/>
    </row>
    <row r="1116" spans="4:4">
      <c r="D1116" s="165"/>
    </row>
    <row r="1117" spans="4:4">
      <c r="D1117" s="165"/>
    </row>
    <row r="1118" spans="4:4">
      <c r="D1118" s="165"/>
    </row>
    <row r="1119" spans="4:4">
      <c r="D1119" s="165"/>
    </row>
    <row r="1120" spans="4:4">
      <c r="D1120" s="165"/>
    </row>
    <row r="1121" spans="4:4">
      <c r="D1121" s="165"/>
    </row>
    <row r="1122" spans="4:4">
      <c r="D1122" s="165"/>
    </row>
    <row r="1123" spans="4:4">
      <c r="D1123" s="165"/>
    </row>
    <row r="1124" spans="4:4">
      <c r="D1124" s="165"/>
    </row>
    <row r="1125" spans="4:4">
      <c r="D1125" s="165"/>
    </row>
    <row r="1126" spans="4:4">
      <c r="D1126" s="165"/>
    </row>
    <row r="1127" spans="4:4">
      <c r="D1127" s="165"/>
    </row>
    <row r="1128" spans="4:4">
      <c r="D1128" s="165"/>
    </row>
    <row r="1129" spans="4:4">
      <c r="D1129" s="165"/>
    </row>
    <row r="1130" spans="4:4">
      <c r="D1130" s="165"/>
    </row>
    <row r="1131" spans="4:4">
      <c r="D1131" s="165"/>
    </row>
    <row r="1132" spans="4:4">
      <c r="D1132" s="165"/>
    </row>
    <row r="1133" spans="4:4">
      <c r="D1133" s="165"/>
    </row>
    <row r="1134" spans="4:4">
      <c r="D1134" s="165"/>
    </row>
    <row r="1135" spans="4:4">
      <c r="D1135" s="165"/>
    </row>
    <row r="1136" spans="4:4">
      <c r="D1136" s="165"/>
    </row>
    <row r="1137" spans="4:4">
      <c r="D1137" s="165"/>
    </row>
    <row r="1138" spans="4:4">
      <c r="D1138" s="165"/>
    </row>
    <row r="1139" spans="4:4">
      <c r="D1139" s="165"/>
    </row>
    <row r="1140" spans="4:4">
      <c r="D1140" s="165"/>
    </row>
    <row r="1141" spans="4:4">
      <c r="D1141" s="165"/>
    </row>
    <row r="1142" spans="4:4">
      <c r="D1142" s="165"/>
    </row>
    <row r="1143" spans="4:4">
      <c r="D1143" s="165"/>
    </row>
    <row r="1144" spans="4:4">
      <c r="D1144" s="165"/>
    </row>
    <row r="1145" spans="4:4">
      <c r="D1145" s="165"/>
    </row>
    <row r="1146" spans="4:4">
      <c r="D1146" s="165"/>
    </row>
    <row r="1147" spans="4:4">
      <c r="D1147" s="165"/>
    </row>
    <row r="1148" spans="4:4">
      <c r="D1148" s="165"/>
    </row>
    <row r="1149" spans="4:4">
      <c r="D1149" s="165"/>
    </row>
    <row r="1150" spans="4:4">
      <c r="D1150" s="165"/>
    </row>
    <row r="1151" spans="4:4">
      <c r="D1151" s="165"/>
    </row>
    <row r="1152" spans="4:4">
      <c r="D1152" s="165"/>
    </row>
    <row r="1153" spans="4:4">
      <c r="D1153" s="165"/>
    </row>
    <row r="1154" spans="4:4">
      <c r="D1154" s="165"/>
    </row>
    <row r="1155" spans="4:4">
      <c r="D1155" s="165"/>
    </row>
    <row r="1156" spans="4:4">
      <c r="D1156" s="165"/>
    </row>
    <row r="1157" spans="4:4">
      <c r="D1157" s="165"/>
    </row>
    <row r="1158" spans="4:4">
      <c r="D1158" s="165"/>
    </row>
    <row r="1159" spans="4:4">
      <c r="D1159" s="165"/>
    </row>
    <row r="1160" spans="4:4">
      <c r="D1160" s="165"/>
    </row>
    <row r="1161" spans="4:4">
      <c r="D1161" s="165"/>
    </row>
    <row r="1162" spans="4:4">
      <c r="D1162" s="165"/>
    </row>
    <row r="1163" spans="4:4">
      <c r="D1163" s="165"/>
    </row>
    <row r="1164" spans="4:4">
      <c r="D1164" s="165"/>
    </row>
    <row r="1165" spans="4:4">
      <c r="D1165" s="165"/>
    </row>
    <row r="1166" spans="4:4">
      <c r="D1166" s="165"/>
    </row>
    <row r="1167" spans="4:4">
      <c r="D1167" s="165"/>
    </row>
    <row r="1168" spans="4:4">
      <c r="D1168" s="165"/>
    </row>
    <row r="1169" spans="4:4">
      <c r="D1169" s="165"/>
    </row>
    <row r="1170" spans="4:4">
      <c r="D1170" s="165"/>
    </row>
    <row r="1171" spans="4:4">
      <c r="D1171" s="165"/>
    </row>
    <row r="1172" spans="4:4">
      <c r="D1172" s="165"/>
    </row>
    <row r="1173" spans="4:4">
      <c r="D1173" s="165"/>
    </row>
    <row r="1174" spans="4:4">
      <c r="D1174" s="165"/>
    </row>
    <row r="1175" spans="4:4">
      <c r="D1175" s="165"/>
    </row>
    <row r="1176" spans="4:4">
      <c r="D1176" s="165"/>
    </row>
    <row r="1177" spans="4:4">
      <c r="D1177" s="165"/>
    </row>
    <row r="1178" spans="4:4">
      <c r="D1178" s="165"/>
    </row>
    <row r="1179" spans="4:4">
      <c r="D1179" s="165"/>
    </row>
    <row r="1180" spans="4:4">
      <c r="D1180" s="165"/>
    </row>
    <row r="1181" spans="4:4">
      <c r="D1181" s="165"/>
    </row>
    <row r="1182" spans="4:4">
      <c r="D1182" s="165"/>
    </row>
    <row r="1183" spans="4:4">
      <c r="D1183" s="165"/>
    </row>
    <row r="1184" spans="4:4">
      <c r="D1184" s="165"/>
    </row>
    <row r="1185" spans="4:4">
      <c r="D1185" s="165"/>
    </row>
    <row r="1186" spans="4:4">
      <c r="D1186" s="165"/>
    </row>
    <row r="1187" spans="4:4">
      <c r="D1187" s="165"/>
    </row>
    <row r="1188" spans="4:4">
      <c r="D1188" s="165"/>
    </row>
    <row r="1189" spans="4:4">
      <c r="D1189" s="165"/>
    </row>
    <row r="1190" spans="4:4">
      <c r="D1190" s="165"/>
    </row>
    <row r="1191" spans="4:4">
      <c r="D1191" s="165"/>
    </row>
    <row r="1192" spans="4:4">
      <c r="D1192" s="165"/>
    </row>
    <row r="1193" spans="4:4">
      <c r="D1193" s="165"/>
    </row>
    <row r="1194" spans="4:4">
      <c r="D1194" s="165"/>
    </row>
    <row r="1195" spans="4:4">
      <c r="D1195" s="165"/>
    </row>
    <row r="1196" spans="4:4">
      <c r="D1196" s="165"/>
    </row>
    <row r="1197" spans="4:4">
      <c r="D1197" s="165"/>
    </row>
    <row r="1198" spans="4:4">
      <c r="D1198" s="165"/>
    </row>
    <row r="1199" spans="4:4">
      <c r="D1199" s="165"/>
    </row>
    <row r="1200" spans="4:4">
      <c r="D1200" s="165"/>
    </row>
    <row r="1201" spans="4:4">
      <c r="D1201" s="165"/>
    </row>
    <row r="1202" spans="4:4">
      <c r="D1202" s="165"/>
    </row>
    <row r="1203" spans="4:4">
      <c r="D1203" s="165"/>
    </row>
    <row r="1204" spans="4:4">
      <c r="D1204" s="165"/>
    </row>
    <row r="1205" spans="4:4">
      <c r="D1205" s="165"/>
    </row>
    <row r="1206" spans="4:4">
      <c r="D1206" s="165"/>
    </row>
    <row r="1207" spans="4:4">
      <c r="D1207" s="165"/>
    </row>
    <row r="1208" spans="4:4">
      <c r="D1208" s="165"/>
    </row>
    <row r="1209" spans="4:4">
      <c r="D1209" s="165"/>
    </row>
    <row r="1210" spans="4:4">
      <c r="D1210" s="165"/>
    </row>
    <row r="1211" spans="4:4">
      <c r="D1211" s="165"/>
    </row>
    <row r="1212" spans="4:4">
      <c r="D1212" s="165"/>
    </row>
    <row r="1213" spans="4:4">
      <c r="D1213" s="165"/>
    </row>
    <row r="1214" spans="4:4">
      <c r="D1214" s="165"/>
    </row>
    <row r="1215" spans="4:4">
      <c r="D1215" s="165"/>
    </row>
    <row r="1216" spans="4:4">
      <c r="D1216" s="165"/>
    </row>
    <row r="1217" spans="4:4">
      <c r="D1217" s="165"/>
    </row>
    <row r="1218" spans="4:4">
      <c r="D1218" s="165"/>
    </row>
    <row r="1219" spans="4:4">
      <c r="D1219" s="165"/>
    </row>
    <row r="1220" spans="4:4">
      <c r="D1220" s="165"/>
    </row>
    <row r="1221" spans="4:4">
      <c r="D1221" s="165"/>
    </row>
    <row r="1222" spans="4:4">
      <c r="D1222" s="165"/>
    </row>
    <row r="1223" spans="4:4">
      <c r="D1223" s="165"/>
    </row>
    <row r="1224" spans="4:4">
      <c r="D1224" s="165"/>
    </row>
    <row r="1225" spans="4:4">
      <c r="D1225" s="165"/>
    </row>
    <row r="1226" spans="4:4">
      <c r="D1226" s="165"/>
    </row>
    <row r="1227" spans="4:4">
      <c r="D1227" s="165"/>
    </row>
    <row r="1228" spans="4:4">
      <c r="D1228" s="165"/>
    </row>
    <row r="1229" spans="4:4">
      <c r="D1229" s="165"/>
    </row>
    <row r="1230" spans="4:4">
      <c r="D1230" s="165"/>
    </row>
    <row r="1231" spans="4:4">
      <c r="D1231" s="165"/>
    </row>
    <row r="1232" spans="4:4">
      <c r="D1232" s="165"/>
    </row>
    <row r="1233" spans="4:4">
      <c r="D1233" s="165"/>
    </row>
    <row r="1234" spans="4:4">
      <c r="D1234" s="165"/>
    </row>
    <row r="1235" spans="4:4">
      <c r="D1235" s="165"/>
    </row>
    <row r="1236" spans="4:4">
      <c r="D1236" s="165"/>
    </row>
    <row r="1237" spans="4:4">
      <c r="D1237" s="165"/>
    </row>
    <row r="1238" spans="4:4">
      <c r="D1238" s="165"/>
    </row>
    <row r="1239" spans="4:4">
      <c r="D1239" s="165"/>
    </row>
    <row r="1240" spans="4:4">
      <c r="D1240" s="165"/>
    </row>
    <row r="1241" spans="4:4">
      <c r="D1241" s="165"/>
    </row>
    <row r="1242" spans="4:4">
      <c r="D1242" s="165"/>
    </row>
    <row r="1243" spans="4:4">
      <c r="D1243" s="165"/>
    </row>
    <row r="1244" spans="4:4">
      <c r="D1244" s="165"/>
    </row>
    <row r="1245" spans="4:4">
      <c r="D1245" s="165"/>
    </row>
    <row r="1246" spans="4:4">
      <c r="D1246" s="165"/>
    </row>
    <row r="1247" spans="4:4">
      <c r="D1247" s="165"/>
    </row>
    <row r="1248" spans="4:4">
      <c r="D1248" s="165"/>
    </row>
    <row r="1249" spans="4:4">
      <c r="D1249" s="165"/>
    </row>
    <row r="1250" spans="4:4">
      <c r="D1250" s="165"/>
    </row>
    <row r="1251" spans="4:4">
      <c r="D1251" s="165"/>
    </row>
    <row r="1252" spans="4:4">
      <c r="D1252" s="165"/>
    </row>
    <row r="1253" spans="4:4">
      <c r="D1253" s="165"/>
    </row>
    <row r="1254" spans="4:4">
      <c r="D1254" s="165"/>
    </row>
    <row r="1255" spans="4:4">
      <c r="D1255" s="165"/>
    </row>
    <row r="1256" spans="4:4">
      <c r="D1256" s="165"/>
    </row>
    <row r="1257" spans="4:4">
      <c r="D1257" s="165"/>
    </row>
    <row r="1258" spans="4:4">
      <c r="D1258" s="165"/>
    </row>
    <row r="1259" spans="4:4">
      <c r="D1259" s="165"/>
    </row>
    <row r="1260" spans="4:4">
      <c r="D1260" s="165"/>
    </row>
    <row r="1261" spans="4:4">
      <c r="D1261" s="165"/>
    </row>
    <row r="1262" spans="4:4">
      <c r="D1262" s="165"/>
    </row>
    <row r="1263" spans="4:4">
      <c r="D1263" s="165"/>
    </row>
    <row r="1264" spans="4:4">
      <c r="D1264" s="165"/>
    </row>
    <row r="1265" spans="4:4">
      <c r="D1265" s="165"/>
    </row>
    <row r="1266" spans="4:4">
      <c r="D1266" s="165"/>
    </row>
    <row r="1267" spans="4:4">
      <c r="D1267" s="165"/>
    </row>
    <row r="1268" spans="4:4">
      <c r="D1268" s="165"/>
    </row>
    <row r="1269" spans="4:4">
      <c r="D1269" s="165"/>
    </row>
    <row r="1270" spans="4:4">
      <c r="D1270" s="165"/>
    </row>
    <row r="1271" spans="4:4">
      <c r="D1271" s="165"/>
    </row>
    <row r="1272" spans="4:4">
      <c r="D1272" s="165"/>
    </row>
    <row r="1273" spans="4:4">
      <c r="D1273" s="165"/>
    </row>
    <row r="1274" spans="4:4">
      <c r="D1274" s="165"/>
    </row>
    <row r="1275" spans="4:4">
      <c r="D1275" s="165"/>
    </row>
    <row r="1276" spans="4:4">
      <c r="D1276" s="165"/>
    </row>
    <row r="1277" spans="4:4">
      <c r="D1277" s="165"/>
    </row>
    <row r="1278" spans="4:4">
      <c r="D1278" s="165"/>
    </row>
    <row r="1279" spans="4:4">
      <c r="D1279" s="165"/>
    </row>
    <row r="1280" spans="4:4">
      <c r="D1280" s="165"/>
    </row>
    <row r="1281" spans="4:4">
      <c r="D1281" s="165"/>
    </row>
    <row r="1282" spans="4:4">
      <c r="D1282" s="165"/>
    </row>
    <row r="1283" spans="4:4">
      <c r="D1283" s="165"/>
    </row>
    <row r="1284" spans="4:4">
      <c r="D1284" s="165"/>
    </row>
    <row r="1285" spans="4:4">
      <c r="D1285" s="165"/>
    </row>
    <row r="1286" spans="4:4">
      <c r="D1286" s="165"/>
    </row>
    <row r="1287" spans="4:4">
      <c r="D1287" s="165"/>
    </row>
    <row r="1288" spans="4:4">
      <c r="D1288" s="165"/>
    </row>
    <row r="1289" spans="4:4">
      <c r="D1289" s="165"/>
    </row>
    <row r="1290" spans="4:4">
      <c r="D1290" s="165"/>
    </row>
    <row r="1291" spans="4:4">
      <c r="D1291" s="165"/>
    </row>
    <row r="1292" spans="4:4">
      <c r="D1292" s="165"/>
    </row>
    <row r="1293" spans="4:4">
      <c r="D1293" s="165"/>
    </row>
    <row r="1294" spans="4:4">
      <c r="D1294" s="165"/>
    </row>
    <row r="1295" spans="4:4">
      <c r="D1295" s="165"/>
    </row>
    <row r="1296" spans="4:4">
      <c r="D1296" s="165"/>
    </row>
    <row r="1297" spans="4:4">
      <c r="D1297" s="165"/>
    </row>
    <row r="1298" spans="4:4">
      <c r="D1298" s="165"/>
    </row>
    <row r="1299" spans="4:4">
      <c r="D1299" s="165"/>
    </row>
    <row r="1300" spans="4:4">
      <c r="D1300" s="165"/>
    </row>
    <row r="1301" spans="4:4">
      <c r="D1301" s="165"/>
    </row>
    <row r="1302" spans="4:4">
      <c r="D1302" s="165"/>
    </row>
    <row r="1303" spans="4:4">
      <c r="D1303" s="165"/>
    </row>
    <row r="1304" spans="4:4">
      <c r="D1304" s="165"/>
    </row>
    <row r="1305" spans="4:4">
      <c r="D1305" s="165"/>
    </row>
    <row r="1306" spans="4:4">
      <c r="D1306" s="165"/>
    </row>
    <row r="1307" spans="4:4">
      <c r="D1307" s="165"/>
    </row>
    <row r="1308" spans="4:4">
      <c r="D1308" s="165"/>
    </row>
    <row r="1309" spans="4:4">
      <c r="D1309" s="165"/>
    </row>
    <row r="1310" spans="4:4">
      <c r="D1310" s="165"/>
    </row>
    <row r="1311" spans="4:4">
      <c r="D1311" s="165"/>
    </row>
    <row r="1312" spans="4:4">
      <c r="D1312" s="165"/>
    </row>
    <row r="1313" spans="4:4">
      <c r="D1313" s="165"/>
    </row>
    <row r="1314" spans="4:4">
      <c r="D1314" s="165"/>
    </row>
    <row r="1315" spans="4:4">
      <c r="D1315" s="165"/>
    </row>
    <row r="1316" spans="4:4">
      <c r="D1316" s="165"/>
    </row>
    <row r="1317" spans="4:4">
      <c r="D1317" s="165"/>
    </row>
    <row r="1318" spans="4:4">
      <c r="D1318" s="165"/>
    </row>
    <row r="1319" spans="4:4">
      <c r="D1319" s="165"/>
    </row>
    <row r="1320" spans="4:4">
      <c r="D1320" s="165"/>
    </row>
    <row r="1321" spans="4:4">
      <c r="D1321" s="165"/>
    </row>
    <row r="1322" spans="4:4">
      <c r="D1322" s="165"/>
    </row>
    <row r="1323" spans="4:4">
      <c r="D1323" s="165"/>
    </row>
    <row r="1324" spans="4:4">
      <c r="D1324" s="165"/>
    </row>
    <row r="1325" spans="4:4">
      <c r="D1325" s="165"/>
    </row>
    <row r="1326" spans="4:4">
      <c r="D1326" s="165"/>
    </row>
    <row r="1327" spans="4:4">
      <c r="D1327" s="165"/>
    </row>
    <row r="1328" spans="4:4">
      <c r="D1328" s="165"/>
    </row>
    <row r="1329" spans="4:4">
      <c r="D1329" s="165"/>
    </row>
    <row r="1330" spans="4:4">
      <c r="D1330" s="165"/>
    </row>
    <row r="1331" spans="4:4">
      <c r="D1331" s="165"/>
    </row>
    <row r="1332" spans="4:4">
      <c r="D1332" s="165"/>
    </row>
    <row r="1333" spans="4:4">
      <c r="D1333" s="165"/>
    </row>
    <row r="1334" spans="4:4">
      <c r="D1334" s="165"/>
    </row>
    <row r="1335" spans="4:4">
      <c r="D1335" s="165"/>
    </row>
    <row r="1336" spans="4:4">
      <c r="D1336" s="165"/>
    </row>
    <row r="1337" spans="4:4">
      <c r="D1337" s="165"/>
    </row>
    <row r="1338" spans="4:4">
      <c r="D1338" s="165"/>
    </row>
    <row r="1339" spans="4:4">
      <c r="D1339" s="165"/>
    </row>
    <row r="1340" spans="4:4">
      <c r="D1340" s="165"/>
    </row>
    <row r="1341" spans="4:4">
      <c r="D1341" s="165"/>
    </row>
    <row r="1342" spans="4:4">
      <c r="D1342" s="165"/>
    </row>
    <row r="1343" spans="4:4">
      <c r="D1343" s="165"/>
    </row>
    <row r="1344" spans="4:4">
      <c r="D1344" s="165"/>
    </row>
    <row r="1345" spans="4:4">
      <c r="D1345" s="165"/>
    </row>
    <row r="1346" spans="4:4">
      <c r="D1346" s="165"/>
    </row>
    <row r="1347" spans="4:4">
      <c r="D1347" s="165"/>
    </row>
    <row r="1348" spans="4:4">
      <c r="D1348" s="165"/>
    </row>
    <row r="1349" spans="4:4">
      <c r="D1349" s="165"/>
    </row>
    <row r="1350" spans="4:4">
      <c r="D1350" s="165"/>
    </row>
    <row r="1351" spans="4:4">
      <c r="D1351" s="165"/>
    </row>
    <row r="1352" spans="4:4">
      <c r="D1352" s="165"/>
    </row>
    <row r="1353" spans="4:4">
      <c r="D1353" s="165"/>
    </row>
    <row r="1354" spans="4:4">
      <c r="D1354" s="165"/>
    </row>
    <row r="1355" spans="4:4">
      <c r="D1355" s="165"/>
    </row>
    <row r="1356" spans="4:4">
      <c r="D1356" s="165"/>
    </row>
    <row r="1357" spans="4:4">
      <c r="D1357" s="165"/>
    </row>
    <row r="1358" spans="4:4">
      <c r="D1358" s="165"/>
    </row>
    <row r="1359" spans="4:4">
      <c r="D1359" s="165"/>
    </row>
    <row r="1360" spans="4:4">
      <c r="D1360" s="165"/>
    </row>
    <row r="1361" spans="4:4">
      <c r="D1361" s="165"/>
    </row>
    <row r="1362" spans="4:4">
      <c r="D1362" s="165"/>
    </row>
    <row r="1363" spans="4:4">
      <c r="D1363" s="165"/>
    </row>
    <row r="1364" spans="4:4">
      <c r="D1364" s="165"/>
    </row>
    <row r="1365" spans="4:4">
      <c r="D1365" s="165"/>
    </row>
    <row r="1366" spans="4:4">
      <c r="D1366" s="165"/>
    </row>
    <row r="1367" spans="4:4">
      <c r="D1367" s="165"/>
    </row>
    <row r="1368" spans="4:4">
      <c r="D1368" s="165"/>
    </row>
    <row r="1369" spans="4:4">
      <c r="D1369" s="165"/>
    </row>
    <row r="1370" spans="4:4">
      <c r="D1370" s="165"/>
    </row>
    <row r="1371" spans="4:4">
      <c r="D1371" s="165"/>
    </row>
    <row r="1372" spans="4:4">
      <c r="D1372" s="165"/>
    </row>
    <row r="1373" spans="4:4">
      <c r="D1373" s="165"/>
    </row>
    <row r="1374" spans="4:4">
      <c r="D1374" s="165"/>
    </row>
    <row r="1375" spans="4:4">
      <c r="D1375" s="165"/>
    </row>
    <row r="1376" spans="4:4">
      <c r="D1376" s="165"/>
    </row>
    <row r="1377" spans="4:4">
      <c r="D1377" s="165"/>
    </row>
    <row r="1378" spans="4:4">
      <c r="D1378" s="165"/>
    </row>
    <row r="1379" spans="4:4">
      <c r="D1379" s="165"/>
    </row>
    <row r="1380" spans="4:4">
      <c r="D1380" s="165"/>
    </row>
    <row r="1381" spans="4:4">
      <c r="D1381" s="165"/>
    </row>
    <row r="1382" spans="4:4">
      <c r="D1382" s="165"/>
    </row>
    <row r="1383" spans="4:4">
      <c r="D1383" s="165"/>
    </row>
    <row r="1384" spans="4:4">
      <c r="D1384" s="165"/>
    </row>
    <row r="1385" spans="4:4">
      <c r="D1385" s="165"/>
    </row>
    <row r="1386" spans="4:4">
      <c r="D1386" s="165"/>
    </row>
    <row r="1387" spans="4:4">
      <c r="D1387" s="165"/>
    </row>
    <row r="1388" spans="4:4">
      <c r="D1388" s="165"/>
    </row>
    <row r="1389" spans="4:4">
      <c r="D1389" s="165"/>
    </row>
    <row r="1390" spans="4:4">
      <c r="D1390" s="165"/>
    </row>
    <row r="1391" spans="4:4">
      <c r="D1391" s="165"/>
    </row>
    <row r="1392" spans="4:4">
      <c r="D1392" s="165"/>
    </row>
    <row r="1393" spans="4:4">
      <c r="D1393" s="165"/>
    </row>
    <row r="1394" spans="4:4">
      <c r="D1394" s="165"/>
    </row>
    <row r="1395" spans="4:4">
      <c r="D1395" s="165"/>
    </row>
    <row r="1396" spans="4:4">
      <c r="D1396" s="165"/>
    </row>
    <row r="1397" spans="4:4">
      <c r="D1397" s="165"/>
    </row>
    <row r="1398" spans="4:4">
      <c r="D1398" s="165"/>
    </row>
    <row r="1399" spans="4:4">
      <c r="D1399" s="165"/>
    </row>
    <row r="1400" spans="4:4">
      <c r="D1400" s="165"/>
    </row>
    <row r="1401" spans="4:4">
      <c r="D1401" s="165"/>
    </row>
    <row r="1402" spans="4:4">
      <c r="D1402" s="165"/>
    </row>
    <row r="1403" spans="4:4">
      <c r="D1403" s="165"/>
    </row>
    <row r="1404" spans="4:4">
      <c r="D1404" s="165"/>
    </row>
    <row r="1405" spans="4:4">
      <c r="D1405" s="165"/>
    </row>
    <row r="1406" spans="4:4">
      <c r="D1406" s="165"/>
    </row>
    <row r="1407" spans="4:4">
      <c r="D1407" s="165"/>
    </row>
    <row r="1408" spans="4:4">
      <c r="D1408" s="165"/>
    </row>
    <row r="1409" spans="4:4">
      <c r="D1409" s="165"/>
    </row>
    <row r="1410" spans="4:4">
      <c r="D1410" s="165"/>
    </row>
    <row r="1411" spans="4:4">
      <c r="D1411" s="165"/>
    </row>
    <row r="1412" spans="4:4">
      <c r="D1412" s="165"/>
    </row>
    <row r="1413" spans="4:4">
      <c r="D1413" s="165"/>
    </row>
    <row r="1414" spans="4:4">
      <c r="D1414" s="165"/>
    </row>
    <row r="1415" spans="4:4">
      <c r="D1415" s="165"/>
    </row>
    <row r="1416" spans="4:4">
      <c r="D1416" s="165"/>
    </row>
    <row r="1417" spans="4:4">
      <c r="D1417" s="165"/>
    </row>
    <row r="1418" spans="4:4">
      <c r="D1418" s="165"/>
    </row>
    <row r="1419" spans="4:4">
      <c r="D1419" s="165"/>
    </row>
    <row r="1420" spans="4:4">
      <c r="D1420" s="165"/>
    </row>
    <row r="1421" spans="4:4">
      <c r="D1421" s="165"/>
    </row>
    <row r="1422" spans="4:4">
      <c r="D1422" s="165"/>
    </row>
    <row r="1423" spans="4:4">
      <c r="D1423" s="165"/>
    </row>
    <row r="1424" spans="4:4">
      <c r="D1424" s="165"/>
    </row>
    <row r="1425" spans="4:4">
      <c r="D1425" s="165"/>
    </row>
    <row r="1426" spans="4:4">
      <c r="D1426" s="165"/>
    </row>
    <row r="1427" spans="4:4">
      <c r="D1427" s="165"/>
    </row>
    <row r="1428" spans="4:4">
      <c r="D1428" s="165"/>
    </row>
    <row r="1429" spans="4:4">
      <c r="D1429" s="165"/>
    </row>
    <row r="1430" spans="4:4">
      <c r="D1430" s="165"/>
    </row>
    <row r="1431" spans="4:4">
      <c r="D1431" s="165"/>
    </row>
    <row r="1432" spans="4:4">
      <c r="D1432" s="165"/>
    </row>
    <row r="1433" spans="4:4">
      <c r="D1433" s="165"/>
    </row>
    <row r="1434" spans="4:4">
      <c r="D1434" s="165"/>
    </row>
    <row r="1435" spans="4:4">
      <c r="D1435" s="165"/>
    </row>
    <row r="1436" spans="4:4">
      <c r="D1436" s="165"/>
    </row>
    <row r="1437" spans="4:4">
      <c r="D1437" s="165"/>
    </row>
    <row r="1438" spans="4:4">
      <c r="D1438" s="165"/>
    </row>
    <row r="1439" spans="4:4">
      <c r="D1439" s="165"/>
    </row>
    <row r="1440" spans="4:4">
      <c r="D1440" s="165"/>
    </row>
    <row r="1441" spans="4:4">
      <c r="D1441" s="165"/>
    </row>
    <row r="1442" spans="4:4">
      <c r="D1442" s="165"/>
    </row>
    <row r="1443" spans="4:4">
      <c r="D1443" s="165"/>
    </row>
    <row r="1444" spans="4:4">
      <c r="D1444" s="165"/>
    </row>
    <row r="1445" spans="4:4">
      <c r="D1445" s="165"/>
    </row>
    <row r="1446" spans="4:4">
      <c r="D1446" s="165"/>
    </row>
    <row r="1447" spans="4:4">
      <c r="D1447" s="165"/>
    </row>
    <row r="1448" spans="4:4">
      <c r="D1448" s="165"/>
    </row>
    <row r="1449" spans="4:4">
      <c r="D1449" s="165"/>
    </row>
    <row r="1450" spans="4:4">
      <c r="D1450" s="165"/>
    </row>
    <row r="1451" spans="4:4">
      <c r="D1451" s="165"/>
    </row>
    <row r="1452" spans="4:4">
      <c r="D1452" s="165"/>
    </row>
    <row r="1453" spans="4:4">
      <c r="D1453" s="165"/>
    </row>
    <row r="1454" spans="4:4">
      <c r="D1454" s="165"/>
    </row>
    <row r="1455" spans="4:4">
      <c r="D1455" s="165"/>
    </row>
    <row r="1456" spans="4:4">
      <c r="D1456" s="165"/>
    </row>
    <row r="1457" spans="4:4">
      <c r="D1457" s="165"/>
    </row>
    <row r="1458" spans="4:4">
      <c r="D1458" s="165"/>
    </row>
    <row r="1459" spans="4:4">
      <c r="D1459" s="165"/>
    </row>
    <row r="1460" spans="4:4">
      <c r="D1460" s="165"/>
    </row>
    <row r="1461" spans="4:4">
      <c r="D1461" s="165"/>
    </row>
    <row r="1462" spans="4:4">
      <c r="D1462" s="165"/>
    </row>
    <row r="1463" spans="4:4">
      <c r="D1463" s="165"/>
    </row>
    <row r="1464" spans="4:4">
      <c r="D1464" s="165"/>
    </row>
    <row r="1465" spans="4:4">
      <c r="D1465" s="165"/>
    </row>
    <row r="1466" spans="4:4">
      <c r="D1466" s="165"/>
    </row>
    <row r="1467" spans="4:4">
      <c r="D1467" s="165"/>
    </row>
    <row r="1468" spans="4:4">
      <c r="D1468" s="165"/>
    </row>
    <row r="1469" spans="4:4">
      <c r="D1469" s="165"/>
    </row>
    <row r="1470" spans="4:4">
      <c r="D1470" s="165"/>
    </row>
    <row r="1471" spans="4:4">
      <c r="D1471" s="165"/>
    </row>
    <row r="1472" spans="4:4">
      <c r="D1472" s="165"/>
    </row>
    <row r="1473" spans="4:4">
      <c r="D1473" s="165"/>
    </row>
    <row r="1474" spans="4:4">
      <c r="D1474" s="165"/>
    </row>
    <row r="1475" spans="4:4">
      <c r="D1475" s="165"/>
    </row>
    <row r="1476" spans="4:4">
      <c r="D1476" s="165"/>
    </row>
    <row r="1477" spans="4:4">
      <c r="D1477" s="165"/>
    </row>
    <row r="1478" spans="4:4">
      <c r="D1478" s="165"/>
    </row>
    <row r="1479" spans="4:4">
      <c r="D1479" s="165"/>
    </row>
    <row r="1480" spans="4:4">
      <c r="D1480" s="165"/>
    </row>
    <row r="1481" spans="4:4">
      <c r="D1481" s="165"/>
    </row>
    <row r="1482" spans="4:4">
      <c r="D1482" s="165"/>
    </row>
    <row r="1483" spans="4:4">
      <c r="D1483" s="165"/>
    </row>
    <row r="1484" spans="4:4">
      <c r="D1484" s="165"/>
    </row>
    <row r="1485" spans="4:4">
      <c r="D1485" s="165"/>
    </row>
    <row r="1486" spans="4:4">
      <c r="D1486" s="165"/>
    </row>
    <row r="1487" spans="4:4">
      <c r="D1487" s="165"/>
    </row>
    <row r="1488" spans="4:4">
      <c r="D1488" s="165"/>
    </row>
    <row r="1489" spans="4:4">
      <c r="D1489" s="165"/>
    </row>
    <row r="1490" spans="4:4">
      <c r="D1490" s="165"/>
    </row>
    <row r="1491" spans="4:4">
      <c r="D1491" s="165"/>
    </row>
    <row r="1492" spans="4:4">
      <c r="D1492" s="165"/>
    </row>
    <row r="1493" spans="4:4">
      <c r="D1493" s="165"/>
    </row>
    <row r="1494" spans="4:4">
      <c r="D1494" s="165"/>
    </row>
    <row r="1495" spans="4:4">
      <c r="D1495" s="165"/>
    </row>
    <row r="1496" spans="4:4">
      <c r="D1496" s="165"/>
    </row>
    <row r="1497" spans="4:4">
      <c r="D1497" s="165"/>
    </row>
    <row r="1498" spans="4:4">
      <c r="D1498" s="165"/>
    </row>
    <row r="1499" spans="4:4">
      <c r="D1499" s="165"/>
    </row>
    <row r="1500" spans="4:4">
      <c r="D1500" s="165"/>
    </row>
    <row r="1501" spans="4:4">
      <c r="D1501" s="165"/>
    </row>
    <row r="1502" spans="4:4">
      <c r="D1502" s="165"/>
    </row>
    <row r="1503" spans="4:4">
      <c r="D1503" s="165"/>
    </row>
    <row r="1504" spans="4:4">
      <c r="D1504" s="165"/>
    </row>
    <row r="1505" spans="4:4">
      <c r="D1505" s="165"/>
    </row>
    <row r="1506" spans="4:4">
      <c r="D1506" s="165"/>
    </row>
    <row r="1507" spans="4:4">
      <c r="D1507" s="165"/>
    </row>
    <row r="1508" spans="4:4">
      <c r="D1508" s="165"/>
    </row>
    <row r="1509" spans="4:4">
      <c r="D1509" s="165"/>
    </row>
    <row r="1510" spans="4:4">
      <c r="D1510" s="165"/>
    </row>
    <row r="1511" spans="4:4">
      <c r="D1511" s="165"/>
    </row>
    <row r="1512" spans="4:4">
      <c r="D1512" s="165"/>
    </row>
    <row r="1513" spans="4:4">
      <c r="D1513" s="165"/>
    </row>
    <row r="1514" spans="4:4">
      <c r="D1514" s="165"/>
    </row>
    <row r="1515" spans="4:4">
      <c r="D1515" s="165"/>
    </row>
    <row r="1516" spans="4:4">
      <c r="D1516" s="165"/>
    </row>
    <row r="1517" spans="4:4">
      <c r="D1517" s="165"/>
    </row>
    <row r="1518" spans="4:4">
      <c r="D1518" s="165"/>
    </row>
    <row r="1519" spans="4:4">
      <c r="D1519" s="165"/>
    </row>
    <row r="1520" spans="4:4">
      <c r="D1520" s="165"/>
    </row>
    <row r="1521" spans="4:4">
      <c r="D1521" s="165"/>
    </row>
    <row r="1522" spans="4:4">
      <c r="D1522" s="165"/>
    </row>
    <row r="1523" spans="4:4">
      <c r="D1523" s="165"/>
    </row>
    <row r="1524" spans="4:4">
      <c r="D1524" s="165"/>
    </row>
    <row r="1525" spans="4:4">
      <c r="D1525" s="165"/>
    </row>
    <row r="1526" spans="4:4">
      <c r="D1526" s="165"/>
    </row>
    <row r="1527" spans="4:4">
      <c r="D1527" s="165"/>
    </row>
    <row r="1528" spans="4:4">
      <c r="D1528" s="165"/>
    </row>
    <row r="1529" spans="4:4">
      <c r="D1529" s="165"/>
    </row>
    <row r="1530" spans="4:4">
      <c r="D1530" s="165"/>
    </row>
    <row r="1531" spans="4:4">
      <c r="D1531" s="165"/>
    </row>
    <row r="1532" spans="4:4">
      <c r="D1532" s="165"/>
    </row>
    <row r="1533" spans="4:4">
      <c r="D1533" s="165"/>
    </row>
    <row r="1534" spans="4:4">
      <c r="D1534" s="165"/>
    </row>
    <row r="1535" spans="4:4">
      <c r="D1535" s="165"/>
    </row>
    <row r="1536" spans="4:4">
      <c r="D1536" s="165"/>
    </row>
    <row r="1537" spans="4:4">
      <c r="D1537" s="165"/>
    </row>
    <row r="1538" spans="4:4">
      <c r="D1538" s="165"/>
    </row>
    <row r="1539" spans="4:4">
      <c r="D1539" s="165"/>
    </row>
    <row r="1540" spans="4:4">
      <c r="D1540" s="165"/>
    </row>
    <row r="1541" spans="4:4">
      <c r="D1541" s="165"/>
    </row>
    <row r="1542" spans="4:4">
      <c r="D1542" s="165"/>
    </row>
    <row r="1543" spans="4:4">
      <c r="D1543" s="165"/>
    </row>
    <row r="1544" spans="4:4">
      <c r="D1544" s="165"/>
    </row>
    <row r="1545" spans="4:4">
      <c r="D1545" s="165"/>
    </row>
    <row r="1546" spans="4:4">
      <c r="D1546" s="165"/>
    </row>
    <row r="1547" spans="4:4">
      <c r="D1547" s="165"/>
    </row>
    <row r="1548" spans="4:4">
      <c r="D1548" s="165"/>
    </row>
    <row r="1549" spans="4:4">
      <c r="D1549" s="165"/>
    </row>
    <row r="1550" spans="4:4">
      <c r="D1550" s="165"/>
    </row>
    <row r="1551" spans="4:4">
      <c r="D1551" s="165"/>
    </row>
    <row r="1552" spans="4:4">
      <c r="D1552" s="165"/>
    </row>
    <row r="1553" spans="4:4">
      <c r="D1553" s="165"/>
    </row>
    <row r="1554" spans="4:4">
      <c r="D1554" s="165"/>
    </row>
    <row r="1555" spans="4:4">
      <c r="D1555" s="165"/>
    </row>
    <row r="1556" spans="4:4">
      <c r="D1556" s="165"/>
    </row>
    <row r="1557" spans="4:4">
      <c r="D1557" s="165"/>
    </row>
    <row r="1558" spans="4:4">
      <c r="D1558" s="165"/>
    </row>
    <row r="1559" spans="4:4">
      <c r="D1559" s="165"/>
    </row>
    <row r="1560" spans="4:4">
      <c r="D1560" s="165"/>
    </row>
    <row r="1561" spans="4:4">
      <c r="D1561" s="165"/>
    </row>
    <row r="1562" spans="4:4">
      <c r="D1562" s="165"/>
    </row>
    <row r="1563" spans="4:4">
      <c r="D1563" s="165"/>
    </row>
    <row r="1564" spans="4:4">
      <c r="D1564" s="165"/>
    </row>
    <row r="1565" spans="4:4">
      <c r="D1565" s="165"/>
    </row>
    <row r="1566" spans="4:4">
      <c r="D1566" s="165"/>
    </row>
    <row r="1567" spans="4:4">
      <c r="D1567" s="165"/>
    </row>
    <row r="1568" spans="4:4">
      <c r="D1568" s="165"/>
    </row>
    <row r="1569" spans="4:4">
      <c r="D1569" s="165"/>
    </row>
    <row r="1570" spans="4:4">
      <c r="D1570" s="165"/>
    </row>
    <row r="1571" spans="4:4">
      <c r="D1571" s="165"/>
    </row>
    <row r="1572" spans="4:4">
      <c r="D1572" s="165"/>
    </row>
    <row r="1573" spans="4:4">
      <c r="D1573" s="165"/>
    </row>
    <row r="1574" spans="4:4">
      <c r="D1574" s="165"/>
    </row>
    <row r="1575" spans="4:4">
      <c r="D1575" s="165"/>
    </row>
    <row r="1576" spans="4:4">
      <c r="D1576" s="165"/>
    </row>
    <row r="1577" spans="4:4">
      <c r="D1577" s="165"/>
    </row>
    <row r="1578" spans="4:4">
      <c r="D1578" s="165"/>
    </row>
    <row r="1579" spans="4:4">
      <c r="D1579" s="165"/>
    </row>
    <row r="1580" spans="4:4">
      <c r="D1580" s="165"/>
    </row>
    <row r="1581" spans="4:4">
      <c r="D1581" s="165"/>
    </row>
    <row r="1582" spans="4:4">
      <c r="D1582" s="165"/>
    </row>
    <row r="1583" spans="4:4">
      <c r="D1583" s="165"/>
    </row>
    <row r="1584" spans="4:4">
      <c r="D1584" s="165"/>
    </row>
    <row r="1585" spans="4:4">
      <c r="D1585" s="165"/>
    </row>
    <row r="1586" spans="4:4">
      <c r="D1586" s="165"/>
    </row>
    <row r="1587" spans="4:4">
      <c r="D1587" s="165"/>
    </row>
    <row r="1588" spans="4:4">
      <c r="D1588" s="165"/>
    </row>
    <row r="1589" spans="4:4">
      <c r="D1589" s="165"/>
    </row>
    <row r="1590" spans="4:4">
      <c r="D1590" s="165"/>
    </row>
    <row r="1591" spans="4:4">
      <c r="D1591" s="165"/>
    </row>
    <row r="1592" spans="4:4">
      <c r="D1592" s="165"/>
    </row>
    <row r="1593" spans="4:4">
      <c r="D1593" s="165"/>
    </row>
    <row r="1594" spans="4:4">
      <c r="D1594" s="165"/>
    </row>
    <row r="1595" spans="4:4">
      <c r="D1595" s="165"/>
    </row>
    <row r="1596" spans="4:4">
      <c r="D1596" s="165"/>
    </row>
    <row r="1597" spans="4:4">
      <c r="D1597" s="165"/>
    </row>
    <row r="1598" spans="4:4">
      <c r="D1598" s="165"/>
    </row>
    <row r="1599" spans="4:4">
      <c r="D1599" s="165"/>
    </row>
    <row r="1600" spans="4:4">
      <c r="D1600" s="165"/>
    </row>
    <row r="1601" spans="4:4">
      <c r="D1601" s="165"/>
    </row>
    <row r="1602" spans="4:4">
      <c r="D1602" s="165"/>
    </row>
    <row r="1603" spans="4:4">
      <c r="D1603" s="165"/>
    </row>
    <row r="1604" spans="4:4">
      <c r="D1604" s="165"/>
    </row>
    <row r="1605" spans="4:4">
      <c r="D1605" s="165"/>
    </row>
    <row r="1606" spans="4:4">
      <c r="D1606" s="165"/>
    </row>
    <row r="1607" spans="4:4">
      <c r="D1607" s="165"/>
    </row>
    <row r="1608" spans="4:4">
      <c r="D1608" s="165"/>
    </row>
    <row r="1609" spans="4:4">
      <c r="D1609" s="165"/>
    </row>
    <row r="1610" spans="4:4">
      <c r="D1610" s="165"/>
    </row>
    <row r="1611" spans="4:4">
      <c r="D1611" s="165"/>
    </row>
    <row r="1612" spans="4:4">
      <c r="D1612" s="165"/>
    </row>
    <row r="1613" spans="4:4">
      <c r="D1613" s="165"/>
    </row>
    <row r="1614" spans="4:4">
      <c r="D1614" s="165"/>
    </row>
    <row r="1615" spans="4:4">
      <c r="D1615" s="165"/>
    </row>
    <row r="1616" spans="4:4">
      <c r="D1616" s="165"/>
    </row>
    <row r="1617" spans="4:4">
      <c r="D1617" s="165"/>
    </row>
    <row r="1618" spans="4:4">
      <c r="D1618" s="165"/>
    </row>
    <row r="1619" spans="4:4">
      <c r="D1619" s="165"/>
    </row>
    <row r="1620" spans="4:4">
      <c r="D1620" s="165"/>
    </row>
    <row r="1621" spans="4:4">
      <c r="D1621" s="165"/>
    </row>
    <row r="1622" spans="4:4">
      <c r="D1622" s="165"/>
    </row>
    <row r="1623" spans="4:4">
      <c r="D1623" s="165"/>
    </row>
    <row r="1624" spans="4:4">
      <c r="D1624" s="165"/>
    </row>
    <row r="1625" spans="4:4">
      <c r="D1625" s="165"/>
    </row>
    <row r="1626" spans="4:4">
      <c r="D1626" s="165"/>
    </row>
    <row r="1627" spans="4:4">
      <c r="D1627" s="165"/>
    </row>
    <row r="1628" spans="4:4">
      <c r="D1628" s="165"/>
    </row>
    <row r="1629" spans="4:4">
      <c r="D1629" s="165"/>
    </row>
    <row r="1630" spans="4:4">
      <c r="D1630" s="165"/>
    </row>
    <row r="1631" spans="4:4">
      <c r="D1631" s="165"/>
    </row>
    <row r="1632" spans="4:4">
      <c r="D1632" s="165"/>
    </row>
    <row r="1633" spans="4:4">
      <c r="D1633" s="165"/>
    </row>
    <row r="1634" spans="4:4">
      <c r="D1634" s="165"/>
    </row>
    <row r="1635" spans="4:4">
      <c r="D1635" s="165"/>
    </row>
    <row r="1636" spans="4:4">
      <c r="D1636" s="165"/>
    </row>
    <row r="1637" spans="4:4">
      <c r="D1637" s="165"/>
    </row>
    <row r="1638" spans="4:4">
      <c r="D1638" s="165"/>
    </row>
    <row r="1639" spans="4:4">
      <c r="D1639" s="165"/>
    </row>
    <row r="1640" spans="4:4">
      <c r="D1640" s="165"/>
    </row>
    <row r="1641" spans="4:4">
      <c r="D1641" s="165"/>
    </row>
    <row r="1642" spans="4:4">
      <c r="D1642" s="165"/>
    </row>
    <row r="1643" spans="4:4">
      <c r="D1643" s="165"/>
    </row>
    <row r="1644" spans="4:4">
      <c r="D1644" s="165"/>
    </row>
    <row r="1645" spans="4:4">
      <c r="D1645" s="165"/>
    </row>
    <row r="1646" spans="4:4">
      <c r="D1646" s="165"/>
    </row>
    <row r="1647" spans="4:4">
      <c r="D1647" s="165"/>
    </row>
    <row r="1648" spans="4:4">
      <c r="D1648" s="165"/>
    </row>
    <row r="1649" spans="4:4">
      <c r="D1649" s="165"/>
    </row>
    <row r="1650" spans="4:4">
      <c r="D1650" s="165"/>
    </row>
    <row r="1651" spans="4:4">
      <c r="D1651" s="165"/>
    </row>
    <row r="1652" spans="4:4">
      <c r="D1652" s="165"/>
    </row>
    <row r="1653" spans="4:4">
      <c r="D1653" s="165"/>
    </row>
    <row r="1654" spans="4:4">
      <c r="D1654" s="165"/>
    </row>
    <row r="1655" spans="4:4">
      <c r="D1655" s="165"/>
    </row>
    <row r="1656" spans="4:4">
      <c r="D1656" s="165"/>
    </row>
    <row r="1657" spans="4:4">
      <c r="D1657" s="165"/>
    </row>
    <row r="1658" spans="4:4">
      <c r="D1658" s="165"/>
    </row>
    <row r="1659" spans="4:4">
      <c r="D1659" s="165"/>
    </row>
    <row r="1660" spans="4:4">
      <c r="D1660" s="165"/>
    </row>
    <row r="1661" spans="4:4">
      <c r="D1661" s="165"/>
    </row>
    <row r="1662" spans="4:4">
      <c r="D1662" s="165"/>
    </row>
    <row r="1663" spans="4:4">
      <c r="D1663" s="165"/>
    </row>
    <row r="1664" spans="4:4">
      <c r="D1664" s="165"/>
    </row>
    <row r="1665" spans="4:4">
      <c r="D1665" s="165"/>
    </row>
    <row r="1666" spans="4:4">
      <c r="D1666" s="165"/>
    </row>
    <row r="1667" spans="4:4">
      <c r="D1667" s="165"/>
    </row>
    <row r="1668" spans="4:4">
      <c r="D1668" s="165"/>
    </row>
    <row r="1669" spans="4:4">
      <c r="D1669" s="165"/>
    </row>
    <row r="1670" spans="4:4">
      <c r="D1670" s="165"/>
    </row>
    <row r="1671" spans="4:4">
      <c r="D1671" s="165"/>
    </row>
    <row r="1672" spans="4:4">
      <c r="D1672" s="165"/>
    </row>
    <row r="1673" spans="4:4">
      <c r="D1673" s="165"/>
    </row>
    <row r="1674" spans="4:4">
      <c r="D1674" s="165"/>
    </row>
    <row r="1675" spans="4:4">
      <c r="D1675" s="165"/>
    </row>
    <row r="1676" spans="4:4">
      <c r="D1676" s="165"/>
    </row>
    <row r="1677" spans="4:4">
      <c r="D1677" s="165"/>
    </row>
    <row r="1678" spans="4:4">
      <c r="D1678" s="165"/>
    </row>
    <row r="1679" spans="4:4">
      <c r="D1679" s="165"/>
    </row>
    <row r="1680" spans="4:4">
      <c r="D1680" s="165"/>
    </row>
    <row r="1681" spans="4:4">
      <c r="D1681" s="165"/>
    </row>
    <row r="1682" spans="4:4">
      <c r="D1682" s="165"/>
    </row>
    <row r="1683" spans="4:4">
      <c r="D1683" s="165"/>
    </row>
    <row r="1684" spans="4:4">
      <c r="D1684" s="165"/>
    </row>
    <row r="1685" spans="4:4">
      <c r="D1685" s="165"/>
    </row>
    <row r="1686" spans="4:4">
      <c r="D1686" s="165"/>
    </row>
    <row r="1687" spans="4:4">
      <c r="D1687" s="165"/>
    </row>
    <row r="1688" spans="4:4">
      <c r="D1688" s="165"/>
    </row>
    <row r="1689" spans="4:4">
      <c r="D1689" s="165"/>
    </row>
    <row r="1690" spans="4:4">
      <c r="D1690" s="165"/>
    </row>
    <row r="1691" spans="4:4">
      <c r="D1691" s="165"/>
    </row>
    <row r="1692" spans="4:4">
      <c r="D1692" s="165"/>
    </row>
    <row r="1693" spans="4:4">
      <c r="D1693" s="165"/>
    </row>
    <row r="1694" spans="4:4">
      <c r="D1694" s="165"/>
    </row>
    <row r="1695" spans="4:4">
      <c r="D1695" s="165"/>
    </row>
    <row r="1696" spans="4:4">
      <c r="D1696" s="165"/>
    </row>
    <row r="1697" spans="4:4">
      <c r="D1697" s="165"/>
    </row>
    <row r="1698" spans="4:4">
      <c r="D1698" s="165"/>
    </row>
    <row r="1699" spans="4:4">
      <c r="D1699" s="165"/>
    </row>
    <row r="1700" spans="4:4">
      <c r="D1700" s="165"/>
    </row>
    <row r="1701" spans="4:4">
      <c r="D1701" s="165"/>
    </row>
    <row r="1702" spans="4:4">
      <c r="D1702" s="165"/>
    </row>
    <row r="1703" spans="4:4">
      <c r="D1703" s="165"/>
    </row>
    <row r="1704" spans="4:4">
      <c r="D1704" s="165"/>
    </row>
    <row r="1705" spans="4:4">
      <c r="D1705" s="165"/>
    </row>
    <row r="1706" spans="4:4">
      <c r="D1706" s="165"/>
    </row>
    <row r="1707" spans="4:4">
      <c r="D1707" s="165"/>
    </row>
    <row r="1708" spans="4:4">
      <c r="D1708" s="165"/>
    </row>
    <row r="1709" spans="4:4">
      <c r="D1709" s="165"/>
    </row>
    <row r="1710" spans="4:4">
      <c r="D1710" s="165"/>
    </row>
    <row r="1711" spans="4:4">
      <c r="D1711" s="165"/>
    </row>
    <row r="1712" spans="4:4">
      <c r="D1712" s="165"/>
    </row>
    <row r="1713" spans="4:4">
      <c r="D1713" s="165"/>
    </row>
    <row r="1714" spans="4:4">
      <c r="D1714" s="165"/>
    </row>
    <row r="1715" spans="4:4">
      <c r="D1715" s="165"/>
    </row>
    <row r="1716" spans="4:4">
      <c r="D1716" s="165"/>
    </row>
    <row r="1717" spans="4:4">
      <c r="D1717" s="165"/>
    </row>
    <row r="1718" spans="4:4">
      <c r="D1718" s="165"/>
    </row>
    <row r="1719" spans="4:4">
      <c r="D1719" s="165"/>
    </row>
    <row r="1720" spans="4:4">
      <c r="D1720" s="165"/>
    </row>
    <row r="1721" spans="4:4">
      <c r="D1721" s="165"/>
    </row>
    <row r="1722" spans="4:4">
      <c r="D1722" s="165"/>
    </row>
    <row r="1723" spans="4:4">
      <c r="D1723" s="165"/>
    </row>
    <row r="1724" spans="4:4">
      <c r="D1724" s="165"/>
    </row>
    <row r="1725" spans="4:4">
      <c r="D1725" s="165"/>
    </row>
    <row r="1726" spans="4:4">
      <c r="D1726" s="165"/>
    </row>
    <row r="1727" spans="4:4">
      <c r="D1727" s="165"/>
    </row>
    <row r="1728" spans="4:4">
      <c r="D1728" s="165"/>
    </row>
    <row r="1729" spans="4:4">
      <c r="D1729" s="165"/>
    </row>
    <row r="1730" spans="4:4">
      <c r="D1730" s="165"/>
    </row>
    <row r="1731" spans="4:4">
      <c r="D1731" s="165"/>
    </row>
    <row r="1732" spans="4:4">
      <c r="D1732" s="165"/>
    </row>
    <row r="1733" spans="4:4">
      <c r="D1733" s="165"/>
    </row>
    <row r="1734" spans="4:4">
      <c r="D1734" s="165"/>
    </row>
    <row r="1735" spans="4:4">
      <c r="D1735" s="165"/>
    </row>
    <row r="1736" spans="4:4">
      <c r="D1736" s="165"/>
    </row>
    <row r="1737" spans="4:4">
      <c r="D1737" s="165"/>
    </row>
    <row r="1738" spans="4:4">
      <c r="D1738" s="165"/>
    </row>
    <row r="1739" spans="4:4">
      <c r="D1739" s="165"/>
    </row>
    <row r="1740" spans="4:4">
      <c r="D1740" s="165"/>
    </row>
    <row r="1741" spans="4:4">
      <c r="D1741" s="165"/>
    </row>
    <row r="1742" spans="4:4">
      <c r="D1742" s="165"/>
    </row>
    <row r="1743" spans="4:4">
      <c r="D1743" s="165"/>
    </row>
    <row r="1744" spans="4:4">
      <c r="D1744" s="165"/>
    </row>
    <row r="1745" spans="4:4">
      <c r="D1745" s="165"/>
    </row>
    <row r="1746" spans="4:4">
      <c r="D1746" s="165"/>
    </row>
    <row r="1747" spans="4:4">
      <c r="D1747" s="165"/>
    </row>
    <row r="1748" spans="4:4">
      <c r="D1748" s="165"/>
    </row>
    <row r="1749" spans="4:4">
      <c r="D1749" s="165"/>
    </row>
    <row r="1750" spans="4:4">
      <c r="D1750" s="165"/>
    </row>
    <row r="1751" spans="4:4">
      <c r="D1751" s="165"/>
    </row>
    <row r="1752" spans="4:4">
      <c r="D1752" s="165"/>
    </row>
    <row r="1753" spans="4:4">
      <c r="D1753" s="165"/>
    </row>
    <row r="1754" spans="4:4">
      <c r="D1754" s="165"/>
    </row>
    <row r="1755" spans="4:4">
      <c r="D1755" s="165"/>
    </row>
    <row r="1756" spans="4:4">
      <c r="D1756" s="165"/>
    </row>
    <row r="1757" spans="4:4">
      <c r="D1757" s="165"/>
    </row>
    <row r="1758" spans="4:4">
      <c r="D1758" s="165"/>
    </row>
    <row r="1759" spans="4:4">
      <c r="D1759" s="165"/>
    </row>
    <row r="1760" spans="4:4">
      <c r="D1760" s="165"/>
    </row>
    <row r="1761" spans="4:4">
      <c r="D1761" s="165"/>
    </row>
    <row r="1762" spans="4:4">
      <c r="D1762" s="165"/>
    </row>
    <row r="1763" spans="4:4">
      <c r="D1763" s="165"/>
    </row>
    <row r="1764" spans="4:4">
      <c r="D1764" s="165"/>
    </row>
    <row r="1765" spans="4:4">
      <c r="D1765" s="165"/>
    </row>
    <row r="1766" spans="4:4">
      <c r="D1766" s="165"/>
    </row>
    <row r="1767" spans="4:4">
      <c r="D1767" s="165"/>
    </row>
    <row r="1768" spans="4:4">
      <c r="D1768" s="165"/>
    </row>
    <row r="1769" spans="4:4">
      <c r="D1769" s="165"/>
    </row>
    <row r="1770" spans="4:4">
      <c r="D1770" s="165"/>
    </row>
    <row r="1771" spans="4:4">
      <c r="D1771" s="165"/>
    </row>
    <row r="1772" spans="4:4">
      <c r="D1772" s="165"/>
    </row>
    <row r="1773" spans="4:4">
      <c r="D1773" s="165"/>
    </row>
    <row r="1774" spans="4:4">
      <c r="D1774" s="165"/>
    </row>
    <row r="1775" spans="4:4">
      <c r="D1775" s="165"/>
    </row>
    <row r="1776" spans="4:4">
      <c r="D1776" s="165"/>
    </row>
    <row r="1777" spans="4:4">
      <c r="D1777" s="165"/>
    </row>
    <row r="1778" spans="4:4">
      <c r="D1778" s="165"/>
    </row>
    <row r="1779" spans="4:4">
      <c r="D1779" s="165"/>
    </row>
    <row r="1780" spans="4:4">
      <c r="D1780" s="165"/>
    </row>
    <row r="1781" spans="4:4">
      <c r="D1781" s="165"/>
    </row>
    <row r="1782" spans="4:4">
      <c r="D1782" s="165"/>
    </row>
    <row r="1783" spans="4:4">
      <c r="D1783" s="165"/>
    </row>
    <row r="1784" spans="4:4">
      <c r="D1784" s="165"/>
    </row>
    <row r="1785" spans="4:4">
      <c r="D1785" s="165"/>
    </row>
    <row r="1786" spans="4:4">
      <c r="D1786" s="165"/>
    </row>
    <row r="1787" spans="4:4">
      <c r="D1787" s="165"/>
    </row>
    <row r="1788" spans="4:4">
      <c r="D1788" s="165"/>
    </row>
    <row r="1789" spans="4:4">
      <c r="D1789" s="165"/>
    </row>
    <row r="1790" spans="4:4">
      <c r="D1790" s="165"/>
    </row>
    <row r="1791" spans="4:4">
      <c r="D1791" s="165"/>
    </row>
    <row r="1792" spans="4:4">
      <c r="D1792" s="165"/>
    </row>
    <row r="1793" spans="4:4">
      <c r="D1793" s="165"/>
    </row>
    <row r="1794" spans="4:4">
      <c r="D1794" s="165"/>
    </row>
    <row r="1795" spans="4:4">
      <c r="D1795" s="165"/>
    </row>
    <row r="1796" spans="4:4">
      <c r="D1796" s="165"/>
    </row>
    <row r="1797" spans="4:4">
      <c r="D1797" s="165"/>
    </row>
    <row r="1798" spans="4:4">
      <c r="D1798" s="165"/>
    </row>
    <row r="1799" spans="4:4">
      <c r="D1799" s="165"/>
    </row>
    <row r="1800" spans="4:4">
      <c r="D1800" s="165"/>
    </row>
    <row r="1801" spans="4:4">
      <c r="D1801" s="165"/>
    </row>
    <row r="1802" spans="4:4">
      <c r="D1802" s="165"/>
    </row>
    <row r="1803" spans="4:4">
      <c r="D1803" s="165"/>
    </row>
    <row r="1804" spans="4:4">
      <c r="D1804" s="165"/>
    </row>
    <row r="1805" spans="4:4">
      <c r="D1805" s="165"/>
    </row>
    <row r="1806" spans="4:4">
      <c r="D1806" s="165"/>
    </row>
    <row r="1807" spans="4:4">
      <c r="D1807" s="165"/>
    </row>
    <row r="1808" spans="4:4">
      <c r="D1808" s="165"/>
    </row>
    <row r="1809" spans="4:4">
      <c r="D1809" s="165"/>
    </row>
    <row r="1810" spans="4:4">
      <c r="D1810" s="165"/>
    </row>
    <row r="1811" spans="4:4">
      <c r="D1811" s="165"/>
    </row>
    <row r="1812" spans="4:4">
      <c r="D1812" s="165"/>
    </row>
    <row r="1813" spans="4:4">
      <c r="D1813" s="165"/>
    </row>
    <row r="1814" spans="4:4">
      <c r="D1814" s="165"/>
    </row>
    <row r="1815" spans="4:4">
      <c r="D1815" s="165"/>
    </row>
    <row r="1816" spans="4:4">
      <c r="D1816" s="165"/>
    </row>
    <row r="1817" spans="4:4">
      <c r="D1817" s="165"/>
    </row>
    <row r="1818" spans="4:4">
      <c r="D1818" s="165"/>
    </row>
    <row r="1819" spans="4:4">
      <c r="D1819" s="165"/>
    </row>
    <row r="1820" spans="4:4">
      <c r="D1820" s="165"/>
    </row>
    <row r="1821" spans="4:4">
      <c r="D1821" s="165"/>
    </row>
    <row r="1822" spans="4:4">
      <c r="D1822" s="165"/>
    </row>
    <row r="1823" spans="4:4">
      <c r="D1823" s="165"/>
    </row>
    <row r="1824" spans="4:4">
      <c r="D1824" s="165"/>
    </row>
    <row r="1825" spans="4:4">
      <c r="D1825" s="165"/>
    </row>
    <row r="1826" spans="4:4">
      <c r="D1826" s="165"/>
    </row>
    <row r="1827" spans="4:4">
      <c r="D1827" s="165"/>
    </row>
    <row r="1828" spans="4:4">
      <c r="D1828" s="165"/>
    </row>
    <row r="1829" spans="4:4">
      <c r="D1829" s="165"/>
    </row>
    <row r="1830" spans="4:4">
      <c r="D1830" s="165"/>
    </row>
    <row r="1831" spans="4:4">
      <c r="D1831" s="165"/>
    </row>
    <row r="1832" spans="4:4">
      <c r="D1832" s="165"/>
    </row>
    <row r="1833" spans="4:4">
      <c r="D1833" s="165"/>
    </row>
    <row r="1834" spans="4:4">
      <c r="D1834" s="165"/>
    </row>
    <row r="1835" spans="4:4">
      <c r="D1835" s="165"/>
    </row>
    <row r="1836" spans="4:4">
      <c r="D1836" s="165"/>
    </row>
    <row r="1837" spans="4:4">
      <c r="D1837" s="165"/>
    </row>
    <row r="1838" spans="4:4">
      <c r="D1838" s="165"/>
    </row>
    <row r="1839" spans="4:4">
      <c r="D1839" s="165"/>
    </row>
    <row r="1840" spans="4:4">
      <c r="D1840" s="165"/>
    </row>
    <row r="1841" spans="4:4">
      <c r="D1841" s="165"/>
    </row>
    <row r="1842" spans="4:4">
      <c r="D1842" s="165"/>
    </row>
    <row r="1843" spans="4:4">
      <c r="D1843" s="165"/>
    </row>
    <row r="1844" spans="4:4">
      <c r="D1844" s="165"/>
    </row>
    <row r="1845" spans="4:4">
      <c r="D1845" s="165"/>
    </row>
    <row r="1846" spans="4:4">
      <c r="D1846" s="165"/>
    </row>
    <row r="1847" spans="4:4">
      <c r="D1847" s="165"/>
    </row>
    <row r="1848" spans="4:4">
      <c r="D1848" s="165"/>
    </row>
    <row r="1849" spans="4:4">
      <c r="D1849" s="165"/>
    </row>
    <row r="1850" spans="4:4">
      <c r="D1850" s="165"/>
    </row>
    <row r="1851" spans="4:4">
      <c r="D1851" s="165"/>
    </row>
    <row r="1852" spans="4:4">
      <c r="D1852" s="165"/>
    </row>
    <row r="1853" spans="4:4">
      <c r="D1853" s="165"/>
    </row>
    <row r="1854" spans="4:4">
      <c r="D1854" s="165"/>
    </row>
    <row r="1855" spans="4:4">
      <c r="D1855" s="165"/>
    </row>
    <row r="1856" spans="4:4">
      <c r="D1856" s="165"/>
    </row>
    <row r="1857" spans="4:4">
      <c r="D1857" s="165"/>
    </row>
    <row r="1858" spans="4:4">
      <c r="D1858" s="165"/>
    </row>
    <row r="1859" spans="4:4">
      <c r="D1859" s="165"/>
    </row>
    <row r="1860" spans="4:4">
      <c r="D1860" s="165"/>
    </row>
    <row r="1861" spans="4:4">
      <c r="D1861" s="165"/>
    </row>
    <row r="1862" spans="4:4">
      <c r="D1862" s="165"/>
    </row>
    <row r="1863" spans="4:4">
      <c r="D1863" s="165"/>
    </row>
    <row r="1864" spans="4:4">
      <c r="D1864" s="165"/>
    </row>
    <row r="1865" spans="4:4">
      <c r="D1865" s="165"/>
    </row>
    <row r="1866" spans="4:4">
      <c r="D1866" s="165"/>
    </row>
    <row r="1867" spans="4:4">
      <c r="D1867" s="165"/>
    </row>
    <row r="1868" spans="4:4">
      <c r="D1868" s="165"/>
    </row>
    <row r="1869" spans="4:4">
      <c r="D1869" s="165"/>
    </row>
    <row r="1870" spans="4:4">
      <c r="D1870" s="165"/>
    </row>
    <row r="1871" spans="4:4">
      <c r="D1871" s="165"/>
    </row>
    <row r="1872" spans="4:4">
      <c r="D1872" s="165"/>
    </row>
    <row r="1873" spans="4:4">
      <c r="D1873" s="165"/>
    </row>
    <row r="1874" spans="4:4">
      <c r="D1874" s="165"/>
    </row>
    <row r="1875" spans="4:4">
      <c r="D1875" s="165"/>
    </row>
    <row r="1876" spans="4:4">
      <c r="D1876" s="165"/>
    </row>
    <row r="1877" spans="4:4">
      <c r="D1877" s="165"/>
    </row>
    <row r="1878" spans="4:4">
      <c r="D1878" s="165"/>
    </row>
    <row r="1879" spans="4:4">
      <c r="D1879" s="165"/>
    </row>
    <row r="1880" spans="4:4">
      <c r="D1880" s="165"/>
    </row>
    <row r="1881" spans="4:4">
      <c r="D1881" s="165"/>
    </row>
    <row r="1882" spans="4:4">
      <c r="D1882" s="165"/>
    </row>
    <row r="1883" spans="4:4">
      <c r="D1883" s="165"/>
    </row>
    <row r="1884" spans="4:4">
      <c r="D1884" s="165"/>
    </row>
    <row r="1885" spans="4:4">
      <c r="D1885" s="165"/>
    </row>
    <row r="1886" spans="4:4">
      <c r="D1886" s="165"/>
    </row>
    <row r="1887" spans="4:4">
      <c r="D1887" s="165"/>
    </row>
    <row r="1888" spans="4:4">
      <c r="D1888" s="165"/>
    </row>
    <row r="1889" spans="4:4">
      <c r="D1889" s="165"/>
    </row>
    <row r="1890" spans="4:4">
      <c r="D1890" s="165"/>
    </row>
    <row r="1891" spans="4:4">
      <c r="D1891" s="165"/>
    </row>
    <row r="1892" spans="4:4">
      <c r="D1892" s="165"/>
    </row>
    <row r="1893" spans="4:4">
      <c r="D1893" s="165"/>
    </row>
    <row r="1894" spans="4:4">
      <c r="D1894" s="165"/>
    </row>
    <row r="1895" spans="4:4">
      <c r="D1895" s="165"/>
    </row>
    <row r="1896" spans="4:4">
      <c r="D1896" s="165"/>
    </row>
    <row r="1897" spans="4:4">
      <c r="D1897" s="165"/>
    </row>
    <row r="1898" spans="4:4">
      <c r="D1898" s="165"/>
    </row>
    <row r="1899" spans="4:4">
      <c r="D1899" s="165"/>
    </row>
    <row r="1900" spans="4:4">
      <c r="D1900" s="165"/>
    </row>
    <row r="1901" spans="4:4">
      <c r="D1901" s="165"/>
    </row>
    <row r="1902" spans="4:4">
      <c r="D1902" s="165"/>
    </row>
    <row r="1903" spans="4:4">
      <c r="D1903" s="165"/>
    </row>
    <row r="1904" spans="4:4">
      <c r="D1904" s="165"/>
    </row>
    <row r="1905" spans="4:4">
      <c r="D1905" s="165"/>
    </row>
    <row r="1906" spans="4:4">
      <c r="D1906" s="165"/>
    </row>
    <row r="1907" spans="4:4">
      <c r="D1907" s="165"/>
    </row>
    <row r="1908" spans="4:4">
      <c r="D1908" s="165"/>
    </row>
    <row r="1909" spans="4:4">
      <c r="D1909" s="165"/>
    </row>
    <row r="1910" spans="4:4">
      <c r="D1910" s="165"/>
    </row>
    <row r="1911" spans="4:4">
      <c r="D1911" s="165"/>
    </row>
    <row r="1912" spans="4:4">
      <c r="D1912" s="165"/>
    </row>
    <row r="1913" spans="4:4">
      <c r="D1913" s="165"/>
    </row>
    <row r="1914" spans="4:4">
      <c r="D1914" s="165"/>
    </row>
    <row r="1915" spans="4:4">
      <c r="D1915" s="165"/>
    </row>
    <row r="1916" spans="4:4">
      <c r="D1916" s="165"/>
    </row>
    <row r="1917" spans="4:4">
      <c r="D1917" s="165"/>
    </row>
    <row r="1918" spans="4:4">
      <c r="D1918" s="165"/>
    </row>
    <row r="1919" spans="4:4">
      <c r="D1919" s="165"/>
    </row>
    <row r="1920" spans="4:4">
      <c r="D1920" s="165"/>
    </row>
    <row r="1921" spans="4:4">
      <c r="D1921" s="165"/>
    </row>
    <row r="1922" spans="4:4">
      <c r="D1922" s="165"/>
    </row>
    <row r="1923" spans="4:4">
      <c r="D1923" s="165"/>
    </row>
    <row r="1924" spans="4:4">
      <c r="D1924" s="165"/>
    </row>
    <row r="1925" spans="4:4">
      <c r="D1925" s="165"/>
    </row>
    <row r="1926" spans="4:4">
      <c r="D1926" s="165"/>
    </row>
    <row r="1927" spans="4:4">
      <c r="D1927" s="165"/>
    </row>
    <row r="1928" spans="4:4">
      <c r="D1928" s="165"/>
    </row>
    <row r="1929" spans="4:4">
      <c r="D1929" s="165"/>
    </row>
    <row r="1930" spans="4:4">
      <c r="D1930" s="165"/>
    </row>
    <row r="1931" spans="4:4">
      <c r="D1931" s="165"/>
    </row>
    <row r="1932" spans="4:4">
      <c r="D1932" s="165"/>
    </row>
    <row r="1933" spans="4:4">
      <c r="D1933" s="165"/>
    </row>
    <row r="1934" spans="4:4">
      <c r="D1934" s="165"/>
    </row>
    <row r="1935" spans="4:4">
      <c r="D1935" s="165"/>
    </row>
    <row r="1936" spans="4:4">
      <c r="D1936" s="165"/>
    </row>
    <row r="1937" spans="4:4">
      <c r="D1937" s="165"/>
    </row>
    <row r="1938" spans="4:4">
      <c r="D1938" s="165"/>
    </row>
    <row r="1939" spans="4:4">
      <c r="D1939" s="165"/>
    </row>
    <row r="1940" spans="4:4">
      <c r="D1940" s="165"/>
    </row>
    <row r="1941" spans="4:4">
      <c r="D1941" s="165"/>
    </row>
    <row r="1942" spans="4:4">
      <c r="D1942" s="165"/>
    </row>
    <row r="1943" spans="4:4">
      <c r="D1943" s="165"/>
    </row>
    <row r="1944" spans="4:4">
      <c r="D1944" s="165"/>
    </row>
    <row r="1945" spans="4:4">
      <c r="D1945" s="165"/>
    </row>
    <row r="1946" spans="4:4">
      <c r="D1946" s="165"/>
    </row>
    <row r="1947" spans="4:4">
      <c r="D1947" s="165"/>
    </row>
    <row r="1948" spans="4:4">
      <c r="D1948" s="165"/>
    </row>
    <row r="1949" spans="4:4">
      <c r="D1949" s="165"/>
    </row>
    <row r="1950" spans="4:4">
      <c r="D1950" s="165"/>
    </row>
    <row r="1951" spans="4:4">
      <c r="D1951" s="165"/>
    </row>
    <row r="1952" spans="4:4">
      <c r="D1952" s="165"/>
    </row>
    <row r="1953" spans="4:4">
      <c r="D1953" s="165"/>
    </row>
    <row r="1954" spans="4:4">
      <c r="D1954" s="165"/>
    </row>
    <row r="1955" spans="4:4">
      <c r="D1955" s="165"/>
    </row>
    <row r="1956" spans="4:4">
      <c r="D1956" s="165"/>
    </row>
    <row r="1957" spans="4:4">
      <c r="D1957" s="165"/>
    </row>
    <row r="1958" spans="4:4">
      <c r="D1958" s="165"/>
    </row>
    <row r="1959" spans="4:4">
      <c r="D1959" s="165"/>
    </row>
    <row r="1960" spans="4:4">
      <c r="D1960" s="165"/>
    </row>
    <row r="1961" spans="4:4">
      <c r="D1961" s="165"/>
    </row>
    <row r="1962" spans="4:4">
      <c r="D1962" s="165"/>
    </row>
    <row r="1963" spans="4:4">
      <c r="D1963" s="165"/>
    </row>
    <row r="1964" spans="4:4">
      <c r="D1964" s="165"/>
    </row>
    <row r="1965" spans="4:4">
      <c r="D1965" s="165"/>
    </row>
    <row r="1966" spans="4:4">
      <c r="D1966" s="165"/>
    </row>
    <row r="1967" spans="4:4">
      <c r="D1967" s="165"/>
    </row>
    <row r="1968" spans="4:4">
      <c r="D1968" s="165"/>
    </row>
    <row r="1969" spans="4:4">
      <c r="D1969" s="165"/>
    </row>
    <row r="1970" spans="4:4">
      <c r="D1970" s="165"/>
    </row>
    <row r="1971" spans="4:4">
      <c r="D1971" s="165"/>
    </row>
    <row r="1972" spans="4:4">
      <c r="D1972" s="165"/>
    </row>
    <row r="1973" spans="4:4">
      <c r="D1973" s="165"/>
    </row>
    <row r="1974" spans="4:4">
      <c r="D1974" s="165"/>
    </row>
    <row r="1975" spans="4:4">
      <c r="D1975" s="165"/>
    </row>
    <row r="1976" spans="4:4">
      <c r="D1976" s="165"/>
    </row>
    <row r="1977" spans="4:4">
      <c r="D1977" s="165"/>
    </row>
    <row r="1978" spans="4:4">
      <c r="D1978" s="165"/>
    </row>
    <row r="1979" spans="4:4">
      <c r="D1979" s="165"/>
    </row>
    <row r="1980" spans="4:4">
      <c r="D1980" s="165"/>
    </row>
    <row r="1981" spans="4:4">
      <c r="D1981" s="165"/>
    </row>
    <row r="1982" spans="4:4">
      <c r="D1982" s="165"/>
    </row>
    <row r="1983" spans="4:4">
      <c r="D1983" s="165"/>
    </row>
    <row r="1984" spans="4:4">
      <c r="D1984" s="165"/>
    </row>
    <row r="1985" spans="4:4">
      <c r="D1985" s="165"/>
    </row>
    <row r="1986" spans="4:4">
      <c r="D1986" s="165"/>
    </row>
    <row r="1987" spans="4:4">
      <c r="D1987" s="165"/>
    </row>
    <row r="1988" spans="4:4">
      <c r="D1988" s="165"/>
    </row>
    <row r="1989" spans="4:4">
      <c r="D1989" s="165"/>
    </row>
    <row r="1990" spans="4:4">
      <c r="D1990" s="165"/>
    </row>
    <row r="1991" spans="4:4">
      <c r="D1991" s="165"/>
    </row>
    <row r="1992" spans="4:4">
      <c r="D1992" s="165"/>
    </row>
    <row r="1993" spans="4:4">
      <c r="D1993" s="165"/>
    </row>
    <row r="1994" spans="4:4">
      <c r="D1994" s="165"/>
    </row>
    <row r="1995" spans="4:4">
      <c r="D1995" s="165"/>
    </row>
    <row r="1996" spans="4:4">
      <c r="D1996" s="165"/>
    </row>
    <row r="1997" spans="4:4">
      <c r="D1997" s="165"/>
    </row>
    <row r="1998" spans="4:4">
      <c r="D1998" s="165"/>
    </row>
    <row r="1999" spans="4:4">
      <c r="D1999" s="165"/>
    </row>
    <row r="2000" spans="4:4">
      <c r="D2000" s="165"/>
    </row>
    <row r="2001" spans="4:4">
      <c r="D2001" s="165"/>
    </row>
    <row r="2002" spans="4:4">
      <c r="D2002" s="165"/>
    </row>
    <row r="2003" spans="4:4">
      <c r="D2003" s="165"/>
    </row>
    <row r="2004" spans="4:4">
      <c r="D2004" s="165"/>
    </row>
    <row r="2005" spans="4:4">
      <c r="D2005" s="165"/>
    </row>
    <row r="2006" spans="4:4">
      <c r="D2006" s="165"/>
    </row>
    <row r="2007" spans="4:4">
      <c r="D2007" s="165"/>
    </row>
    <row r="2008" spans="4:4">
      <c r="D2008" s="165"/>
    </row>
    <row r="2009" spans="4:4">
      <c r="D2009" s="165"/>
    </row>
    <row r="2010" spans="4:4">
      <c r="D2010" s="165"/>
    </row>
    <row r="2011" spans="4:4">
      <c r="D2011" s="165"/>
    </row>
    <row r="2012" spans="4:4">
      <c r="D2012" s="165"/>
    </row>
    <row r="2013" spans="4:4">
      <c r="D2013" s="165"/>
    </row>
    <row r="2014" spans="4:4">
      <c r="D2014" s="165"/>
    </row>
    <row r="2015" spans="4:4">
      <c r="D2015" s="165"/>
    </row>
    <row r="2016" spans="4:4">
      <c r="D2016" s="165"/>
    </row>
    <row r="2017" spans="4:4">
      <c r="D2017" s="165"/>
    </row>
    <row r="2018" spans="4:4">
      <c r="D2018" s="165"/>
    </row>
    <row r="2019" spans="4:4">
      <c r="D2019" s="165"/>
    </row>
    <row r="2020" spans="4:4">
      <c r="D2020" s="165"/>
    </row>
    <row r="2021" spans="4:4">
      <c r="D2021" s="165"/>
    </row>
    <row r="2022" spans="4:4">
      <c r="D2022" s="165"/>
    </row>
    <row r="2023" spans="4:4">
      <c r="D2023" s="165"/>
    </row>
    <row r="2024" spans="4:4">
      <c r="D2024" s="165"/>
    </row>
    <row r="2025" spans="4:4">
      <c r="D2025" s="165"/>
    </row>
    <row r="2026" spans="4:4">
      <c r="D2026" s="165"/>
    </row>
    <row r="2027" spans="4:4">
      <c r="D2027" s="165"/>
    </row>
    <row r="2028" spans="4:4">
      <c r="D2028" s="165"/>
    </row>
    <row r="2029" spans="4:4">
      <c r="D2029" s="165"/>
    </row>
    <row r="2030" spans="4:4">
      <c r="D2030" s="165"/>
    </row>
    <row r="2031" spans="4:4">
      <c r="D2031" s="165"/>
    </row>
    <row r="2032" spans="4:4">
      <c r="D2032" s="165"/>
    </row>
    <row r="2033" spans="4:4">
      <c r="D2033" s="165"/>
    </row>
    <row r="2034" spans="4:4">
      <c r="D2034" s="165"/>
    </row>
    <row r="2035" spans="4:4">
      <c r="D2035" s="165"/>
    </row>
    <row r="2036" spans="4:4">
      <c r="D2036" s="165"/>
    </row>
    <row r="2037" spans="4:4">
      <c r="D2037" s="165"/>
    </row>
    <row r="2038" spans="4:4">
      <c r="D2038" s="165"/>
    </row>
    <row r="2039" spans="4:4">
      <c r="D2039" s="165"/>
    </row>
    <row r="2040" spans="4:4">
      <c r="D2040" s="165"/>
    </row>
    <row r="2041" spans="4:4">
      <c r="D2041" s="165"/>
    </row>
    <row r="2042" spans="4:4">
      <c r="D2042" s="165"/>
    </row>
    <row r="2043" spans="4:4">
      <c r="D2043" s="165"/>
    </row>
    <row r="2044" spans="4:4">
      <c r="D2044" s="165"/>
    </row>
    <row r="2045" spans="4:4">
      <c r="D2045" s="165"/>
    </row>
    <row r="2046" spans="4:4">
      <c r="D2046" s="165"/>
    </row>
    <row r="2047" spans="4:4">
      <c r="D2047" s="165"/>
    </row>
    <row r="2048" spans="4:4">
      <c r="D2048" s="165"/>
    </row>
    <row r="2049" spans="4:4">
      <c r="D2049" s="165"/>
    </row>
    <row r="2050" spans="4:4">
      <c r="D2050" s="165"/>
    </row>
    <row r="2051" spans="4:4">
      <c r="D2051" s="165"/>
    </row>
    <row r="2052" spans="4:4">
      <c r="D2052" s="165"/>
    </row>
    <row r="2053" spans="4:4">
      <c r="D2053" s="165"/>
    </row>
    <row r="2054" spans="4:4">
      <c r="D2054" s="165"/>
    </row>
    <row r="2055" spans="4:4">
      <c r="D2055" s="165"/>
    </row>
    <row r="2056" spans="4:4">
      <c r="D2056" s="165"/>
    </row>
    <row r="2057" spans="4:4">
      <c r="D2057" s="165"/>
    </row>
    <row r="2058" spans="4:4">
      <c r="D2058" s="165"/>
    </row>
    <row r="2059" spans="4:4">
      <c r="D2059" s="165"/>
    </row>
    <row r="2060" spans="4:4">
      <c r="D2060" s="165"/>
    </row>
    <row r="2061" spans="4:4">
      <c r="D2061" s="165"/>
    </row>
    <row r="2062" spans="4:4">
      <c r="D2062" s="165"/>
    </row>
    <row r="2063" spans="4:4">
      <c r="D2063" s="165"/>
    </row>
    <row r="2064" spans="4:4">
      <c r="D2064" s="165"/>
    </row>
    <row r="2065" spans="4:4">
      <c r="D2065" s="165"/>
    </row>
    <row r="2066" spans="4:4">
      <c r="D2066" s="165"/>
    </row>
    <row r="2067" spans="4:4">
      <c r="D2067" s="165"/>
    </row>
    <row r="2068" spans="4:4">
      <c r="D2068" s="165"/>
    </row>
    <row r="2069" spans="4:4">
      <c r="D2069" s="165"/>
    </row>
    <row r="2070" spans="4:4">
      <c r="D2070" s="165"/>
    </row>
    <row r="2071" spans="4:4">
      <c r="D2071" s="165"/>
    </row>
    <row r="2072" spans="4:4">
      <c r="D2072" s="165"/>
    </row>
    <row r="2073" spans="4:4">
      <c r="D2073" s="165"/>
    </row>
    <row r="2074" spans="4:4">
      <c r="D2074" s="165"/>
    </row>
    <row r="2075" spans="4:4">
      <c r="D2075" s="165"/>
    </row>
    <row r="2076" spans="4:4">
      <c r="D2076" s="165"/>
    </row>
    <row r="2077" spans="4:4">
      <c r="D2077" s="165"/>
    </row>
    <row r="2078" spans="4:4">
      <c r="D2078" s="165"/>
    </row>
    <row r="2079" spans="4:4">
      <c r="D2079" s="165"/>
    </row>
    <row r="2080" spans="4:4">
      <c r="D2080" s="165"/>
    </row>
    <row r="2081" spans="4:4">
      <c r="D2081" s="165"/>
    </row>
    <row r="2082" spans="4:4">
      <c r="D2082" s="165"/>
    </row>
    <row r="2083" spans="4:4">
      <c r="D2083" s="165"/>
    </row>
    <row r="2084" spans="4:4">
      <c r="D2084" s="165"/>
    </row>
    <row r="2085" spans="4:4">
      <c r="D2085" s="165"/>
    </row>
    <row r="2086" spans="4:4">
      <c r="D2086" s="165"/>
    </row>
    <row r="2087" spans="4:4">
      <c r="D2087" s="165"/>
    </row>
    <row r="2088" spans="4:4">
      <c r="D2088" s="165"/>
    </row>
    <row r="2089" spans="4:4">
      <c r="D2089" s="165"/>
    </row>
    <row r="2090" spans="4:4">
      <c r="D2090" s="165"/>
    </row>
    <row r="2091" spans="4:4">
      <c r="D2091" s="165"/>
    </row>
    <row r="2092" spans="4:4">
      <c r="D2092" s="165"/>
    </row>
    <row r="2093" spans="4:4">
      <c r="D2093" s="165"/>
    </row>
    <row r="2094" spans="4:4">
      <c r="D2094" s="165"/>
    </row>
    <row r="2095" spans="4:4">
      <c r="D2095" s="165"/>
    </row>
    <row r="2096" spans="4:4">
      <c r="D2096" s="165"/>
    </row>
    <row r="2097" spans="4:4">
      <c r="D2097" s="165"/>
    </row>
    <row r="2098" spans="4:4">
      <c r="D2098" s="165"/>
    </row>
    <row r="2099" spans="4:4">
      <c r="D2099" s="165"/>
    </row>
    <row r="2100" spans="4:4">
      <c r="D2100" s="165"/>
    </row>
    <row r="2101" spans="4:4">
      <c r="D2101" s="165"/>
    </row>
    <row r="2102" spans="4:4">
      <c r="D2102" s="165"/>
    </row>
    <row r="2103" spans="4:4">
      <c r="D2103" s="165"/>
    </row>
    <row r="2104" spans="4:4">
      <c r="D2104" s="165"/>
    </row>
    <row r="2105" spans="4:4">
      <c r="D2105" s="165"/>
    </row>
    <row r="2106" spans="4:4">
      <c r="D2106" s="165"/>
    </row>
    <row r="2107" spans="4:4">
      <c r="D2107" s="165"/>
    </row>
    <row r="2108" spans="4:4">
      <c r="D2108" s="165"/>
    </row>
    <row r="2109" spans="4:4">
      <c r="D2109" s="165"/>
    </row>
    <row r="2110" spans="4:4">
      <c r="D2110" s="165"/>
    </row>
    <row r="2111" spans="4:4">
      <c r="D2111" s="165"/>
    </row>
    <row r="2112" spans="4:4">
      <c r="D2112" s="165"/>
    </row>
    <row r="2113" spans="4:4">
      <c r="D2113" s="165"/>
    </row>
    <row r="2114" spans="4:4">
      <c r="D2114" s="165"/>
    </row>
    <row r="2115" spans="4:4">
      <c r="D2115" s="165"/>
    </row>
    <row r="2116" spans="4:4">
      <c r="D2116" s="165"/>
    </row>
    <row r="2117" spans="4:4">
      <c r="D2117" s="165"/>
    </row>
    <row r="2118" spans="4:4">
      <c r="D2118" s="165"/>
    </row>
    <row r="2119" spans="4:4">
      <c r="D2119" s="165"/>
    </row>
    <row r="2120" spans="4:4">
      <c r="D2120" s="165"/>
    </row>
    <row r="2121" spans="4:4">
      <c r="D2121" s="165"/>
    </row>
    <row r="2122" spans="4:4">
      <c r="D2122" s="165"/>
    </row>
    <row r="2123" spans="4:4">
      <c r="D2123" s="165"/>
    </row>
    <row r="2124" spans="4:4">
      <c r="D2124" s="165"/>
    </row>
    <row r="2125" spans="4:4">
      <c r="D2125" s="165"/>
    </row>
    <row r="2126" spans="4:4">
      <c r="D2126" s="165"/>
    </row>
    <row r="2127" spans="4:4">
      <c r="D2127" s="165"/>
    </row>
    <row r="2128" spans="4:4">
      <c r="D2128" s="165"/>
    </row>
    <row r="2129" spans="4:4">
      <c r="D2129" s="165"/>
    </row>
    <row r="2130" spans="4:4">
      <c r="D2130" s="165"/>
    </row>
    <row r="2131" spans="4:4">
      <c r="D2131" s="165"/>
    </row>
    <row r="2132" spans="4:4">
      <c r="D2132" s="165"/>
    </row>
    <row r="2133" spans="4:4">
      <c r="D2133" s="165"/>
    </row>
    <row r="2134" spans="4:4">
      <c r="D2134" s="165"/>
    </row>
    <row r="2135" spans="4:4">
      <c r="D2135" s="165"/>
    </row>
    <row r="2136" spans="4:4">
      <c r="D2136" s="165"/>
    </row>
    <row r="2137" spans="4:4">
      <c r="D2137" s="165"/>
    </row>
    <row r="2138" spans="4:4">
      <c r="D2138" s="165"/>
    </row>
    <row r="2139" spans="4:4">
      <c r="D2139" s="165"/>
    </row>
    <row r="2140" spans="4:4">
      <c r="D2140" s="165"/>
    </row>
    <row r="2141" spans="4:4">
      <c r="D2141" s="165"/>
    </row>
    <row r="2142" spans="4:4">
      <c r="D2142" s="165"/>
    </row>
    <row r="2143" spans="4:4">
      <c r="D2143" s="165"/>
    </row>
    <row r="2144" spans="4:4">
      <c r="D2144" s="165"/>
    </row>
    <row r="2145" spans="4:4">
      <c r="D2145" s="165"/>
    </row>
    <row r="2146" spans="4:4">
      <c r="D2146" s="165"/>
    </row>
    <row r="2147" spans="4:4">
      <c r="D2147" s="165"/>
    </row>
    <row r="2148" spans="4:4">
      <c r="D2148" s="165"/>
    </row>
    <row r="2149" spans="4:4">
      <c r="D2149" s="165"/>
    </row>
    <row r="2150" spans="4:4">
      <c r="D2150" s="165"/>
    </row>
    <row r="2151" spans="4:4">
      <c r="D2151" s="165"/>
    </row>
    <row r="2152" spans="4:4">
      <c r="D2152" s="165"/>
    </row>
    <row r="2153" spans="4:4">
      <c r="D2153" s="165"/>
    </row>
    <row r="2154" spans="4:4">
      <c r="D2154" s="165"/>
    </row>
    <row r="2155" spans="4:4">
      <c r="D2155" s="165"/>
    </row>
    <row r="2156" spans="4:4">
      <c r="D2156" s="165"/>
    </row>
    <row r="2157" spans="4:4">
      <c r="D2157" s="165"/>
    </row>
    <row r="2158" spans="4:4">
      <c r="D2158" s="165"/>
    </row>
    <row r="2159" spans="4:4">
      <c r="D2159" s="165"/>
    </row>
    <row r="2160" spans="4:4">
      <c r="D2160" s="165"/>
    </row>
    <row r="2161" spans="4:4">
      <c r="D2161" s="165"/>
    </row>
    <row r="2162" spans="4:4">
      <c r="D2162" s="165"/>
    </row>
    <row r="2163" spans="4:4">
      <c r="D2163" s="165"/>
    </row>
    <row r="2164" spans="4:4">
      <c r="D2164" s="165"/>
    </row>
    <row r="2165" spans="4:4">
      <c r="D2165" s="165"/>
    </row>
    <row r="2166" spans="4:4">
      <c r="D2166" s="165"/>
    </row>
    <row r="2167" spans="4:4">
      <c r="D2167" s="165"/>
    </row>
    <row r="2168" spans="4:4">
      <c r="D2168" s="165"/>
    </row>
    <row r="2169" spans="4:4">
      <c r="D2169" s="165"/>
    </row>
    <row r="2170" spans="4:4">
      <c r="D2170" s="165"/>
    </row>
    <row r="2171" spans="4:4">
      <c r="D2171" s="165"/>
    </row>
    <row r="2172" spans="4:4">
      <c r="D2172" s="165"/>
    </row>
    <row r="2173" spans="4:4">
      <c r="D2173" s="165"/>
    </row>
    <row r="2174" spans="4:4">
      <c r="D2174" s="165"/>
    </row>
    <row r="2175" spans="4:4">
      <c r="D2175" s="165"/>
    </row>
    <row r="2176" spans="4:4">
      <c r="D2176" s="165"/>
    </row>
    <row r="2177" spans="4:4">
      <c r="D2177" s="165"/>
    </row>
    <row r="2178" spans="4:4">
      <c r="D2178" s="165"/>
    </row>
    <row r="2179" spans="4:4">
      <c r="D2179" s="165"/>
    </row>
    <row r="2180" spans="4:4">
      <c r="D2180" s="165"/>
    </row>
    <row r="2181" spans="4:4">
      <c r="D2181" s="165"/>
    </row>
    <row r="2182" spans="4:4">
      <c r="D2182" s="165"/>
    </row>
    <row r="2183" spans="4:4">
      <c r="D2183" s="165"/>
    </row>
    <row r="2184" spans="4:4">
      <c r="D2184" s="165"/>
    </row>
    <row r="2185" spans="4:4">
      <c r="D2185" s="165"/>
    </row>
    <row r="2186" spans="4:4">
      <c r="D2186" s="165"/>
    </row>
    <row r="2187" spans="4:4">
      <c r="D2187" s="165"/>
    </row>
    <row r="2188" spans="4:4">
      <c r="D2188" s="165"/>
    </row>
    <row r="2189" spans="4:4">
      <c r="D2189" s="165"/>
    </row>
    <row r="2190" spans="4:4">
      <c r="D2190" s="165"/>
    </row>
    <row r="2191" spans="4:4">
      <c r="D2191" s="165"/>
    </row>
    <row r="2192" spans="4:4">
      <c r="D2192" s="165"/>
    </row>
    <row r="2193" spans="4:4">
      <c r="D2193" s="165"/>
    </row>
    <row r="2194" spans="4:4">
      <c r="D2194" s="165"/>
    </row>
    <row r="2195" spans="4:4">
      <c r="D2195" s="165"/>
    </row>
    <row r="2196" spans="4:4">
      <c r="D2196" s="165"/>
    </row>
    <row r="2197" spans="4:4">
      <c r="D2197" s="165"/>
    </row>
    <row r="2198" spans="4:4">
      <c r="D2198" s="165"/>
    </row>
    <row r="2199" spans="4:4">
      <c r="D2199" s="165"/>
    </row>
    <row r="2200" spans="4:4">
      <c r="D2200" s="165"/>
    </row>
    <row r="2201" spans="4:4">
      <c r="D2201" s="165"/>
    </row>
    <row r="2202" spans="4:4">
      <c r="D2202" s="165"/>
    </row>
    <row r="2203" spans="4:4">
      <c r="D2203" s="165"/>
    </row>
    <row r="2204" spans="4:4">
      <c r="D2204" s="165"/>
    </row>
    <row r="2205" spans="4:4">
      <c r="D2205" s="165"/>
    </row>
    <row r="2206" spans="4:4">
      <c r="D2206" s="165"/>
    </row>
    <row r="2207" spans="4:4">
      <c r="D2207" s="165"/>
    </row>
    <row r="2208" spans="4:4">
      <c r="D2208" s="165"/>
    </row>
    <row r="2209" spans="4:4">
      <c r="D2209" s="165"/>
    </row>
    <row r="2210" spans="4:4">
      <c r="D2210" s="165"/>
    </row>
    <row r="2211" spans="4:4">
      <c r="D2211" s="165"/>
    </row>
    <row r="2212" spans="4:4">
      <c r="D2212" s="165"/>
    </row>
    <row r="2213" spans="4:4">
      <c r="D2213" s="165"/>
    </row>
    <row r="2214" spans="4:4">
      <c r="D2214" s="165"/>
    </row>
    <row r="2215" spans="4:4">
      <c r="D2215" s="165"/>
    </row>
    <row r="2216" spans="4:4">
      <c r="D2216" s="165"/>
    </row>
    <row r="2217" spans="4:4">
      <c r="D2217" s="165"/>
    </row>
    <row r="2218" spans="4:4">
      <c r="D2218" s="165"/>
    </row>
    <row r="2219" spans="4:4">
      <c r="D2219" s="165"/>
    </row>
    <row r="2220" spans="4:4">
      <c r="D2220" s="165"/>
    </row>
    <row r="2221" spans="4:4">
      <c r="D2221" s="165"/>
    </row>
    <row r="2222" spans="4:4">
      <c r="D2222" s="165"/>
    </row>
    <row r="2223" spans="4:4">
      <c r="D2223" s="165"/>
    </row>
    <row r="2224" spans="4:4">
      <c r="D2224" s="165"/>
    </row>
    <row r="2225" spans="4:4">
      <c r="D2225" s="165"/>
    </row>
    <row r="2226" spans="4:4">
      <c r="D2226" s="165"/>
    </row>
    <row r="2227" spans="4:4">
      <c r="D2227" s="165"/>
    </row>
    <row r="2228" spans="4:4">
      <c r="D2228" s="165"/>
    </row>
    <row r="2229" spans="4:4">
      <c r="D2229" s="165"/>
    </row>
    <row r="2230" spans="4:4">
      <c r="D2230" s="165"/>
    </row>
    <row r="2231" spans="4:4">
      <c r="D2231" s="165"/>
    </row>
    <row r="2232" spans="4:4">
      <c r="D2232" s="165"/>
    </row>
    <row r="2233" spans="4:4">
      <c r="D2233" s="165"/>
    </row>
    <row r="2234" spans="4:4">
      <c r="D2234" s="165"/>
    </row>
    <row r="2235" spans="4:4">
      <c r="D2235" s="165"/>
    </row>
    <row r="2236" spans="4:4">
      <c r="D2236" s="165"/>
    </row>
    <row r="2237" spans="4:4">
      <c r="D2237" s="165"/>
    </row>
    <row r="2238" spans="4:4">
      <c r="D2238" s="165"/>
    </row>
    <row r="2239" spans="4:4">
      <c r="D2239" s="165"/>
    </row>
    <row r="2240" spans="4:4">
      <c r="D2240" s="165"/>
    </row>
    <row r="2241" spans="4:4">
      <c r="D2241" s="165"/>
    </row>
    <row r="2242" spans="4:4">
      <c r="D2242" s="165"/>
    </row>
    <row r="2243" spans="4:4">
      <c r="D2243" s="165"/>
    </row>
    <row r="2244" spans="4:4">
      <c r="D2244" s="165"/>
    </row>
    <row r="2245" spans="4:4">
      <c r="D2245" s="165"/>
    </row>
    <row r="2246" spans="4:4">
      <c r="D2246" s="165"/>
    </row>
    <row r="2247" spans="4:4">
      <c r="D2247" s="165"/>
    </row>
    <row r="2248" spans="4:4">
      <c r="D2248" s="165"/>
    </row>
    <row r="2249" spans="4:4">
      <c r="D2249" s="165"/>
    </row>
    <row r="2250" spans="4:4">
      <c r="D2250" s="165"/>
    </row>
    <row r="2251" spans="4:4">
      <c r="D2251" s="165"/>
    </row>
    <row r="2252" spans="4:4">
      <c r="D2252" s="165"/>
    </row>
    <row r="2253" spans="4:4">
      <c r="D2253" s="165"/>
    </row>
    <row r="2254" spans="4:4">
      <c r="D2254" s="165"/>
    </row>
    <row r="2255" spans="4:4">
      <c r="D2255" s="165"/>
    </row>
    <row r="2256" spans="4:4">
      <c r="D2256" s="165"/>
    </row>
    <row r="2257" spans="4:4">
      <c r="D2257" s="165"/>
    </row>
    <row r="2258" spans="4:4">
      <c r="D2258" s="165"/>
    </row>
    <row r="2259" spans="4:4">
      <c r="D2259" s="165"/>
    </row>
    <row r="2260" spans="4:4">
      <c r="D2260" s="165"/>
    </row>
    <row r="2261" spans="4:4">
      <c r="D2261" s="165"/>
    </row>
    <row r="2262" spans="4:4">
      <c r="D2262" s="165"/>
    </row>
    <row r="2263" spans="4:4">
      <c r="D2263" s="165"/>
    </row>
    <row r="2264" spans="4:4">
      <c r="D2264" s="165"/>
    </row>
    <row r="2265" spans="4:4">
      <c r="D2265" s="165"/>
    </row>
    <row r="2266" spans="4:4">
      <c r="D2266" s="165"/>
    </row>
    <row r="2267" spans="4:4">
      <c r="D2267" s="165"/>
    </row>
    <row r="2268" spans="4:4">
      <c r="D2268" s="165"/>
    </row>
    <row r="2269" spans="4:4">
      <c r="D2269" s="165"/>
    </row>
    <row r="2270" spans="4:4">
      <c r="D2270" s="165"/>
    </row>
    <row r="2271" spans="4:4">
      <c r="D2271" s="165"/>
    </row>
    <row r="2272" spans="4:4">
      <c r="D2272" s="165"/>
    </row>
    <row r="2273" spans="4:4">
      <c r="D2273" s="165"/>
    </row>
    <row r="2274" spans="4:4">
      <c r="D2274" s="165"/>
    </row>
    <row r="2275" spans="4:4">
      <c r="D2275" s="165"/>
    </row>
    <row r="2276" spans="4:4">
      <c r="D2276" s="165"/>
    </row>
    <row r="2277" spans="4:4">
      <c r="D2277" s="165"/>
    </row>
    <row r="2278" spans="4:4">
      <c r="D2278" s="165"/>
    </row>
    <row r="2279" spans="4:4">
      <c r="D2279" s="165"/>
    </row>
    <row r="2280" spans="4:4">
      <c r="D2280" s="165"/>
    </row>
    <row r="2281" spans="4:4">
      <c r="D2281" s="165"/>
    </row>
    <row r="2282" spans="4:4">
      <c r="D2282" s="165"/>
    </row>
    <row r="2283" spans="4:4">
      <c r="D2283" s="165"/>
    </row>
    <row r="2284" spans="4:4">
      <c r="D2284" s="165"/>
    </row>
    <row r="2285" spans="4:4">
      <c r="D2285" s="165"/>
    </row>
    <row r="2286" spans="4:4">
      <c r="D2286" s="165"/>
    </row>
    <row r="2287" spans="4:4">
      <c r="D2287" s="165"/>
    </row>
    <row r="2288" spans="4:4">
      <c r="D2288" s="165"/>
    </row>
    <row r="2289" spans="4:4">
      <c r="D2289" s="165"/>
    </row>
    <row r="2290" spans="4:4">
      <c r="D2290" s="165"/>
    </row>
    <row r="2291" spans="4:4">
      <c r="D2291" s="165"/>
    </row>
    <row r="2292" spans="4:4">
      <c r="D2292" s="165"/>
    </row>
    <row r="2293" spans="4:4">
      <c r="D2293" s="165"/>
    </row>
    <row r="2294" spans="4:4">
      <c r="D2294" s="165"/>
    </row>
    <row r="2295" spans="4:4">
      <c r="D2295" s="165"/>
    </row>
    <row r="2296" spans="4:4">
      <c r="D2296" s="165"/>
    </row>
    <row r="2297" spans="4:4">
      <c r="D2297" s="165"/>
    </row>
    <row r="2298" spans="4:4">
      <c r="D2298" s="165"/>
    </row>
    <row r="2299" spans="4:4">
      <c r="D2299" s="165"/>
    </row>
    <row r="2300" spans="4:4">
      <c r="D2300" s="165"/>
    </row>
    <row r="2301" spans="4:4">
      <c r="D2301" s="165"/>
    </row>
    <row r="2302" spans="4:4">
      <c r="D2302" s="165"/>
    </row>
    <row r="2303" spans="4:4">
      <c r="D2303" s="165"/>
    </row>
    <row r="2304" spans="4:4">
      <c r="D2304" s="165"/>
    </row>
    <row r="2305" spans="4:4">
      <c r="D2305" s="165"/>
    </row>
    <row r="2306" spans="4:4">
      <c r="D2306" s="165"/>
    </row>
    <row r="2307" spans="4:4">
      <c r="D2307" s="165"/>
    </row>
    <row r="2308" spans="4:4">
      <c r="D2308" s="165"/>
    </row>
    <row r="2309" spans="4:4">
      <c r="D2309" s="165"/>
    </row>
    <row r="2310" spans="4:4">
      <c r="D2310" s="165"/>
    </row>
    <row r="2311" spans="4:4">
      <c r="D2311" s="165"/>
    </row>
    <row r="2312" spans="4:4">
      <c r="D2312" s="165"/>
    </row>
    <row r="2313" spans="4:4">
      <c r="D2313" s="165"/>
    </row>
    <row r="2314" spans="4:4">
      <c r="D2314" s="165"/>
    </row>
    <row r="2315" spans="4:4">
      <c r="D2315" s="165"/>
    </row>
    <row r="2316" spans="4:4">
      <c r="D2316" s="165"/>
    </row>
    <row r="2317" spans="4:4">
      <c r="D2317" s="165"/>
    </row>
    <row r="2318" spans="4:4">
      <c r="D2318" s="165"/>
    </row>
    <row r="2319" spans="4:4">
      <c r="D2319" s="165"/>
    </row>
    <row r="2320" spans="4:4">
      <c r="D2320" s="165"/>
    </row>
    <row r="2321" spans="4:4">
      <c r="D2321" s="165"/>
    </row>
    <row r="2322" spans="4:4">
      <c r="D2322" s="165"/>
    </row>
    <row r="2323" spans="4:4">
      <c r="D2323" s="165"/>
    </row>
    <row r="2324" spans="4:4">
      <c r="D2324" s="165"/>
    </row>
    <row r="2325" spans="4:4">
      <c r="D2325" s="165"/>
    </row>
    <row r="2326" spans="4:4">
      <c r="D2326" s="165"/>
    </row>
    <row r="2327" spans="4:4">
      <c r="D2327" s="165"/>
    </row>
    <row r="2328" spans="4:4">
      <c r="D2328" s="165"/>
    </row>
    <row r="2329" spans="4:4">
      <c r="D2329" s="165"/>
    </row>
    <row r="2330" spans="4:4">
      <c r="D2330" s="165"/>
    </row>
    <row r="2331" spans="4:4">
      <c r="D2331" s="165"/>
    </row>
    <row r="2332" spans="4:4">
      <c r="D2332" s="165"/>
    </row>
    <row r="2333" spans="4:4">
      <c r="D2333" s="165"/>
    </row>
    <row r="2334" spans="4:4">
      <c r="D2334" s="165"/>
    </row>
    <row r="2335" spans="4:4">
      <c r="D2335" s="165"/>
    </row>
    <row r="2336" spans="4:4">
      <c r="D2336" s="165"/>
    </row>
    <row r="2337" spans="4:4">
      <c r="D2337" s="165"/>
    </row>
    <row r="2338" spans="4:4">
      <c r="D2338" s="165"/>
    </row>
    <row r="2339" spans="4:4">
      <c r="D2339" s="165"/>
    </row>
    <row r="2340" spans="4:4">
      <c r="D2340" s="165"/>
    </row>
    <row r="2341" spans="4:4">
      <c r="D2341" s="165"/>
    </row>
    <row r="2342" spans="4:4">
      <c r="D2342" s="165"/>
    </row>
    <row r="2343" spans="4:4">
      <c r="D2343" s="165"/>
    </row>
    <row r="2344" spans="4:4">
      <c r="D2344" s="165"/>
    </row>
    <row r="2345" spans="4:4">
      <c r="D2345" s="165"/>
    </row>
    <row r="2346" spans="4:4">
      <c r="D2346" s="165"/>
    </row>
    <row r="2347" spans="4:4">
      <c r="D2347" s="165"/>
    </row>
    <row r="2348" spans="4:4">
      <c r="D2348" s="165"/>
    </row>
    <row r="2349" spans="4:4">
      <c r="D2349" s="165"/>
    </row>
    <row r="2350" spans="4:4">
      <c r="D2350" s="165"/>
    </row>
    <row r="2351" spans="4:4">
      <c r="D2351" s="165"/>
    </row>
    <row r="2352" spans="4:4">
      <c r="D2352" s="165"/>
    </row>
    <row r="2353" spans="4:4">
      <c r="D2353" s="165"/>
    </row>
    <row r="2354" spans="4:4">
      <c r="D2354" s="165"/>
    </row>
    <row r="2355" spans="4:4">
      <c r="D2355" s="165"/>
    </row>
    <row r="2356" spans="4:4">
      <c r="D2356" s="165"/>
    </row>
    <row r="2357" spans="4:4">
      <c r="D2357" s="165"/>
    </row>
    <row r="2358" spans="4:4">
      <c r="D2358" s="165"/>
    </row>
    <row r="2359" spans="4:4">
      <c r="D2359" s="165"/>
    </row>
    <row r="2360" spans="4:4">
      <c r="D2360" s="165"/>
    </row>
    <row r="2361" spans="4:4">
      <c r="D2361" s="165"/>
    </row>
    <row r="2362" spans="4:4">
      <c r="D2362" s="165"/>
    </row>
    <row r="2363" spans="4:4">
      <c r="D2363" s="165"/>
    </row>
    <row r="2364" spans="4:4">
      <c r="D2364" s="165"/>
    </row>
    <row r="2365" spans="4:4">
      <c r="D2365" s="165"/>
    </row>
    <row r="2366" spans="4:4">
      <c r="D2366" s="165"/>
    </row>
    <row r="2367" spans="4:4">
      <c r="D2367" s="165"/>
    </row>
    <row r="2368" spans="4:4">
      <c r="D2368" s="165"/>
    </row>
    <row r="2369" spans="4:4">
      <c r="D2369" s="165"/>
    </row>
    <row r="2370" spans="4:4">
      <c r="D2370" s="165"/>
    </row>
    <row r="2371" spans="4:4">
      <c r="D2371" s="165"/>
    </row>
    <row r="2372" spans="4:4">
      <c r="D2372" s="165"/>
    </row>
    <row r="2373" spans="4:4">
      <c r="D2373" s="165"/>
    </row>
    <row r="2374" spans="4:4">
      <c r="D2374" s="165"/>
    </row>
    <row r="2375" spans="4:4">
      <c r="D2375" s="165"/>
    </row>
    <row r="2376" spans="4:4">
      <c r="D2376" s="165"/>
    </row>
    <row r="2377" spans="4:4">
      <c r="D2377" s="165"/>
    </row>
    <row r="2378" spans="4:4">
      <c r="D2378" s="165"/>
    </row>
    <row r="2379" spans="4:4">
      <c r="D2379" s="165"/>
    </row>
    <row r="2380" spans="4:4">
      <c r="D2380" s="165"/>
    </row>
    <row r="2381" spans="4:4">
      <c r="D2381" s="165"/>
    </row>
    <row r="2382" spans="4:4">
      <c r="D2382" s="165"/>
    </row>
    <row r="2383" spans="4:4">
      <c r="D2383" s="165"/>
    </row>
    <row r="2384" spans="4:4">
      <c r="D2384" s="165"/>
    </row>
    <row r="2385" spans="4:4">
      <c r="D2385" s="165"/>
    </row>
    <row r="2386" spans="4:4">
      <c r="D2386" s="165"/>
    </row>
    <row r="2387" spans="4:4">
      <c r="D2387" s="165"/>
    </row>
    <row r="2388" spans="4:4">
      <c r="D2388" s="165"/>
    </row>
    <row r="2389" spans="4:4">
      <c r="D2389" s="165"/>
    </row>
    <row r="2390" spans="4:4">
      <c r="D2390" s="165"/>
    </row>
    <row r="2391" spans="4:4">
      <c r="D2391" s="165"/>
    </row>
    <row r="2392" spans="4:4">
      <c r="D2392" s="165"/>
    </row>
    <row r="2393" spans="4:4">
      <c r="D2393" s="165"/>
    </row>
    <row r="2394" spans="4:4">
      <c r="D2394" s="165"/>
    </row>
    <row r="2395" spans="4:4">
      <c r="D2395" s="165"/>
    </row>
    <row r="2396" spans="4:4">
      <c r="D2396" s="165"/>
    </row>
    <row r="2397" spans="4:4">
      <c r="D2397" s="165"/>
    </row>
    <row r="2398" spans="4:4">
      <c r="D2398" s="165"/>
    </row>
    <row r="2399" spans="4:4">
      <c r="D2399" s="165"/>
    </row>
    <row r="2400" spans="4:4">
      <c r="D2400" s="165"/>
    </row>
    <row r="2401" spans="4:4">
      <c r="D2401" s="165"/>
    </row>
    <row r="2402" spans="4:4">
      <c r="D2402" s="165"/>
    </row>
    <row r="2403" spans="4:4">
      <c r="D2403" s="165"/>
    </row>
    <row r="2404" spans="4:4">
      <c r="D2404" s="165"/>
    </row>
    <row r="2405" spans="4:4">
      <c r="D2405" s="165"/>
    </row>
    <row r="2406" spans="4:4">
      <c r="D2406" s="165"/>
    </row>
    <row r="2407" spans="4:4">
      <c r="D2407" s="165"/>
    </row>
    <row r="2408" spans="4:4">
      <c r="D2408" s="165"/>
    </row>
    <row r="2409" spans="4:4">
      <c r="D2409" s="165"/>
    </row>
    <row r="2410" spans="4:4">
      <c r="D2410" s="165"/>
    </row>
    <row r="2411" spans="4:4">
      <c r="D2411" s="165"/>
    </row>
    <row r="2412" spans="4:4">
      <c r="D2412" s="165"/>
    </row>
    <row r="2413" spans="4:4">
      <c r="D2413" s="165"/>
    </row>
    <row r="2414" spans="4:4">
      <c r="D2414" s="165"/>
    </row>
    <row r="2415" spans="4:4">
      <c r="D2415" s="165"/>
    </row>
    <row r="2416" spans="4:4">
      <c r="D2416" s="165"/>
    </row>
    <row r="2417" spans="4:4">
      <c r="D2417" s="165"/>
    </row>
    <row r="2418" spans="4:4">
      <c r="D2418" s="165"/>
    </row>
    <row r="2419" spans="4:4">
      <c r="D2419" s="165"/>
    </row>
    <row r="2420" spans="4:4">
      <c r="D2420" s="165"/>
    </row>
    <row r="2421" spans="4:4">
      <c r="D2421" s="165"/>
    </row>
    <row r="2422" spans="4:4">
      <c r="D2422" s="165"/>
    </row>
    <row r="2423" spans="4:4">
      <c r="D2423" s="165"/>
    </row>
    <row r="2424" spans="4:4">
      <c r="D2424" s="165"/>
    </row>
    <row r="2425" spans="4:4">
      <c r="D2425" s="165"/>
    </row>
    <row r="2426" spans="4:4">
      <c r="D2426" s="165"/>
    </row>
    <row r="2427" spans="4:4">
      <c r="D2427" s="165"/>
    </row>
    <row r="2428" spans="4:4">
      <c r="D2428" s="165"/>
    </row>
    <row r="2429" spans="4:4">
      <c r="D2429" s="165"/>
    </row>
    <row r="2430" spans="4:4">
      <c r="D2430" s="165"/>
    </row>
    <row r="2431" spans="4:4">
      <c r="D2431" s="165"/>
    </row>
    <row r="2432" spans="4:4">
      <c r="D2432" s="165"/>
    </row>
    <row r="2433" spans="4:4">
      <c r="D2433" s="165"/>
    </row>
    <row r="2434" spans="4:4">
      <c r="D2434" s="165"/>
    </row>
    <row r="2435" spans="4:4">
      <c r="D2435" s="165"/>
    </row>
    <row r="2436" spans="4:4">
      <c r="D2436" s="165"/>
    </row>
    <row r="2437" spans="4:4">
      <c r="D2437" s="165"/>
    </row>
    <row r="2438" spans="4:4">
      <c r="D2438" s="165"/>
    </row>
    <row r="2439" spans="4:4">
      <c r="D2439" s="165"/>
    </row>
    <row r="2440" spans="4:4">
      <c r="D2440" s="165"/>
    </row>
    <row r="2441" spans="4:4">
      <c r="D2441" s="165"/>
    </row>
    <row r="2442" spans="4:4">
      <c r="D2442" s="165"/>
    </row>
    <row r="2443" spans="4:4">
      <c r="D2443" s="165"/>
    </row>
    <row r="2444" spans="4:4">
      <c r="D2444" s="165"/>
    </row>
    <row r="2445" spans="4:4">
      <c r="D2445" s="165"/>
    </row>
    <row r="2446" spans="4:4">
      <c r="D2446" s="165"/>
    </row>
    <row r="2447" spans="4:4">
      <c r="D2447" s="165"/>
    </row>
    <row r="2448" spans="4:4">
      <c r="D2448" s="165"/>
    </row>
    <row r="2449" spans="4:4">
      <c r="D2449" s="165"/>
    </row>
    <row r="2450" spans="4:4">
      <c r="D2450" s="165"/>
    </row>
    <row r="2451" spans="4:4">
      <c r="D2451" s="165"/>
    </row>
    <row r="2452" spans="4:4">
      <c r="D2452" s="165"/>
    </row>
    <row r="2453" spans="4:4">
      <c r="D2453" s="165"/>
    </row>
    <row r="2454" spans="4:4">
      <c r="D2454" s="165"/>
    </row>
    <row r="2455" spans="4:4">
      <c r="D2455" s="165"/>
    </row>
    <row r="2456" spans="4:4">
      <c r="D2456" s="165"/>
    </row>
    <row r="2457" spans="4:4">
      <c r="D2457" s="165"/>
    </row>
    <row r="2458" spans="4:4">
      <c r="D2458" s="165"/>
    </row>
    <row r="2459" spans="4:4">
      <c r="D2459" s="165"/>
    </row>
    <row r="2460" spans="4:4">
      <c r="D2460" s="165"/>
    </row>
    <row r="2461" spans="4:4">
      <c r="D2461" s="165"/>
    </row>
    <row r="2462" spans="4:4">
      <c r="D2462" s="165"/>
    </row>
    <row r="2463" spans="4:4">
      <c r="D2463" s="165"/>
    </row>
    <row r="2464" spans="4:4">
      <c r="D2464" s="165"/>
    </row>
    <row r="2465" spans="4:4">
      <c r="D2465" s="165"/>
    </row>
    <row r="2466" spans="4:4">
      <c r="D2466" s="165"/>
    </row>
    <row r="2467" spans="4:4">
      <c r="D2467" s="165"/>
    </row>
    <row r="2468" spans="4:4">
      <c r="D2468" s="165"/>
    </row>
    <row r="2469" spans="4:4">
      <c r="D2469" s="165"/>
    </row>
    <row r="2470" spans="4:4">
      <c r="D2470" s="165"/>
    </row>
    <row r="2471" spans="4:4">
      <c r="D2471" s="165"/>
    </row>
    <row r="2472" spans="4:4">
      <c r="D2472" s="165"/>
    </row>
    <row r="2473" spans="4:4">
      <c r="D2473" s="165"/>
    </row>
    <row r="2474" spans="4:4">
      <c r="D2474" s="165"/>
    </row>
    <row r="2475" spans="4:4">
      <c r="D2475" s="165"/>
    </row>
    <row r="2476" spans="4:4">
      <c r="D2476" s="165"/>
    </row>
    <row r="2477" spans="4:4">
      <c r="D2477" s="165"/>
    </row>
    <row r="2478" spans="4:4">
      <c r="D2478" s="165"/>
    </row>
    <row r="2479" spans="4:4">
      <c r="D2479" s="165"/>
    </row>
    <row r="2480" spans="4:4">
      <c r="D2480" s="165"/>
    </row>
    <row r="2481" spans="4:4">
      <c r="D2481" s="165"/>
    </row>
    <row r="2482" spans="4:4">
      <c r="D2482" s="165"/>
    </row>
    <row r="2483" spans="4:4">
      <c r="D2483" s="165"/>
    </row>
    <row r="2484" spans="4:4">
      <c r="D2484" s="165"/>
    </row>
    <row r="2485" spans="4:4">
      <c r="D2485" s="165"/>
    </row>
    <row r="2486" spans="4:4">
      <c r="D2486" s="165"/>
    </row>
    <row r="2487" spans="4:4">
      <c r="D2487" s="165"/>
    </row>
    <row r="2488" spans="4:4">
      <c r="D2488" s="165"/>
    </row>
    <row r="2489" spans="4:4">
      <c r="D2489" s="165"/>
    </row>
    <row r="2490" spans="4:4">
      <c r="D2490" s="165"/>
    </row>
    <row r="2491" spans="4:4">
      <c r="D2491" s="165"/>
    </row>
    <row r="2492" spans="4:4">
      <c r="D2492" s="165"/>
    </row>
    <row r="2493" spans="4:4">
      <c r="D2493" s="165"/>
    </row>
    <row r="2494" spans="4:4">
      <c r="D2494" s="165"/>
    </row>
    <row r="2495" spans="4:4">
      <c r="D2495" s="165"/>
    </row>
    <row r="2496" spans="4:4">
      <c r="D2496" s="165"/>
    </row>
    <row r="2497" spans="4:4">
      <c r="D2497" s="165"/>
    </row>
    <row r="2498" spans="4:4">
      <c r="D2498" s="165"/>
    </row>
    <row r="2499" spans="4:4">
      <c r="D2499" s="165"/>
    </row>
    <row r="2500" spans="4:4">
      <c r="D2500" s="165"/>
    </row>
    <row r="2501" spans="4:4">
      <c r="D2501" s="165"/>
 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/>
    </row>
    <row r="2506" spans="4:4">
      <c r="D2506" s="165"/>
    </row>
    <row r="2507" spans="4:4">
      <c r="D2507" s="165"/>
    </row>
    <row r="2508" spans="4:4">
      <c r="D2508" s="165"/>
    </row>
    <row r="2509" spans="4:4">
      <c r="D2509" s="165"/>
    </row>
    <row r="2510" spans="4:4">
      <c r="D2510" s="165"/>
    </row>
    <row r="2511" spans="4:4">
      <c r="D2511" s="165"/>
    </row>
    <row r="2512" spans="4:4">
      <c r="D2512" s="165"/>
    </row>
    <row r="2513" spans="4:4">
      <c r="D2513" s="165"/>
    </row>
    <row r="2514" spans="4:4">
      <c r="D2514" s="165"/>
    </row>
    <row r="2515" spans="4:4">
      <c r="D2515" s="165"/>
    </row>
    <row r="2516" spans="4:4">
      <c r="D2516" s="165"/>
    </row>
    <row r="2517" spans="4:4">
      <c r="D2517" s="165"/>
    </row>
    <row r="2518" spans="4:4">
      <c r="D2518" s="165"/>
    </row>
    <row r="2519" spans="4:4">
      <c r="D2519" s="165"/>
    </row>
    <row r="2520" spans="4:4">
      <c r="D2520" s="165"/>
    </row>
    <row r="2521" spans="4:4">
      <c r="D2521" s="165"/>
    </row>
    <row r="2522" spans="4:4">
      <c r="D2522" s="165"/>
    </row>
    <row r="2523" spans="4:4">
      <c r="D2523" s="165"/>
    </row>
    <row r="2524" spans="4:4">
      <c r="D2524" s="165"/>
    </row>
    <row r="2525" spans="4:4">
      <c r="D2525" s="165"/>
    </row>
    <row r="2526" spans="4:4">
      <c r="D2526" s="165"/>
    </row>
    <row r="2527" spans="4:4">
      <c r="D2527" s="165"/>
    </row>
    <row r="2528" spans="4:4">
      <c r="D2528" s="165"/>
    </row>
    <row r="2529" spans="4:4">
      <c r="D2529" s="165"/>
    </row>
    <row r="2530" spans="4:4">
      <c r="D2530" s="165"/>
    </row>
    <row r="2531" spans="4:4">
      <c r="D2531" s="165"/>
    </row>
    <row r="2532" spans="4:4">
      <c r="D2532" s="165"/>
    </row>
    <row r="2533" spans="4:4">
      <c r="D2533" s="165"/>
    </row>
    <row r="2534" spans="4:4">
      <c r="D2534" s="165"/>
    </row>
    <row r="2535" spans="4:4">
      <c r="D2535" s="165"/>
    </row>
    <row r="2536" spans="4:4">
      <c r="D2536" s="165"/>
    </row>
    <row r="2537" spans="4:4">
      <c r="D2537" s="165"/>
    </row>
    <row r="2538" spans="4:4">
      <c r="D2538" s="165"/>
    </row>
    <row r="2539" spans="4:4">
      <c r="D2539" s="165"/>
    </row>
    <row r="2540" spans="4:4">
      <c r="D2540" s="165"/>
    </row>
    <row r="2541" spans="4:4">
      <c r="D2541" s="165"/>
    </row>
    <row r="2542" spans="4:4">
      <c r="D2542" s="165"/>
    </row>
    <row r="2543" spans="4:4">
      <c r="D2543" s="165"/>
    </row>
    <row r="2544" spans="4:4">
      <c r="D2544" s="165"/>
    </row>
    <row r="2545" spans="4:4">
      <c r="D2545" s="165"/>
    </row>
    <row r="2546" spans="4:4">
      <c r="D2546" s="165"/>
    </row>
    <row r="2547" spans="4:4">
      <c r="D2547" s="165"/>
    </row>
    <row r="2548" spans="4:4">
      <c r="D2548" s="165"/>
    </row>
    <row r="2549" spans="4:4">
      <c r="D2549" s="165"/>
    </row>
    <row r="2550" spans="4:4">
      <c r="D2550" s="165"/>
    </row>
    <row r="2551" spans="4:4">
      <c r="D2551" s="165"/>
    </row>
    <row r="2552" spans="4:4">
      <c r="D2552" s="165"/>
    </row>
    <row r="2553" spans="4:4">
      <c r="D2553" s="165"/>
    </row>
    <row r="2554" spans="4:4">
      <c r="D2554" s="165"/>
    </row>
    <row r="2555" spans="4:4">
      <c r="D2555" s="165"/>
    </row>
    <row r="2556" spans="4:4">
      <c r="D2556" s="165"/>
    </row>
    <row r="2557" spans="4:4">
      <c r="D2557" s="165"/>
    </row>
    <row r="2558" spans="4:4">
      <c r="D2558" s="165"/>
    </row>
    <row r="2559" spans="4:4">
      <c r="D2559" s="165"/>
    </row>
    <row r="2560" spans="4:4">
      <c r="D2560" s="165"/>
    </row>
    <row r="2561" spans="4:4">
      <c r="D2561" s="165"/>
    </row>
    <row r="2562" spans="4:4">
      <c r="D2562" s="165"/>
    </row>
    <row r="2563" spans="4:4">
      <c r="D2563" s="165"/>
    </row>
    <row r="2564" spans="4:4">
      <c r="D2564" s="165"/>
    </row>
    <row r="2565" spans="4:4">
      <c r="D2565" s="165"/>
    </row>
    <row r="2566" spans="4:4">
      <c r="D2566" s="165"/>
    </row>
    <row r="2567" spans="4:4">
      <c r="D2567" s="165"/>
    </row>
    <row r="2568" spans="4:4">
      <c r="D2568" s="165"/>
    </row>
    <row r="2569" spans="4:4">
      <c r="D2569" s="165"/>
    </row>
    <row r="2570" spans="4:4">
      <c r="D2570" s="165"/>
    </row>
    <row r="2571" spans="4:4">
      <c r="D2571" s="165"/>
    </row>
    <row r="2572" spans="4:4">
      <c r="D2572" s="165"/>
    </row>
    <row r="2573" spans="4:4">
      <c r="D2573" s="165"/>
    </row>
    <row r="2574" spans="4:4">
      <c r="D2574" s="165"/>
    </row>
    <row r="2575" spans="4:4">
      <c r="D2575" s="165"/>
    </row>
    <row r="2576" spans="4:4">
      <c r="D2576" s="165"/>
    </row>
    <row r="2577" spans="4:4">
      <c r="D2577" s="165"/>
    </row>
    <row r="2578" spans="4:4">
      <c r="D2578" s="165"/>
    </row>
    <row r="2579" spans="4:4">
      <c r="D2579" s="165"/>
    </row>
    <row r="2580" spans="4:4">
      <c r="D2580" s="165"/>
    </row>
    <row r="2581" spans="4:4">
      <c r="D2581" s="165"/>
    </row>
    <row r="2582" spans="4:4">
      <c r="D2582" s="165"/>
    </row>
    <row r="2583" spans="4:4">
      <c r="D2583" s="165"/>
    </row>
    <row r="2584" spans="4:4">
      <c r="D2584" s="165"/>
    </row>
    <row r="2585" spans="4:4">
      <c r="D2585" s="165"/>
    </row>
    <row r="2586" spans="4:4">
      <c r="D2586" s="165"/>
    </row>
    <row r="2587" spans="4:4">
      <c r="D2587" s="165"/>
    </row>
    <row r="2588" spans="4:4">
      <c r="D2588" s="165"/>
    </row>
    <row r="2589" spans="4:4">
      <c r="D2589" s="165"/>
    </row>
    <row r="2590" spans="4:4">
      <c r="D2590" s="165"/>
    </row>
    <row r="2591" spans="4:4">
      <c r="D2591" s="165"/>
    </row>
    <row r="2592" spans="4:4">
      <c r="D2592" s="165"/>
    </row>
    <row r="2593" spans="4:4">
      <c r="D2593" s="165"/>
    </row>
    <row r="2594" spans="4:4">
      <c r="D2594" s="165"/>
    </row>
    <row r="2595" spans="4:4">
      <c r="D2595" s="165"/>
    </row>
    <row r="2596" spans="4:4">
      <c r="D2596" s="165"/>
    </row>
    <row r="2597" spans="4:4">
      <c r="D2597" s="165"/>
    </row>
    <row r="2598" spans="4:4">
      <c r="D2598" s="165"/>
    </row>
    <row r="2599" spans="4:4">
      <c r="D2599" s="165"/>
    </row>
    <row r="2600" spans="4:4">
      <c r="D2600" s="165"/>
    </row>
    <row r="2601" spans="4:4">
      <c r="D2601" s="165"/>
    </row>
    <row r="2602" spans="4:4">
      <c r="D2602" s="165"/>
    </row>
    <row r="2603" spans="4:4">
      <c r="D2603" s="165"/>
    </row>
    <row r="2604" spans="4:4">
      <c r="D2604" s="165"/>
    </row>
    <row r="2605" spans="4:4">
      <c r="D2605" s="165"/>
    </row>
    <row r="2606" spans="4:4">
      <c r="D2606" s="165"/>
    </row>
    <row r="2607" spans="4:4">
      <c r="D2607" s="165"/>
    </row>
    <row r="2608" spans="4:4">
      <c r="D2608" s="165"/>
    </row>
    <row r="2609" spans="4:4">
      <c r="D2609" s="165"/>
    </row>
    <row r="2610" spans="4:4">
      <c r="D2610" s="165"/>
    </row>
    <row r="2611" spans="4:4">
      <c r="D2611" s="165"/>
    </row>
    <row r="2612" spans="4:4">
      <c r="D2612" s="165"/>
    </row>
    <row r="2613" spans="4:4">
      <c r="D2613" s="165"/>
    </row>
    <row r="2614" spans="4:4">
      <c r="D2614" s="165"/>
    </row>
    <row r="2615" spans="4:4">
      <c r="D2615" s="165"/>
    </row>
    <row r="2616" spans="4:4">
      <c r="D2616" s="165"/>
    </row>
    <row r="2617" spans="4:4">
      <c r="D2617" s="165"/>
    </row>
    <row r="2618" spans="4:4">
      <c r="D2618" s="165"/>
    </row>
    <row r="2619" spans="4:4">
      <c r="D2619" s="165"/>
    </row>
    <row r="2620" spans="4:4">
      <c r="D2620" s="165"/>
    </row>
    <row r="2621" spans="4:4">
      <c r="D2621" s="165"/>
    </row>
    <row r="2622" spans="4:4">
      <c r="D2622" s="165"/>
    </row>
    <row r="2623" spans="4:4">
      <c r="D2623" s="165"/>
    </row>
    <row r="2624" spans="4:4">
      <c r="D2624" s="165"/>
    </row>
    <row r="2625" spans="4:4">
      <c r="D2625" s="165"/>
    </row>
    <row r="2626" spans="4:4">
      <c r="D2626" s="165"/>
    </row>
    <row r="2627" spans="4:4">
      <c r="D2627" s="165"/>
    </row>
    <row r="2628" spans="4:4">
      <c r="D2628" s="165"/>
    </row>
    <row r="2629" spans="4:4">
      <c r="D2629" s="165"/>
    </row>
    <row r="2630" spans="4:4">
      <c r="D2630" s="165"/>
    </row>
    <row r="2631" spans="4:4">
      <c r="D2631" s="165"/>
    </row>
    <row r="2632" spans="4:4">
      <c r="D2632" s="165"/>
    </row>
    <row r="2633" spans="4:4">
      <c r="D2633" s="165"/>
    </row>
    <row r="2634" spans="4:4">
      <c r="D2634" s="165"/>
    </row>
    <row r="2635" spans="4:4">
      <c r="D2635" s="165"/>
    </row>
    <row r="2636" spans="4:4">
      <c r="D2636" s="165"/>
    </row>
    <row r="2637" spans="4:4">
      <c r="D2637" s="165"/>
    </row>
    <row r="2638" spans="4:4">
      <c r="D2638" s="165"/>
    </row>
    <row r="2639" spans="4:4">
      <c r="D2639" s="165"/>
    </row>
    <row r="2640" spans="4:4">
      <c r="D2640" s="165"/>
    </row>
    <row r="2641" spans="4:4">
      <c r="D2641" s="165"/>
    </row>
    <row r="2642" spans="4:4">
      <c r="D2642" s="165"/>
    </row>
    <row r="2643" spans="4:4">
      <c r="D2643" s="165"/>
    </row>
    <row r="2644" spans="4:4">
      <c r="D2644" s="165"/>
    </row>
    <row r="2645" spans="4:4">
      <c r="D2645" s="165"/>
    </row>
    <row r="2646" spans="4:4">
      <c r="D2646" s="165"/>
    </row>
    <row r="2647" spans="4:4">
      <c r="D2647" s="165"/>
    </row>
    <row r="2648" spans="4:4">
      <c r="D2648" s="165"/>
    </row>
    <row r="2649" spans="4:4">
      <c r="D2649" s="165"/>
    </row>
    <row r="2650" spans="4:4">
      <c r="D2650" s="165"/>
    </row>
    <row r="2651" spans="4:4">
      <c r="D2651" s="165"/>
    </row>
    <row r="2652" spans="4:4">
      <c r="D2652" s="165"/>
    </row>
    <row r="2653" spans="4:4">
      <c r="D2653" s="165"/>
    </row>
    <row r="2654" spans="4:4">
      <c r="D2654" s="165"/>
    </row>
    <row r="2655" spans="4:4">
      <c r="D2655" s="165"/>
    </row>
    <row r="2656" spans="4:4">
      <c r="D2656" s="165"/>
    </row>
    <row r="2657" spans="4:4">
      <c r="D2657" s="165"/>
    </row>
    <row r="2658" spans="4:4">
      <c r="D2658" s="165"/>
    </row>
    <row r="2659" spans="4:4">
      <c r="D2659" s="165"/>
    </row>
    <row r="2660" spans="4:4">
      <c r="D2660" s="165"/>
    </row>
    <row r="2661" spans="4:4">
      <c r="D2661" s="165"/>
    </row>
    <row r="2662" spans="4:4">
      <c r="D2662" s="165"/>
    </row>
    <row r="2663" spans="4:4">
      <c r="D2663" s="165"/>
    </row>
    <row r="2664" spans="4:4">
      <c r="D2664" s="165"/>
    </row>
    <row r="2665" spans="4:4">
      <c r="D2665" s="165"/>
    </row>
    <row r="2666" spans="4:4">
      <c r="D2666" s="165"/>
    </row>
    <row r="2667" spans="4:4">
      <c r="D2667" s="165"/>
    </row>
    <row r="2668" spans="4:4">
      <c r="D2668" s="165"/>
    </row>
    <row r="2669" spans="4:4">
      <c r="D2669" s="165"/>
    </row>
    <row r="2670" spans="4:4">
      <c r="D2670" s="165"/>
    </row>
    <row r="2671" spans="4:4">
      <c r="D2671" s="165"/>
    </row>
    <row r="2672" spans="4:4">
      <c r="D2672" s="165"/>
    </row>
    <row r="2673" spans="4:4">
      <c r="D2673" s="165"/>
    </row>
    <row r="2674" spans="4:4">
      <c r="D2674" s="165"/>
    </row>
    <row r="2675" spans="4:4">
      <c r="D2675" s="165"/>
    </row>
    <row r="2676" spans="4:4">
      <c r="D2676" s="165"/>
    </row>
    <row r="2677" spans="4:4">
      <c r="D2677" s="165"/>
    </row>
    <row r="2678" spans="4:4">
      <c r="D2678" s="165"/>
    </row>
    <row r="2679" spans="4:4">
      <c r="D2679" s="165"/>
    </row>
    <row r="2680" spans="4:4">
      <c r="D2680" s="165"/>
    </row>
    <row r="2681" spans="4:4">
      <c r="D2681" s="165"/>
    </row>
    <row r="2682" spans="4:4">
      <c r="D2682" s="165"/>
    </row>
    <row r="2683" spans="4:4">
      <c r="D2683" s="165"/>
    </row>
    <row r="2684" spans="4:4">
      <c r="D2684" s="165"/>
    </row>
    <row r="2685" spans="4:4">
      <c r="D2685" s="165"/>
    </row>
    <row r="2686" spans="4:4">
      <c r="D2686" s="165"/>
    </row>
    <row r="2687" spans="4:4">
      <c r="D2687" s="165"/>
    </row>
    <row r="2688" spans="4:4">
      <c r="D2688" s="165"/>
    </row>
    <row r="2689" spans="4:4">
      <c r="D2689" s="165"/>
    </row>
    <row r="2690" spans="4:4">
      <c r="D2690" s="165"/>
    </row>
    <row r="2691" spans="4:4">
      <c r="D2691" s="165"/>
    </row>
    <row r="2692" spans="4:4">
      <c r="D2692" s="165"/>
    </row>
    <row r="2693" spans="4:4">
      <c r="D2693" s="165"/>
    </row>
    <row r="2694" spans="4:4">
      <c r="D2694" s="165"/>
    </row>
    <row r="2695" spans="4:4">
      <c r="D2695" s="165"/>
    </row>
    <row r="2696" spans="4:4">
      <c r="D2696" s="165"/>
    </row>
    <row r="2697" spans="4:4">
      <c r="D2697" s="165"/>
    </row>
    <row r="2698" spans="4:4">
      <c r="D2698" s="165"/>
    </row>
    <row r="2699" spans="4:4">
      <c r="D2699" s="165"/>
    </row>
    <row r="2700" spans="4:4">
      <c r="D2700" s="165"/>
    </row>
    <row r="2701" spans="4:4">
      <c r="D2701" s="165"/>
    </row>
    <row r="2702" spans="4:4">
      <c r="D2702" s="165"/>
    </row>
    <row r="2703" spans="4:4">
      <c r="D2703" s="165"/>
    </row>
    <row r="2704" spans="4:4">
      <c r="D2704" s="165"/>
    </row>
    <row r="2705" spans="4:4">
      <c r="D2705" s="165"/>
    </row>
    <row r="2706" spans="4:4">
      <c r="D2706" s="165"/>
    </row>
    <row r="2707" spans="4:4">
      <c r="D2707" s="165"/>
    </row>
    <row r="2708" spans="4:4">
      <c r="D2708" s="165"/>
    </row>
    <row r="2709" spans="4:4">
      <c r="D2709" s="165"/>
    </row>
    <row r="2710" spans="4:4">
      <c r="D2710" s="165"/>
    </row>
    <row r="2711" spans="4:4">
      <c r="D2711" s="165"/>
    </row>
    <row r="2712" spans="4:4">
      <c r="D2712" s="165"/>
    </row>
    <row r="2713" spans="4:4">
      <c r="D2713" s="165"/>
    </row>
    <row r="2714" spans="4:4">
      <c r="D2714" s="165"/>
    </row>
    <row r="2715" spans="4:4">
      <c r="D2715" s="165"/>
    </row>
    <row r="2716" spans="4:4">
      <c r="D2716" s="165"/>
    </row>
    <row r="2717" spans="4:4">
      <c r="D2717" s="165"/>
    </row>
    <row r="2718" spans="4:4">
      <c r="D2718" s="165"/>
    </row>
    <row r="2719" spans="4:4">
      <c r="D2719" s="165"/>
    </row>
    <row r="2720" spans="4:4">
      <c r="D2720" s="165"/>
    </row>
    <row r="2721" spans="4:4">
      <c r="D2721" s="165"/>
    </row>
    <row r="2722" spans="4:4">
      <c r="D2722" s="165"/>
    </row>
    <row r="2723" spans="4:4">
      <c r="D2723" s="165"/>
    </row>
    <row r="2724" spans="4:4">
      <c r="D2724" s="165"/>
    </row>
    <row r="2725" spans="4:4">
      <c r="D2725" s="165"/>
    </row>
    <row r="2726" spans="4:4">
      <c r="D2726" s="165"/>
    </row>
    <row r="2727" spans="4:4">
      <c r="D2727" s="165"/>
    </row>
    <row r="2728" spans="4:4">
      <c r="D2728" s="165"/>
    </row>
    <row r="2729" spans="4:4">
      <c r="D2729" s="165"/>
    </row>
    <row r="2730" spans="4:4">
      <c r="D2730" s="165"/>
    </row>
    <row r="2731" spans="4:4">
      <c r="D2731" s="165"/>
    </row>
    <row r="2732" spans="4:4">
      <c r="D2732" s="165"/>
    </row>
    <row r="2733" spans="4:4">
      <c r="D2733" s="165"/>
    </row>
    <row r="2734" spans="4:4">
      <c r="D2734" s="165"/>
    </row>
    <row r="2735" spans="4:4">
      <c r="D2735" s="165"/>
    </row>
    <row r="2736" spans="4:4">
      <c r="D2736" s="165"/>
    </row>
    <row r="2737" spans="4:4">
      <c r="D2737" s="165"/>
    </row>
    <row r="2738" spans="4:4">
      <c r="D2738" s="165"/>
    </row>
    <row r="2739" spans="4:4">
      <c r="D2739" s="165"/>
    </row>
    <row r="2740" spans="4:4">
      <c r="D2740" s="165"/>
    </row>
    <row r="2741" spans="4:4">
      <c r="D2741" s="165"/>
    </row>
    <row r="2742" spans="4:4">
      <c r="D2742" s="165"/>
    </row>
    <row r="2743" spans="4:4">
      <c r="D2743" s="165"/>
    </row>
    <row r="2744" spans="4:4">
      <c r="D2744" s="165"/>
    </row>
    <row r="2745" spans="4:4">
      <c r="D2745" s="165"/>
    </row>
    <row r="2746" spans="4:4">
      <c r="D2746" s="165"/>
    </row>
    <row r="2747" spans="4:4">
      <c r="D2747" s="165"/>
    </row>
    <row r="2748" spans="4:4">
      <c r="D2748" s="165"/>
    </row>
    <row r="2749" spans="4:4">
      <c r="D2749" s="165"/>
    </row>
    <row r="2750" spans="4:4">
      <c r="D2750" s="165"/>
    </row>
    <row r="2751" spans="4:4">
      <c r="D2751" s="165"/>
    </row>
    <row r="2752" spans="4:4">
      <c r="D2752" s="165"/>
    </row>
    <row r="2753" spans="4:4">
      <c r="D2753" s="165"/>
    </row>
    <row r="2754" spans="4:4">
      <c r="D2754" s="165"/>
    </row>
    <row r="2755" spans="4:4">
      <c r="D2755" s="165"/>
    </row>
    <row r="2756" spans="4:4">
      <c r="D2756" s="165"/>
    </row>
    <row r="2757" spans="4:4">
      <c r="D2757" s="165"/>
    </row>
    <row r="2758" spans="4:4">
      <c r="D2758" s="165"/>
    </row>
    <row r="2759" spans="4:4">
      <c r="D2759" s="165"/>
    </row>
    <row r="2760" spans="4:4">
      <c r="D2760" s="165"/>
    </row>
    <row r="2761" spans="4:4">
      <c r="D2761" s="165"/>
    </row>
    <row r="2762" spans="4:4">
      <c r="D2762" s="165"/>
    </row>
    <row r="2763" spans="4:4">
      <c r="D2763" s="165"/>
    </row>
    <row r="2764" spans="4:4">
      <c r="D2764" s="165"/>
    </row>
    <row r="2765" spans="4:4">
      <c r="D2765" s="165"/>
    </row>
    <row r="2766" spans="4:4">
      <c r="D2766" s="165"/>
    </row>
    <row r="2767" spans="4:4">
      <c r="D2767" s="165"/>
    </row>
    <row r="2768" spans="4:4">
      <c r="D2768" s="165"/>
    </row>
    <row r="2769" spans="4:4">
      <c r="D2769" s="165"/>
    </row>
    <row r="2770" spans="4:4">
      <c r="D2770" s="165"/>
    </row>
    <row r="2771" spans="4:4">
      <c r="D2771" s="165"/>
    </row>
    <row r="2772" spans="4:4">
      <c r="D2772" s="165"/>
    </row>
    <row r="2773" spans="4:4">
      <c r="D2773" s="165"/>
    </row>
    <row r="2774" spans="4:4">
      <c r="D2774" s="165"/>
    </row>
    <row r="2775" spans="4:4">
      <c r="D2775" s="165"/>
    </row>
    <row r="2776" spans="4:4">
      <c r="D2776" s="165"/>
    </row>
    <row r="2777" spans="4:4">
      <c r="D2777" s="165"/>
    </row>
    <row r="2778" spans="4:4">
      <c r="D2778" s="165"/>
    </row>
    <row r="2779" spans="4:4">
      <c r="D2779" s="165"/>
    </row>
    <row r="2780" spans="4:4">
      <c r="D2780" s="165"/>
    </row>
    <row r="2781" spans="4:4">
      <c r="D2781" s="165"/>
    </row>
    <row r="2782" spans="4:4">
      <c r="D2782" s="165"/>
    </row>
    <row r="2783" spans="4:4">
      <c r="D2783" s="165"/>
    </row>
    <row r="2784" spans="4:4">
      <c r="D2784" s="165"/>
    </row>
    <row r="2785" spans="4:4">
      <c r="D2785" s="165"/>
    </row>
    <row r="2786" spans="4:4">
      <c r="D2786" s="165"/>
    </row>
    <row r="2787" spans="4:4">
      <c r="D2787" s="165"/>
    </row>
    <row r="2788" spans="4:4">
      <c r="D2788" s="165"/>
    </row>
    <row r="2789" spans="4:4">
      <c r="D2789" s="165"/>
    </row>
    <row r="2790" spans="4:4">
      <c r="D2790" s="165"/>
    </row>
    <row r="2791" spans="4:4">
      <c r="D2791" s="165"/>
    </row>
    <row r="2792" spans="4:4">
      <c r="D2792" s="165"/>
    </row>
    <row r="2793" spans="4:4">
      <c r="D2793" s="165"/>
    </row>
    <row r="2794" spans="4:4">
      <c r="D2794" s="165"/>
    </row>
    <row r="2795" spans="4:4">
      <c r="D2795" s="165"/>
    </row>
    <row r="2796" spans="4:4">
      <c r="D2796" s="165"/>
    </row>
    <row r="2797" spans="4:4">
      <c r="D2797" s="165"/>
    </row>
    <row r="2798" spans="4:4">
      <c r="D2798" s="165"/>
    </row>
    <row r="2799" spans="4:4">
      <c r="D2799" s="165"/>
    </row>
    <row r="2800" spans="4:4">
      <c r="D2800" s="165"/>
    </row>
    <row r="2801" spans="4:4">
      <c r="D2801" s="165"/>
    </row>
    <row r="2802" spans="4:4">
      <c r="D2802" s="165"/>
    </row>
    <row r="2803" spans="4:4">
      <c r="D2803" s="165"/>
    </row>
    <row r="2804" spans="4:4">
      <c r="D2804" s="165"/>
    </row>
    <row r="2805" spans="4:4">
      <c r="D2805" s="165"/>
    </row>
    <row r="2806" spans="4:4">
      <c r="D2806" s="165"/>
    </row>
    <row r="2807" spans="4:4">
      <c r="D2807" s="165"/>
    </row>
    <row r="2808" spans="4:4">
      <c r="D2808" s="165"/>
    </row>
    <row r="2809" spans="4:4">
      <c r="D2809" s="165"/>
    </row>
    <row r="2810" spans="4:4">
      <c r="D2810" s="165"/>
    </row>
    <row r="2811" spans="4:4">
      <c r="D2811" s="165"/>
    </row>
    <row r="2812" spans="4:4">
      <c r="D2812" s="165"/>
    </row>
    <row r="2813" spans="4:4">
      <c r="D2813" s="165"/>
    </row>
    <row r="2814" spans="4:4">
      <c r="D2814" s="165"/>
    </row>
    <row r="2815" spans="4:4">
      <c r="D2815" s="165"/>
    </row>
    <row r="2816" spans="4:4">
      <c r="D2816" s="165"/>
    </row>
    <row r="2817" spans="4:4">
      <c r="D2817" s="165"/>
    </row>
    <row r="2818" spans="4:4">
      <c r="D2818" s="165"/>
    </row>
    <row r="2819" spans="4:4">
      <c r="D2819" s="165"/>
    </row>
    <row r="2820" spans="4:4">
      <c r="D2820" s="165"/>
    </row>
    <row r="2821" spans="4:4">
      <c r="D2821" s="165"/>
    </row>
    <row r="2822" spans="4:4">
      <c r="D2822" s="165"/>
    </row>
    <row r="2823" spans="4:4">
      <c r="D2823" s="165"/>
    </row>
    <row r="2824" spans="4:4">
      <c r="D2824" s="165"/>
    </row>
    <row r="2825" spans="4:4">
      <c r="D2825" s="165"/>
    </row>
    <row r="2826" spans="4:4">
      <c r="D2826" s="165"/>
    </row>
    <row r="2827" spans="4:4">
      <c r="D2827" s="165"/>
    </row>
    <row r="2828" spans="4:4">
      <c r="D2828" s="165"/>
    </row>
    <row r="2829" spans="4:4">
      <c r="D2829" s="165"/>
    </row>
    <row r="2830" spans="4:4">
      <c r="D2830" s="165"/>
    </row>
    <row r="2831" spans="4:4">
      <c r="D2831" s="165"/>
    </row>
    <row r="2832" spans="4:4">
      <c r="D2832" s="165"/>
    </row>
    <row r="2833" spans="4:4">
      <c r="D2833" s="165"/>
    </row>
    <row r="2834" spans="4:4">
      <c r="D2834" s="165"/>
    </row>
    <row r="2835" spans="4:4">
      <c r="D2835" s="165"/>
    </row>
    <row r="2836" spans="4:4">
      <c r="D2836" s="165"/>
    </row>
    <row r="2837" spans="4:4">
      <c r="D2837" s="165"/>
    </row>
    <row r="2838" spans="4:4">
      <c r="D2838" s="165"/>
    </row>
    <row r="2839" spans="4:4">
      <c r="D2839" s="165"/>
    </row>
    <row r="2840" spans="4:4">
      <c r="D2840" s="165"/>
    </row>
    <row r="2841" spans="4:4">
      <c r="D2841" s="165"/>
    </row>
    <row r="2842" spans="4:4">
      <c r="D2842" s="165"/>
    </row>
    <row r="2843" spans="4:4">
      <c r="D2843" s="165"/>
    </row>
    <row r="2844" spans="4:4">
      <c r="D2844" s="165"/>
    </row>
    <row r="2845" spans="4:4">
      <c r="D2845" s="165"/>
    </row>
    <row r="2846" spans="4:4">
      <c r="D2846" s="165"/>
    </row>
    <row r="2847" spans="4:4">
      <c r="D2847" s="165"/>
    </row>
    <row r="2848" spans="4:4">
      <c r="D2848" s="165"/>
    </row>
    <row r="2849" spans="4:4">
      <c r="D2849" s="165"/>
    </row>
    <row r="2850" spans="4:4">
      <c r="D2850" s="165"/>
    </row>
    <row r="2851" spans="4:4">
      <c r="D2851" s="165"/>
    </row>
    <row r="2852" spans="4:4">
      <c r="D2852" s="165"/>
    </row>
    <row r="2853" spans="4:4">
      <c r="D2853" s="165"/>
    </row>
    <row r="2854" spans="4:4">
      <c r="D2854" s="165"/>
    </row>
    <row r="2855" spans="4:4">
      <c r="D2855" s="165"/>
    </row>
    <row r="2856" spans="4:4">
      <c r="D2856" s="165"/>
    </row>
    <row r="2857" spans="4:4">
      <c r="D2857" s="165"/>
    </row>
    <row r="2858" spans="4:4">
      <c r="D2858" s="165"/>
    </row>
    <row r="2859" spans="4:4">
      <c r="D2859" s="165"/>
    </row>
    <row r="2860" spans="4:4">
      <c r="D2860" s="165"/>
    </row>
    <row r="2861" spans="4:4">
      <c r="D2861" s="165"/>
    </row>
    <row r="2862" spans="4:4">
      <c r="D2862" s="165"/>
    </row>
    <row r="2863" spans="4:4">
      <c r="D2863" s="165"/>
    </row>
    <row r="2864" spans="4:4">
      <c r="D2864" s="165"/>
    </row>
    <row r="2865" spans="4:4">
      <c r="D2865" s="165"/>
    </row>
    <row r="2866" spans="4:4">
      <c r="D2866" s="165"/>
    </row>
    <row r="2867" spans="4:4">
      <c r="D2867" s="165"/>
    </row>
    <row r="2868" spans="4:4">
      <c r="D2868" s="165"/>
    </row>
    <row r="2869" spans="4:4">
      <c r="D2869" s="165"/>
    </row>
    <row r="2870" spans="4:4">
      <c r="D2870" s="165"/>
    </row>
    <row r="2871" spans="4:4">
      <c r="D2871" s="165"/>
    </row>
    <row r="2872" spans="4:4">
      <c r="D2872" s="165"/>
    </row>
    <row r="2873" spans="4:4">
      <c r="D2873" s="165"/>
    </row>
    <row r="2874" spans="4:4">
      <c r="D2874" s="165"/>
    </row>
    <row r="2875" spans="4:4">
      <c r="D2875" s="165"/>
    </row>
    <row r="2876" spans="4:4">
      <c r="D2876" s="165"/>
    </row>
    <row r="2877" spans="4:4">
      <c r="D2877" s="165"/>
    </row>
    <row r="2878" spans="4:4">
      <c r="D2878" s="165"/>
    </row>
    <row r="2879" spans="4:4">
      <c r="D2879" s="165"/>
    </row>
    <row r="2880" spans="4:4">
      <c r="D2880" s="165"/>
    </row>
    <row r="2881" spans="4:4">
      <c r="D2881" s="165"/>
    </row>
    <row r="2882" spans="4:4">
      <c r="D2882" s="165"/>
    </row>
    <row r="2883" spans="4:4">
      <c r="D2883" s="165"/>
    </row>
    <row r="2884" spans="4:4">
      <c r="D2884" s="165"/>
    </row>
    <row r="2885" spans="4:4">
      <c r="D2885" s="165"/>
    </row>
    <row r="2886" spans="4:4">
      <c r="D2886" s="165"/>
    </row>
    <row r="2887" spans="4:4">
      <c r="D2887" s="165"/>
    </row>
    <row r="2888" spans="4:4">
      <c r="D2888" s="165"/>
    </row>
    <row r="2889" spans="4:4">
      <c r="D2889" s="165"/>
    </row>
    <row r="2890" spans="4:4">
      <c r="D2890" s="165"/>
    </row>
    <row r="2891" spans="4:4">
      <c r="D2891" s="165"/>
    </row>
    <row r="2892" spans="4:4">
      <c r="D2892" s="165"/>
    </row>
    <row r="2893" spans="4:4">
      <c r="D2893" s="165"/>
    </row>
    <row r="2894" spans="4:4">
      <c r="D2894" s="165"/>
    </row>
    <row r="2895" spans="4:4">
      <c r="D2895" s="165"/>
    </row>
    <row r="2896" spans="4:4">
      <c r="D2896" s="165"/>
    </row>
    <row r="2897" spans="4:4">
      <c r="D2897" s="165"/>
    </row>
    <row r="2898" spans="4:4">
      <c r="D2898" s="165"/>
    </row>
    <row r="2899" spans="4:4">
      <c r="D2899" s="165"/>
    </row>
    <row r="2900" spans="4:4">
      <c r="D2900" s="165"/>
    </row>
    <row r="2901" spans="4:4">
      <c r="D2901" s="165"/>
    </row>
    <row r="2902" spans="4:4">
      <c r="D2902" s="165"/>
    </row>
    <row r="2903" spans="4:4">
      <c r="D2903" s="165"/>
    </row>
    <row r="2904" spans="4:4">
      <c r="D2904" s="165"/>
    </row>
    <row r="2905" spans="4:4">
      <c r="D2905" s="165"/>
    </row>
    <row r="2906" spans="4:4">
      <c r="D2906" s="165"/>
    </row>
    <row r="2907" spans="4:4">
      <c r="D2907" s="165"/>
    </row>
    <row r="2908" spans="4:4">
      <c r="D2908" s="165"/>
    </row>
    <row r="2909" spans="4:4">
      <c r="D2909" s="165"/>
    </row>
    <row r="2910" spans="4:4">
      <c r="D2910" s="165"/>
    </row>
    <row r="2911" spans="4:4">
      <c r="D2911" s="165"/>
    </row>
    <row r="2912" spans="4:4">
      <c r="D2912" s="165"/>
    </row>
    <row r="2913" spans="4:4">
      <c r="D2913" s="165"/>
    </row>
    <row r="2914" spans="4:4">
      <c r="D2914" s="165"/>
    </row>
    <row r="2915" spans="4:4">
      <c r="D2915" s="165"/>
    </row>
    <row r="2916" spans="4:4">
      <c r="D2916" s="165"/>
    </row>
    <row r="2917" spans="4:4">
      <c r="D2917" s="165"/>
    </row>
    <row r="2918" spans="4:4">
      <c r="D2918" s="165"/>
    </row>
    <row r="2919" spans="4:4">
      <c r="D2919" s="165"/>
    </row>
    <row r="2920" spans="4:4">
      <c r="D2920" s="165"/>
    </row>
    <row r="2921" spans="4:4">
      <c r="D2921" s="165"/>
    </row>
    <row r="2922" spans="4:4">
      <c r="D2922" s="165"/>
    </row>
    <row r="2923" spans="4:4">
      <c r="D2923" s="165"/>
    </row>
    <row r="2924" spans="4:4">
      <c r="D2924" s="165"/>
    </row>
    <row r="2925" spans="4:4">
      <c r="D2925" s="165"/>
    </row>
    <row r="2926" spans="4:4">
      <c r="D2926" s="165"/>
    </row>
    <row r="2927" spans="4:4">
      <c r="D2927" s="165"/>
    </row>
    <row r="2928" spans="4:4">
      <c r="D2928" s="165"/>
    </row>
    <row r="2929" spans="4:4">
      <c r="D2929" s="165"/>
    </row>
    <row r="2930" spans="4:4">
      <c r="D2930" s="165"/>
    </row>
    <row r="2931" spans="4:4">
      <c r="D2931" s="165"/>
    </row>
    <row r="2932" spans="4:4">
      <c r="D2932" s="165"/>
    </row>
    <row r="2933" spans="4:4">
      <c r="D2933" s="165"/>
    </row>
    <row r="2934" spans="4:4">
      <c r="D2934" s="165"/>
    </row>
    <row r="2935" spans="4:4">
      <c r="D2935" s="165"/>
    </row>
    <row r="2936" spans="4:4">
      <c r="D2936" s="165"/>
    </row>
    <row r="2937" spans="4:4">
      <c r="D2937" s="165"/>
    </row>
    <row r="2938" spans="4:4">
      <c r="D2938" s="165"/>
    </row>
    <row r="2939" spans="4:4">
      <c r="D2939" s="165"/>
    </row>
    <row r="2940" spans="4:4">
      <c r="D2940" s="165"/>
    </row>
    <row r="2941" spans="4:4">
      <c r="D2941" s="165"/>
    </row>
    <row r="2942" spans="4:4">
      <c r="D2942" s="165"/>
    </row>
    <row r="2943" spans="4:4">
      <c r="D2943" s="165"/>
    </row>
    <row r="2944" spans="4:4">
      <c r="D2944" s="165"/>
    </row>
    <row r="2945" spans="4:4">
      <c r="D2945" s="165"/>
    </row>
    <row r="2946" spans="4:4">
      <c r="D2946" s="165"/>
    </row>
    <row r="2947" spans="4:4">
      <c r="D2947" s="165"/>
    </row>
    <row r="2948" spans="4:4">
      <c r="D2948" s="165"/>
    </row>
    <row r="2949" spans="4:4">
      <c r="D2949" s="165"/>
    </row>
    <row r="2950" spans="4:4">
      <c r="D2950" s="165"/>
    </row>
    <row r="2951" spans="4:4">
      <c r="D2951" s="165"/>
    </row>
    <row r="2952" spans="4:4">
      <c r="D2952" s="165"/>
    </row>
    <row r="2953" spans="4:4">
      <c r="D2953" s="165"/>
    </row>
    <row r="2954" spans="4:4">
      <c r="D2954" s="165"/>
    </row>
    <row r="2955" spans="4:4">
      <c r="D2955" s="165"/>
    </row>
    <row r="2956" spans="4:4">
      <c r="D2956" s="165"/>
    </row>
    <row r="2957" spans="4:4">
      <c r="D2957" s="165"/>
    </row>
    <row r="2958" spans="4:4">
      <c r="D2958" s="165"/>
    </row>
    <row r="2959" spans="4:4">
      <c r="D2959" s="165"/>
    </row>
    <row r="2960" spans="4:4">
      <c r="D2960" s="165"/>
    </row>
    <row r="2961" spans="4:4">
      <c r="D2961" s="165"/>
    </row>
    <row r="2962" spans="4:4">
      <c r="D2962" s="165"/>
    </row>
    <row r="2963" spans="4:4">
      <c r="D2963" s="165"/>
    </row>
    <row r="2964" spans="4:4">
      <c r="D2964" s="165"/>
    </row>
    <row r="2965" spans="4:4">
      <c r="D2965" s="165"/>
    </row>
    <row r="2966" spans="4:4">
      <c r="D2966" s="165"/>
    </row>
    <row r="2967" spans="4:4">
      <c r="D2967" s="165"/>
    </row>
    <row r="2968" spans="4:4">
      <c r="D2968" s="165"/>
    </row>
    <row r="2969" spans="4:4">
      <c r="D2969" s="165"/>
    </row>
    <row r="2970" spans="4:4">
      <c r="D2970" s="165"/>
    </row>
    <row r="2971" spans="4:4">
      <c r="D2971" s="165"/>
    </row>
    <row r="2972" spans="4:4">
      <c r="D2972" s="165"/>
    </row>
    <row r="2973" spans="4:4">
      <c r="D2973" s="165"/>
    </row>
    <row r="2974" spans="4:4">
      <c r="D2974" s="165"/>
    </row>
    <row r="2975" spans="4:4">
      <c r="D2975" s="165"/>
    </row>
    <row r="2976" spans="4:4">
      <c r="D2976" s="165"/>
    </row>
    <row r="2977" spans="4:4">
      <c r="D2977" s="165"/>
    </row>
    <row r="2978" spans="4:4">
      <c r="D2978" s="165"/>
    </row>
    <row r="2979" spans="4:4">
      <c r="D2979" s="165"/>
    </row>
    <row r="2980" spans="4:4">
      <c r="D2980" s="165"/>
    </row>
    <row r="2981" spans="4:4">
      <c r="D2981" s="165"/>
    </row>
    <row r="2982" spans="4:4">
      <c r="D2982" s="165"/>
    </row>
    <row r="2983" spans="4:4">
      <c r="D2983" s="165"/>
    </row>
    <row r="2984" spans="4:4">
      <c r="D2984" s="165"/>
    </row>
    <row r="2985" spans="4:4">
      <c r="D2985" s="165"/>
    </row>
    <row r="2986" spans="4:4">
      <c r="D2986" s="165"/>
    </row>
    <row r="2987" spans="4:4">
      <c r="D2987" s="165"/>
    </row>
    <row r="2988" spans="4:4">
      <c r="D2988" s="165"/>
    </row>
    <row r="2989" spans="4:4">
      <c r="D2989" s="165"/>
    </row>
    <row r="2990" spans="4:4">
      <c r="D2990" s="165"/>
    </row>
    <row r="2991" spans="4:4">
      <c r="D2991" s="165"/>
    </row>
    <row r="2992" spans="4:4">
      <c r="D2992" s="165"/>
    </row>
    <row r="2993" spans="4:4">
      <c r="D2993" s="165"/>
    </row>
    <row r="2994" spans="4:4">
      <c r="D2994" s="165"/>
    </row>
    <row r="2995" spans="4:4">
      <c r="D2995" s="165"/>
    </row>
    <row r="2996" spans="4:4">
      <c r="D2996" s="165"/>
    </row>
    <row r="2997" spans="4:4">
      <c r="D2997" s="165"/>
    </row>
    <row r="2998" spans="4:4">
      <c r="D2998" s="165"/>
    </row>
    <row r="2999" spans="4:4">
      <c r="D2999" s="165"/>
    </row>
    <row r="3000" spans="4:4">
      <c r="D3000" s="165"/>
    </row>
    <row r="3001" spans="4:4">
      <c r="D3001" s="165"/>
    </row>
    <row r="3002" spans="4:4">
      <c r="D3002" s="165"/>
    </row>
    <row r="3003" spans="4:4">
      <c r="D3003" s="165"/>
    </row>
    <row r="3004" spans="4:4">
      <c r="D3004" s="165"/>
    </row>
    <row r="3005" spans="4:4">
      <c r="D3005" s="165"/>
    </row>
    <row r="3006" spans="4:4">
      <c r="D3006" s="165"/>
    </row>
    <row r="3007" spans="4:4">
      <c r="D3007" s="165"/>
    </row>
    <row r="3008" spans="4:4">
      <c r="D3008" s="165"/>
    </row>
    <row r="3009" spans="4:4">
      <c r="D3009" s="165"/>
    </row>
    <row r="3010" spans="4:4">
      <c r="D3010" s="165"/>
    </row>
    <row r="3011" spans="4:4">
      <c r="D3011" s="165"/>
    </row>
    <row r="3012" spans="4:4">
      <c r="D3012" s="165"/>
    </row>
    <row r="3013" spans="4:4">
      <c r="D3013" s="165"/>
    </row>
    <row r="3014" spans="4:4">
      <c r="D3014" s="165"/>
    </row>
    <row r="3015" spans="4:4">
      <c r="D3015" s="165"/>
    </row>
    <row r="3016" spans="4:4">
      <c r="D3016" s="165"/>
    </row>
    <row r="3017" spans="4:4">
      <c r="D3017" s="165"/>
    </row>
    <row r="3018" spans="4:4">
      <c r="D3018" s="165"/>
    </row>
    <row r="3019" spans="4:4">
      <c r="D3019" s="165"/>
    </row>
    <row r="3020" spans="4:4">
      <c r="D3020" s="165"/>
    </row>
    <row r="3021" spans="4:4">
      <c r="D3021" s="165"/>
    </row>
    <row r="3022" spans="4:4">
      <c r="D3022" s="165"/>
    </row>
    <row r="3023" spans="4:4">
      <c r="D3023" s="165"/>
    </row>
    <row r="3024" spans="4:4">
      <c r="D3024" s="165"/>
    </row>
    <row r="3025" spans="4:4">
      <c r="D3025" s="165"/>
    </row>
    <row r="3026" spans="4:4">
      <c r="D3026" s="165"/>
    </row>
    <row r="3027" spans="4:4">
      <c r="D3027" s="165"/>
    </row>
    <row r="3028" spans="4:4">
      <c r="D3028" s="165"/>
    </row>
    <row r="3029" spans="4:4">
      <c r="D3029" s="165"/>
    </row>
    <row r="3030" spans="4:4">
      <c r="D3030" s="165"/>
    </row>
    <row r="3031" spans="4:4">
      <c r="D3031" s="165"/>
    </row>
    <row r="3032" spans="4:4">
      <c r="D3032" s="165"/>
    </row>
    <row r="3033" spans="4:4">
      <c r="D3033" s="165"/>
    </row>
    <row r="3034" spans="4:4">
      <c r="D3034" s="165"/>
    </row>
    <row r="3035" spans="4:4">
      <c r="D3035" s="165"/>
    </row>
    <row r="3036" spans="4:4">
      <c r="D3036" s="165"/>
    </row>
    <row r="3037" spans="4:4">
      <c r="D3037" s="165"/>
    </row>
    <row r="3038" spans="4:4">
      <c r="D3038" s="165"/>
    </row>
    <row r="3039" spans="4:4">
      <c r="D3039" s="165"/>
    </row>
    <row r="3040" spans="4:4">
      <c r="D3040" s="165"/>
    </row>
    <row r="3041" spans="4:4">
      <c r="D3041" s="165"/>
    </row>
    <row r="3042" spans="4:4">
      <c r="D3042" s="165"/>
    </row>
    <row r="3043" spans="4:4">
      <c r="D3043" s="165"/>
    </row>
    <row r="3044" spans="4:4">
      <c r="D3044" s="165"/>
    </row>
    <row r="3045" spans="4:4">
      <c r="D3045" s="165"/>
    </row>
    <row r="3046" spans="4:4">
      <c r="D3046" s="165"/>
    </row>
    <row r="3047" spans="4:4">
      <c r="D3047" s="165"/>
    </row>
    <row r="3048" spans="4:4">
      <c r="D3048" s="165"/>
    </row>
    <row r="3049" spans="4:4">
      <c r="D3049" s="165"/>
    </row>
    <row r="3050" spans="4:4">
      <c r="D3050" s="165"/>
    </row>
    <row r="3051" spans="4:4">
      <c r="D3051" s="165"/>
    </row>
    <row r="3052" spans="4:4">
      <c r="D3052" s="165"/>
    </row>
    <row r="3053" spans="4:4">
      <c r="D3053" s="165"/>
    </row>
    <row r="3054" spans="4:4">
      <c r="D3054" s="165"/>
    </row>
    <row r="3055" spans="4:4">
      <c r="D3055" s="165"/>
    </row>
    <row r="3056" spans="4:4">
      <c r="D3056" s="165"/>
    </row>
    <row r="3057" spans="4:4">
      <c r="D3057" s="165"/>
    </row>
    <row r="3058" spans="4:4">
      <c r="D3058" s="165"/>
    </row>
    <row r="3059" spans="4:4">
      <c r="D3059" s="165"/>
    </row>
    <row r="3060" spans="4:4">
      <c r="D3060" s="165"/>
    </row>
    <row r="3061" spans="4:4">
      <c r="D3061" s="165"/>
    </row>
    <row r="3062" spans="4:4">
      <c r="D3062" s="165"/>
    </row>
    <row r="3063" spans="4:4">
      <c r="D3063" s="165"/>
    </row>
    <row r="3064" spans="4:4">
      <c r="D3064" s="165"/>
    </row>
    <row r="3065" spans="4:4">
      <c r="D3065" s="165"/>
    </row>
    <row r="3066" spans="4:4">
      <c r="D3066" s="165"/>
    </row>
    <row r="3067" spans="4:4">
      <c r="D3067" s="165"/>
    </row>
    <row r="3068" spans="4:4">
      <c r="D3068" s="165"/>
    </row>
    <row r="3069" spans="4:4">
      <c r="D3069" s="165"/>
    </row>
    <row r="3070" spans="4:4">
      <c r="D3070" s="165"/>
    </row>
    <row r="3071" spans="4:4">
      <c r="D3071" s="165"/>
    </row>
    <row r="3072" spans="4:4">
      <c r="D3072" s="165"/>
    </row>
    <row r="3073" spans="4:4">
      <c r="D3073" s="165"/>
    </row>
    <row r="3074" spans="4:4">
      <c r="D3074" s="165"/>
    </row>
    <row r="3075" spans="4:4">
      <c r="D3075" s="165"/>
    </row>
    <row r="3076" spans="4:4">
      <c r="D3076" s="165"/>
    </row>
    <row r="3077" spans="4:4">
      <c r="D3077" s="165"/>
    </row>
    <row r="3078" spans="4:4">
      <c r="D3078" s="165"/>
    </row>
    <row r="3079" spans="4:4">
      <c r="D3079" s="165"/>
    </row>
    <row r="3080" spans="4:4">
      <c r="D3080" s="165"/>
    </row>
    <row r="3081" spans="4:4">
      <c r="D3081" s="165"/>
    </row>
    <row r="3082" spans="4:4">
      <c r="D3082" s="165"/>
    </row>
    <row r="3083" spans="4:4">
      <c r="D3083" s="165"/>
    </row>
    <row r="3084" spans="4:4">
      <c r="D3084" s="165"/>
    </row>
    <row r="3085" spans="4:4">
      <c r="D3085" s="165"/>
    </row>
    <row r="3086" spans="4:4">
      <c r="D3086" s="165"/>
    </row>
    <row r="3087" spans="4:4">
      <c r="D3087" s="165"/>
    </row>
    <row r="3088" spans="4:4">
      <c r="D3088" s="165"/>
    </row>
    <row r="3089" spans="4:4">
      <c r="D3089" s="165"/>
    </row>
    <row r="3090" spans="4:4">
      <c r="D3090" s="165"/>
    </row>
    <row r="3091" spans="4:4">
      <c r="D3091" s="165"/>
    </row>
    <row r="3092" spans="4:4">
      <c r="D3092" s="165"/>
    </row>
    <row r="3093" spans="4:4">
      <c r="D3093" s="165"/>
    </row>
    <row r="3094" spans="4:4">
      <c r="D3094" s="165"/>
    </row>
    <row r="3095" spans="4:4">
      <c r="D3095" s="165"/>
    </row>
    <row r="3096" spans="4:4">
      <c r="D3096" s="165"/>
    </row>
    <row r="3097" spans="4:4">
      <c r="D3097" s="165"/>
    </row>
    <row r="3098" spans="4:4">
      <c r="D3098" s="165"/>
    </row>
    <row r="3099" spans="4:4">
      <c r="D3099" s="165"/>
    </row>
    <row r="3100" spans="4:4">
      <c r="D3100" s="165"/>
    </row>
    <row r="3101" spans="4:4">
      <c r="D3101" s="165"/>
    </row>
    <row r="3102" spans="4:4">
      <c r="D3102" s="165"/>
    </row>
    <row r="3103" spans="4:4">
      <c r="D3103" s="165"/>
    </row>
    <row r="3104" spans="4:4">
      <c r="D3104" s="165"/>
    </row>
    <row r="3105" spans="4:4">
      <c r="D3105" s="165"/>
    </row>
    <row r="3106" spans="4:4">
      <c r="D3106" s="165"/>
    </row>
    <row r="3107" spans="4:4">
      <c r="D3107" s="165"/>
    </row>
    <row r="3108" spans="4:4">
      <c r="D3108" s="165"/>
    </row>
    <row r="3109" spans="4:4">
      <c r="D3109" s="165"/>
    </row>
    <row r="3110" spans="4:4">
      <c r="D3110" s="165"/>
    </row>
    <row r="3111" spans="4:4">
      <c r="D3111" s="165"/>
    </row>
    <row r="3112" spans="4:4">
      <c r="D3112" s="165"/>
    </row>
    <row r="3113" spans="4:4">
      <c r="D3113" s="165"/>
    </row>
    <row r="3114" spans="4:4">
      <c r="D3114" s="165"/>
    </row>
    <row r="3115" spans="4:4">
      <c r="D3115" s="165"/>
    </row>
    <row r="3116" spans="4:4">
      <c r="D3116" s="165"/>
    </row>
    <row r="3117" spans="4:4">
      <c r="D3117" s="165"/>
    </row>
    <row r="3118" spans="4:4">
      <c r="D3118" s="165"/>
    </row>
    <row r="3119" spans="4:4">
      <c r="D3119" s="165"/>
    </row>
    <row r="3120" spans="4:4">
      <c r="D3120" s="165"/>
    </row>
    <row r="3121" spans="4:4">
      <c r="D3121" s="165"/>
    </row>
    <row r="3122" spans="4:4">
      <c r="D3122" s="165"/>
    </row>
    <row r="3123" spans="4:4">
      <c r="D3123" s="165"/>
    </row>
    <row r="3124" spans="4:4">
      <c r="D3124" s="165"/>
    </row>
    <row r="3125" spans="4:4">
      <c r="D3125" s="165"/>
    </row>
    <row r="3126" spans="4:4">
      <c r="D3126" s="165"/>
    </row>
    <row r="3127" spans="4:4">
      <c r="D3127" s="165"/>
    </row>
    <row r="3128" spans="4:4">
      <c r="D3128" s="165"/>
    </row>
    <row r="3129" spans="4:4">
      <c r="D3129" s="165"/>
    </row>
    <row r="3130" spans="4:4">
      <c r="D3130" s="165"/>
    </row>
    <row r="3131" spans="4:4">
      <c r="D3131" s="165"/>
    </row>
    <row r="3132" spans="4:4">
      <c r="D3132" s="165"/>
    </row>
    <row r="3133" spans="4:4">
      <c r="D3133" s="165"/>
    </row>
    <row r="3134" spans="4:4">
      <c r="D3134" s="165"/>
    </row>
    <row r="3135" spans="4:4">
      <c r="D3135" s="165"/>
    </row>
    <row r="3136" spans="4:4">
      <c r="D3136" s="165"/>
    </row>
    <row r="3137" spans="4:4">
      <c r="D3137" s="165"/>
    </row>
    <row r="3138" spans="4:4">
      <c r="D3138" s="165"/>
    </row>
    <row r="3139" spans="4:4">
      <c r="D3139" s="165"/>
    </row>
    <row r="3140" spans="4:4">
      <c r="D3140" s="165"/>
    </row>
    <row r="3141" spans="4:4">
      <c r="D3141" s="165"/>
    </row>
    <row r="3142" spans="4:4">
      <c r="D3142" s="165"/>
    </row>
    <row r="3143" spans="4:4">
      <c r="D3143" s="165"/>
    </row>
    <row r="3144" spans="4:4">
      <c r="D3144" s="165"/>
    </row>
    <row r="3145" spans="4:4">
      <c r="D3145" s="165"/>
    </row>
    <row r="3146" spans="4:4">
      <c r="D3146" s="165"/>
    </row>
    <row r="3147" spans="4:4">
      <c r="D3147" s="165"/>
    </row>
    <row r="3148" spans="4:4">
      <c r="D3148" s="165"/>
    </row>
    <row r="3149" spans="4:4">
      <c r="D3149" s="165"/>
    </row>
    <row r="3150" spans="4:4">
      <c r="D3150" s="165"/>
    </row>
    <row r="3151" spans="4:4">
      <c r="D3151" s="165"/>
    </row>
    <row r="3152" spans="4:4">
      <c r="D3152" s="165"/>
    </row>
    <row r="3153" spans="4:4">
      <c r="D3153" s="165"/>
    </row>
    <row r="3154" spans="4:4">
      <c r="D3154" s="165"/>
    </row>
    <row r="3155" spans="4:4">
      <c r="D3155" s="165"/>
    </row>
    <row r="3156" spans="4:4">
      <c r="D3156" s="165"/>
    </row>
    <row r="3157" spans="4:4">
      <c r="D3157" s="165"/>
    </row>
    <row r="3158" spans="4:4">
      <c r="D3158" s="165"/>
    </row>
    <row r="3159" spans="4:4">
      <c r="D3159" s="165"/>
    </row>
    <row r="3160" spans="4:4">
      <c r="D3160" s="165"/>
    </row>
    <row r="3161" spans="4:4">
      <c r="D3161" s="165"/>
    </row>
    <row r="3162" spans="4:4">
      <c r="D3162" s="165"/>
    </row>
    <row r="3163" spans="4:4">
      <c r="D3163" s="165"/>
    </row>
    <row r="3164" spans="4:4">
      <c r="D3164" s="165"/>
    </row>
    <row r="3165" spans="4:4">
      <c r="D3165" s="165"/>
    </row>
    <row r="3166" spans="4:4">
      <c r="D3166" s="165"/>
    </row>
    <row r="3167" spans="4:4">
      <c r="D3167" s="165"/>
    </row>
    <row r="3168" spans="4:4">
      <c r="D3168" s="165"/>
    </row>
    <row r="3169" spans="4:4">
      <c r="D3169" s="165"/>
    </row>
    <row r="3170" spans="4:4">
      <c r="D3170" s="165"/>
    </row>
    <row r="3171" spans="4:4">
      <c r="D3171" s="165"/>
    </row>
    <row r="3172" spans="4:4">
      <c r="D3172" s="165"/>
    </row>
    <row r="3173" spans="4:4">
      <c r="D3173" s="165"/>
    </row>
    <row r="3174" spans="4:4">
      <c r="D3174" s="165"/>
    </row>
    <row r="3175" spans="4:4">
      <c r="D3175" s="165"/>
    </row>
    <row r="3176" spans="4:4">
      <c r="D3176" s="165"/>
    </row>
    <row r="3177" spans="4:4">
      <c r="D3177" s="165"/>
    </row>
    <row r="3178" spans="4:4">
      <c r="D3178" s="165"/>
    </row>
    <row r="3179" spans="4:4">
      <c r="D3179" s="165"/>
    </row>
    <row r="3180" spans="4:4">
      <c r="D3180" s="165"/>
    </row>
    <row r="3181" spans="4:4">
      <c r="D3181" s="165"/>
    </row>
    <row r="3182" spans="4:4">
      <c r="D3182" s="165"/>
    </row>
    <row r="3183" spans="4:4">
      <c r="D3183" s="165"/>
    </row>
    <row r="3184" spans="4:4">
      <c r="D3184" s="165"/>
    </row>
    <row r="3185" spans="4:4">
      <c r="D3185" s="165"/>
    </row>
    <row r="3186" spans="4:4">
      <c r="D3186" s="165"/>
    </row>
    <row r="3187" spans="4:4">
      <c r="D3187" s="165"/>
    </row>
    <row r="3188" spans="4:4">
      <c r="D3188" s="165"/>
    </row>
    <row r="3189" spans="4:4">
      <c r="D3189" s="165"/>
    </row>
    <row r="3190" spans="4:4">
      <c r="D3190" s="165"/>
    </row>
    <row r="3191" spans="4:4">
      <c r="D3191" s="165"/>
    </row>
    <row r="3192" spans="4:4">
      <c r="D3192" s="165"/>
    </row>
    <row r="3193" spans="4:4">
      <c r="D3193" s="165"/>
    </row>
    <row r="3194" spans="4:4">
      <c r="D3194" s="165"/>
    </row>
    <row r="3195" spans="4:4">
      <c r="D3195" s="165"/>
    </row>
    <row r="3196" spans="4:4">
      <c r="D3196" s="165"/>
    </row>
    <row r="3197" spans="4:4">
      <c r="D3197" s="165"/>
    </row>
    <row r="3198" spans="4:4">
      <c r="D3198" s="165"/>
    </row>
    <row r="3199" spans="4:4">
      <c r="D3199" s="165"/>
    </row>
    <row r="3200" spans="4:4">
      <c r="D3200" s="165"/>
    </row>
    <row r="3201" spans="4:4">
      <c r="D3201" s="165"/>
    </row>
    <row r="3202" spans="4:4">
      <c r="D3202" s="165"/>
    </row>
    <row r="3203" spans="4:4">
      <c r="D3203" s="165"/>
    </row>
    <row r="3204" spans="4:4">
      <c r="D3204" s="165"/>
    </row>
    <row r="3205" spans="4:4">
      <c r="D3205" s="165"/>
    </row>
    <row r="3206" spans="4:4">
      <c r="D3206" s="165"/>
    </row>
    <row r="3207" spans="4:4">
      <c r="D3207" s="165"/>
    </row>
    <row r="3208" spans="4:4">
      <c r="D3208" s="165"/>
    </row>
    <row r="3209" spans="4:4">
      <c r="D3209" s="165"/>
    </row>
    <row r="3210" spans="4:4">
      <c r="D3210" s="165"/>
    </row>
    <row r="3211" spans="4:4">
      <c r="D3211" s="165"/>
    </row>
    <row r="3212" spans="4:4">
      <c r="D3212" s="165"/>
    </row>
    <row r="3213" spans="4:4">
      <c r="D3213" s="165"/>
    </row>
    <row r="3214" spans="4:4">
      <c r="D3214" s="165"/>
    </row>
    <row r="3215" spans="4:4">
      <c r="D3215" s="165"/>
    </row>
    <row r="3216" spans="4:4">
      <c r="D3216" s="165"/>
    </row>
    <row r="3217" spans="4:4">
      <c r="D3217" s="165"/>
    </row>
    <row r="3218" spans="4:4">
      <c r="D3218" s="165"/>
    </row>
    <row r="3219" spans="4:4">
      <c r="D3219" s="165"/>
    </row>
    <row r="3220" spans="4:4">
      <c r="D3220" s="165"/>
    </row>
    <row r="3221" spans="4:4">
      <c r="D3221" s="165"/>
    </row>
    <row r="3222" spans="4:4">
      <c r="D3222" s="165"/>
    </row>
    <row r="3223" spans="4:4">
      <c r="D3223" s="165"/>
    </row>
    <row r="3224" spans="4:4">
      <c r="D3224" s="165"/>
    </row>
    <row r="3225" spans="4:4">
      <c r="D3225" s="165"/>
    </row>
    <row r="3226" spans="4:4">
      <c r="D3226" s="165"/>
    </row>
    <row r="3227" spans="4:4">
      <c r="D3227" s="165"/>
    </row>
    <row r="3228" spans="4:4">
      <c r="D3228" s="165"/>
    </row>
    <row r="3229" spans="4:4">
      <c r="D3229" s="165"/>
    </row>
    <row r="3230" spans="4:4">
      <c r="D3230" s="165"/>
    </row>
    <row r="3231" spans="4:4">
      <c r="D3231" s="165"/>
    </row>
    <row r="3232" spans="4:4">
      <c r="D3232" s="165"/>
    </row>
    <row r="3233" spans="4:4">
      <c r="D3233" s="165"/>
    </row>
    <row r="3234" spans="4:4">
      <c r="D3234" s="165"/>
    </row>
    <row r="3235" spans="4:4">
      <c r="D3235" s="165"/>
    </row>
    <row r="3236" spans="4:4">
      <c r="D3236" s="165"/>
    </row>
    <row r="3237" spans="4:4">
      <c r="D3237" s="165"/>
    </row>
    <row r="3238" spans="4:4">
      <c r="D3238" s="165"/>
    </row>
    <row r="3239" spans="4:4">
      <c r="D3239" s="165"/>
    </row>
    <row r="3240" spans="4:4">
      <c r="D3240" s="165"/>
    </row>
    <row r="3241" spans="4:4">
      <c r="D3241" s="165"/>
    </row>
    <row r="3242" spans="4:4">
      <c r="D3242" s="165"/>
    </row>
    <row r="3243" spans="4:4">
      <c r="D3243" s="165"/>
    </row>
    <row r="3244" spans="4:4">
      <c r="D3244" s="165"/>
    </row>
    <row r="3245" spans="4:4">
      <c r="D3245" s="165"/>
    </row>
    <row r="3246" spans="4:4">
      <c r="D3246" s="165"/>
    </row>
    <row r="3247" spans="4:4">
      <c r="D3247" s="165"/>
    </row>
    <row r="3248" spans="4:4">
      <c r="D3248" s="165"/>
    </row>
    <row r="3249" spans="4:4">
      <c r="D3249" s="165"/>
    </row>
    <row r="3250" spans="4:4">
      <c r="D3250" s="165"/>
    </row>
    <row r="3251" spans="4:4">
      <c r="D3251" s="165"/>
    </row>
    <row r="3252" spans="4:4">
      <c r="D3252" s="165"/>
    </row>
    <row r="3253" spans="4:4">
      <c r="D3253" s="165"/>
    </row>
    <row r="3254" spans="4:4">
      <c r="D3254" s="165"/>
    </row>
    <row r="3255" spans="4:4">
      <c r="D3255" s="165"/>
    </row>
    <row r="3256" spans="4:4">
      <c r="D3256" s="165"/>
    </row>
    <row r="3257" spans="4:4">
      <c r="D3257" s="165"/>
    </row>
    <row r="3258" spans="4:4">
      <c r="D3258" s="165"/>
    </row>
    <row r="3259" spans="4:4">
      <c r="D3259" s="165"/>
    </row>
    <row r="3260" spans="4:4">
      <c r="D3260" s="165"/>
    </row>
    <row r="3261" spans="4:4">
      <c r="D3261" s="165"/>
    </row>
    <row r="3262" spans="4:4">
      <c r="D3262" s="165"/>
    </row>
    <row r="3263" spans="4:4">
      <c r="D3263" s="165"/>
    </row>
    <row r="3264" spans="4:4">
      <c r="D3264" s="165"/>
    </row>
    <row r="3265" spans="4:4">
      <c r="D3265" s="165"/>
    </row>
    <row r="3266" spans="4:4">
      <c r="D3266" s="165"/>
    </row>
    <row r="3267" spans="4:4">
      <c r="D3267" s="165"/>
    </row>
    <row r="3268" spans="4:4">
      <c r="D3268" s="165"/>
    </row>
    <row r="3269" spans="4:4">
      <c r="D3269" s="165"/>
    </row>
    <row r="3270" spans="4:4">
      <c r="D3270" s="165"/>
    </row>
    <row r="3271" spans="4:4">
      <c r="D3271" s="165"/>
    </row>
    <row r="3272" spans="4:4">
      <c r="D3272" s="165"/>
    </row>
    <row r="3273" spans="4:4">
      <c r="D3273" s="165"/>
    </row>
    <row r="3274" spans="4:4">
      <c r="D3274" s="165"/>
    </row>
    <row r="3275" spans="4:4">
      <c r="D3275" s="165"/>
    </row>
    <row r="3276" spans="4:4">
      <c r="D3276" s="165"/>
    </row>
    <row r="3277" spans="4:4">
      <c r="D3277" s="165"/>
    </row>
    <row r="3278" spans="4:4">
      <c r="D3278" s="165"/>
    </row>
    <row r="3279" spans="4:4">
      <c r="D3279" s="165"/>
    </row>
    <row r="3280" spans="4:4">
      <c r="D3280" s="165"/>
    </row>
    <row r="3281" spans="4:4">
      <c r="D3281" s="165"/>
    </row>
    <row r="3282" spans="4:4">
      <c r="D3282" s="165"/>
    </row>
    <row r="3283" spans="4:4">
      <c r="D3283" s="165"/>
    </row>
    <row r="3284" spans="4:4">
      <c r="D3284" s="165"/>
    </row>
    <row r="3285" spans="4:4">
      <c r="D3285" s="165"/>
    </row>
    <row r="3286" spans="4:4">
      <c r="D3286" s="165"/>
    </row>
    <row r="3287" spans="4:4">
      <c r="D3287" s="165"/>
    </row>
    <row r="3288" spans="4:4">
      <c r="D3288" s="165"/>
    </row>
    <row r="3289" spans="4:4">
      <c r="D3289" s="165"/>
    </row>
    <row r="3290" spans="4:4">
      <c r="D3290" s="165"/>
    </row>
    <row r="3291" spans="4:4">
      <c r="D3291" s="165"/>
    </row>
    <row r="3292" spans="4:4">
      <c r="D3292" s="165"/>
    </row>
    <row r="3293" spans="4:4">
      <c r="D3293" s="165"/>
    </row>
    <row r="3294" spans="4:4">
      <c r="D3294" s="165"/>
    </row>
    <row r="3295" spans="4:4">
      <c r="D3295" s="165"/>
    </row>
    <row r="3296" spans="4:4">
      <c r="D3296" s="165"/>
    </row>
    <row r="3297" spans="4:4">
      <c r="D3297" s="165"/>
    </row>
    <row r="3298" spans="4:4">
      <c r="D3298" s="165"/>
    </row>
    <row r="3299" spans="4:4">
      <c r="D3299" s="165"/>
    </row>
    <row r="3300" spans="4:4">
      <c r="D3300" s="165"/>
    </row>
    <row r="3301" spans="4:4">
      <c r="D3301" s="165"/>
    </row>
    <row r="3302" spans="4:4">
      <c r="D3302" s="165"/>
    </row>
    <row r="3303" spans="4:4">
      <c r="D3303" s="165"/>
    </row>
    <row r="3304" spans="4:4">
      <c r="D3304" s="165"/>
    </row>
    <row r="3305" spans="4:4">
      <c r="D3305" s="165"/>
    </row>
    <row r="3306" spans="4:4">
      <c r="D3306" s="165"/>
    </row>
    <row r="3307" spans="4:4">
      <c r="D3307" s="165"/>
    </row>
    <row r="3308" spans="4:4">
      <c r="D3308" s="165"/>
    </row>
    <row r="3309" spans="4:4">
      <c r="D3309" s="165"/>
    </row>
    <row r="3310" spans="4:4">
      <c r="D3310" s="165"/>
    </row>
    <row r="3311" spans="4:4">
      <c r="D3311" s="165"/>
    </row>
    <row r="3312" spans="4:4">
      <c r="D3312" s="165"/>
    </row>
    <row r="3313" spans="4:4">
      <c r="D3313" s="165"/>
    </row>
    <row r="3314" spans="4:4">
      <c r="D3314" s="165"/>
    </row>
    <row r="3315" spans="4:4">
      <c r="D3315" s="165"/>
    </row>
    <row r="3316" spans="4:4">
      <c r="D3316" s="165"/>
    </row>
    <row r="3317" spans="4:4">
      <c r="D3317" s="165"/>
    </row>
    <row r="3318" spans="4:4">
      <c r="D3318" s="165"/>
    </row>
    <row r="3319" spans="4:4">
      <c r="D3319" s="165"/>
    </row>
    <row r="3320" spans="4:4">
      <c r="D3320" s="165"/>
    </row>
    <row r="3321" spans="4:4">
      <c r="D3321" s="165"/>
    </row>
    <row r="3322" spans="4:4">
      <c r="D3322" s="165"/>
    </row>
    <row r="3323" spans="4:4">
      <c r="D3323" s="165"/>
    </row>
    <row r="3324" spans="4:4">
      <c r="D3324" s="165"/>
    </row>
    <row r="3325" spans="4:4">
      <c r="D3325" s="165"/>
    </row>
    <row r="3326" spans="4:4">
      <c r="D3326" s="165"/>
    </row>
    <row r="3327" spans="4:4">
      <c r="D3327" s="165"/>
    </row>
    <row r="3328" spans="4:4">
      <c r="D3328" s="165"/>
    </row>
    <row r="3329" spans="4:4">
      <c r="D3329" s="165"/>
    </row>
    <row r="3330" spans="4:4">
      <c r="D3330" s="165"/>
    </row>
    <row r="3331" spans="4:4">
      <c r="D3331" s="165"/>
    </row>
    <row r="3332" spans="4:4">
      <c r="D3332" s="165"/>
    </row>
    <row r="3333" spans="4:4">
      <c r="D3333" s="165"/>
    </row>
    <row r="3334" spans="4:4">
      <c r="D3334" s="165"/>
    </row>
    <row r="3335" spans="4:4">
      <c r="D3335" s="165"/>
    </row>
    <row r="3336" spans="4:4">
      <c r="D3336" s="165"/>
    </row>
    <row r="3337" spans="4:4">
      <c r="D3337" s="165"/>
    </row>
    <row r="3338" spans="4:4">
      <c r="D3338" s="165"/>
    </row>
    <row r="3339" spans="4:4">
      <c r="D3339" s="165"/>
    </row>
    <row r="3340" spans="4:4">
      <c r="D3340" s="165"/>
    </row>
    <row r="3341" spans="4:4">
      <c r="D3341" s="165"/>
    </row>
    <row r="3342" spans="4:4">
      <c r="D3342" s="165"/>
    </row>
    <row r="3343" spans="4:4">
      <c r="D3343" s="165"/>
    </row>
    <row r="3344" spans="4:4">
      <c r="D3344" s="165"/>
    </row>
    <row r="3345" spans="4:4">
      <c r="D3345" s="165"/>
    </row>
    <row r="3346" spans="4:4">
      <c r="D3346" s="165"/>
    </row>
    <row r="3347" spans="4:4">
      <c r="D3347" s="165"/>
    </row>
    <row r="3348" spans="4:4">
      <c r="D3348" s="165"/>
    </row>
    <row r="3349" spans="4:4">
      <c r="D3349" s="165"/>
    </row>
    <row r="3350" spans="4:4">
      <c r="D3350" s="165"/>
    </row>
    <row r="3351" spans="4:4">
      <c r="D3351" s="165"/>
    </row>
    <row r="3352" spans="4:4">
      <c r="D3352" s="165"/>
    </row>
    <row r="3353" spans="4:4">
      <c r="D3353" s="165"/>
    </row>
    <row r="3354" spans="4:4">
      <c r="D3354" s="165"/>
    </row>
    <row r="3355" spans="4:4">
      <c r="D3355" s="165"/>
    </row>
    <row r="3356" spans="4:4">
      <c r="D3356" s="165"/>
    </row>
    <row r="3357" spans="4:4">
      <c r="D3357" s="165"/>
    </row>
    <row r="3358" spans="4:4">
      <c r="D3358" s="165"/>
    </row>
    <row r="3359" spans="4:4">
      <c r="D3359" s="165"/>
    </row>
    <row r="3360" spans="4:4">
      <c r="D3360" s="165"/>
    </row>
    <row r="3361" spans="4:4">
      <c r="D3361" s="165"/>
    </row>
    <row r="3362" spans="4:4">
      <c r="D3362" s="165"/>
    </row>
    <row r="3363" spans="4:4">
      <c r="D3363" s="165"/>
    </row>
    <row r="3364" spans="4:4">
      <c r="D3364" s="165"/>
    </row>
    <row r="3365" spans="4:4">
      <c r="D3365" s="165"/>
    </row>
    <row r="3366" spans="4:4">
      <c r="D3366" s="165"/>
    </row>
    <row r="3367" spans="4:4">
      <c r="D3367" s="165"/>
    </row>
    <row r="3368" spans="4:4">
      <c r="D3368" s="165"/>
    </row>
    <row r="3369" spans="4:4">
      <c r="D3369" s="165"/>
    </row>
    <row r="3370" spans="4:4">
      <c r="D3370" s="165"/>
    </row>
    <row r="3371" spans="4:4">
      <c r="D3371" s="165"/>
    </row>
    <row r="3372" spans="4:4">
      <c r="D3372" s="165"/>
    </row>
    <row r="3373" spans="4:4">
      <c r="D3373" s="165"/>
    </row>
    <row r="3374" spans="4:4">
      <c r="D3374" s="165"/>
    </row>
    <row r="3375" spans="4:4">
      <c r="D3375" s="165"/>
    </row>
    <row r="3376" spans="4:4">
      <c r="D3376" s="165"/>
    </row>
    <row r="3377" spans="4:4">
      <c r="D3377" s="165"/>
    </row>
    <row r="3378" spans="4:4">
      <c r="D3378" s="165"/>
    </row>
    <row r="3379" spans="4:4">
      <c r="D3379" s="165"/>
    </row>
    <row r="3380" spans="4:4">
      <c r="D3380" s="165"/>
    </row>
    <row r="3381" spans="4:4">
      <c r="D3381" s="165"/>
    </row>
    <row r="3382" spans="4:4">
      <c r="D3382" s="165"/>
    </row>
    <row r="3383" spans="4:4">
      <c r="D3383" s="165"/>
    </row>
    <row r="3384" spans="4:4">
      <c r="D3384" s="165"/>
    </row>
    <row r="3385" spans="4:4">
      <c r="D3385" s="165"/>
    </row>
    <row r="3386" spans="4:4">
      <c r="D3386" s="165"/>
    </row>
    <row r="3387" spans="4:4">
      <c r="D3387" s="165"/>
    </row>
    <row r="3388" spans="4:4">
      <c r="D3388" s="165"/>
    </row>
    <row r="3389" spans="4:4">
      <c r="D3389" s="165"/>
    </row>
    <row r="3390" spans="4:4">
      <c r="D3390" s="165"/>
    </row>
    <row r="3391" spans="4:4">
      <c r="D3391" s="165"/>
    </row>
    <row r="3392" spans="4:4">
      <c r="D3392" s="165"/>
    </row>
    <row r="3393" spans="4:4">
      <c r="D3393" s="165"/>
    </row>
    <row r="3394" spans="4:4">
      <c r="D3394" s="165"/>
    </row>
    <row r="3395" spans="4:4">
      <c r="D3395" s="165"/>
    </row>
    <row r="3396" spans="4:4">
      <c r="D3396" s="165"/>
    </row>
    <row r="3397" spans="4:4">
      <c r="D3397" s="165"/>
    </row>
    <row r="3398" spans="4:4">
      <c r="D3398" s="165"/>
    </row>
    <row r="3399" spans="4:4">
      <c r="D3399" s="165"/>
    </row>
    <row r="3400" spans="4:4">
      <c r="D3400" s="165"/>
    </row>
    <row r="3401" spans="4:4">
      <c r="D3401" s="165"/>
    </row>
    <row r="3402" spans="4:4">
      <c r="D3402" s="165"/>
    </row>
    <row r="3403" spans="4:4">
      <c r="D3403" s="165"/>
    </row>
    <row r="3404" spans="4:4">
      <c r="D3404" s="165"/>
    </row>
    <row r="3405" spans="4:4">
      <c r="D3405" s="165"/>
    </row>
    <row r="3406" spans="4:4">
      <c r="D3406" s="165"/>
    </row>
    <row r="3407" spans="4:4">
      <c r="D3407" s="165"/>
    </row>
    <row r="3408" spans="4:4">
      <c r="D3408" s="165"/>
    </row>
    <row r="3409" spans="4:4">
      <c r="D3409" s="165"/>
    </row>
    <row r="3410" spans="4:4">
      <c r="D3410" s="165"/>
    </row>
    <row r="3411" spans="4:4">
      <c r="D3411" s="165"/>
    </row>
    <row r="3412" spans="4:4">
      <c r="D3412" s="165"/>
    </row>
    <row r="3413" spans="4:4">
      <c r="D3413" s="165"/>
    </row>
    <row r="3414" spans="4:4">
      <c r="D3414" s="165"/>
    </row>
    <row r="3415" spans="4:4">
      <c r="D3415" s="165"/>
    </row>
    <row r="3416" spans="4:4">
      <c r="D3416" s="165"/>
    </row>
    <row r="3417" spans="4:4">
      <c r="D3417" s="165"/>
    </row>
    <row r="3418" spans="4:4">
      <c r="D3418" s="165"/>
    </row>
    <row r="3419" spans="4:4">
      <c r="D3419" s="165"/>
    </row>
    <row r="3420" spans="4:4">
      <c r="D3420" s="165"/>
    </row>
    <row r="3421" spans="4:4">
      <c r="D3421" s="165"/>
    </row>
    <row r="3422" spans="4:4">
      <c r="D3422" s="165"/>
    </row>
    <row r="3423" spans="4:4">
      <c r="D3423" s="165"/>
    </row>
    <row r="3424" spans="4:4">
      <c r="D3424" s="165"/>
    </row>
    <row r="3425" spans="4:4">
      <c r="D3425" s="165"/>
    </row>
    <row r="3426" spans="4:4">
      <c r="D3426" s="165"/>
    </row>
    <row r="3427" spans="4:4">
      <c r="D3427" s="165"/>
    </row>
    <row r="3428" spans="4:4">
      <c r="D3428" s="165"/>
    </row>
    <row r="3429" spans="4:4">
      <c r="D3429" s="165"/>
    </row>
    <row r="3430" spans="4:4">
      <c r="D3430" s="165"/>
    </row>
    <row r="3431" spans="4:4">
      <c r="D3431" s="165"/>
    </row>
    <row r="3432" spans="4:4">
      <c r="D3432" s="165"/>
    </row>
    <row r="3433" spans="4:4">
      <c r="D3433" s="165"/>
    </row>
    <row r="3434" spans="4:4">
      <c r="D3434" s="165"/>
    </row>
    <row r="3435" spans="4:4">
      <c r="D3435" s="165"/>
    </row>
    <row r="3436" spans="4:4">
      <c r="D3436" s="165"/>
    </row>
    <row r="3437" spans="4:4">
      <c r="D3437" s="165"/>
    </row>
    <row r="3438" spans="4:4">
      <c r="D3438" s="165"/>
    </row>
    <row r="3439" spans="4:4">
      <c r="D3439" s="165"/>
    </row>
    <row r="3440" spans="4:4">
      <c r="D3440" s="165"/>
    </row>
    <row r="3441" spans="4:4">
      <c r="D3441" s="165"/>
    </row>
    <row r="3442" spans="4:4">
      <c r="D3442" s="165"/>
    </row>
    <row r="3443" spans="4:4">
      <c r="D3443" s="165"/>
    </row>
    <row r="3444" spans="4:4">
      <c r="D3444" s="165"/>
    </row>
    <row r="3445" spans="4:4">
      <c r="D3445" s="165"/>
    </row>
    <row r="3446" spans="4:4">
      <c r="D3446" s="165"/>
    </row>
    <row r="3447" spans="4:4">
      <c r="D3447" s="165"/>
    </row>
    <row r="3448" spans="4:4">
      <c r="D3448" s="165"/>
    </row>
    <row r="3449" spans="4:4">
      <c r="D3449" s="165"/>
    </row>
    <row r="3450" spans="4:4">
      <c r="D3450" s="165"/>
    </row>
    <row r="3451" spans="4:4">
      <c r="D3451" s="165"/>
    </row>
    <row r="3452" spans="4:4">
      <c r="D3452" s="165"/>
    </row>
    <row r="3453" spans="4:4">
      <c r="D3453" s="165"/>
    </row>
    <row r="3454" spans="4:4">
      <c r="D3454" s="165"/>
    </row>
    <row r="3455" spans="4:4">
      <c r="D3455" s="165"/>
    </row>
    <row r="3456" spans="4:4">
      <c r="D3456" s="165"/>
    </row>
    <row r="3457" spans="4:4">
      <c r="D3457" s="165"/>
    </row>
    <row r="3458" spans="4:4">
      <c r="D3458" s="165"/>
    </row>
    <row r="3459" spans="4:4">
      <c r="D3459" s="165"/>
    </row>
    <row r="3460" spans="4:4">
      <c r="D3460" s="165"/>
    </row>
    <row r="3461" spans="4:4">
      <c r="D3461" s="165"/>
    </row>
    <row r="3462" spans="4:4">
      <c r="D3462" s="165"/>
    </row>
    <row r="3463" spans="4:4">
      <c r="D3463" s="165"/>
    </row>
    <row r="3464" spans="4:4">
      <c r="D3464" s="165"/>
    </row>
    <row r="3465" spans="4:4">
      <c r="D3465" s="165"/>
    </row>
    <row r="3466" spans="4:4">
      <c r="D3466" s="165"/>
    </row>
    <row r="3467" spans="4:4">
      <c r="D3467" s="165"/>
    </row>
    <row r="3468" spans="4:4">
      <c r="D3468" s="165"/>
    </row>
    <row r="3469" spans="4:4">
      <c r="D3469" s="165"/>
    </row>
    <row r="3470" spans="4:4">
      <c r="D3470" s="165"/>
    </row>
    <row r="3471" spans="4:4">
      <c r="D3471" s="165"/>
    </row>
    <row r="3472" spans="4:4">
      <c r="D3472" s="165"/>
    </row>
    <row r="3473" spans="4:4">
      <c r="D3473" s="165"/>
    </row>
    <row r="3474" spans="4:4">
      <c r="D3474" s="165"/>
    </row>
    <row r="3475" spans="4:4">
      <c r="D3475" s="165"/>
    </row>
    <row r="3476" spans="4:4">
      <c r="D3476" s="165"/>
    </row>
    <row r="3477" spans="4:4">
      <c r="D3477" s="165"/>
    </row>
    <row r="3478" spans="4:4">
      <c r="D3478" s="165"/>
    </row>
    <row r="3479" spans="4:4">
      <c r="D3479" s="165"/>
    </row>
    <row r="3480" spans="4:4">
      <c r="D3480" s="165"/>
    </row>
    <row r="3481" spans="4:4">
      <c r="D3481" s="165"/>
    </row>
    <row r="3482" spans="4:4">
      <c r="D3482" s="165"/>
    </row>
    <row r="3483" spans="4:4">
      <c r="D3483" s="165"/>
    </row>
    <row r="3484" spans="4:4">
      <c r="D3484" s="165"/>
    </row>
    <row r="3485" spans="4:4">
      <c r="D3485" s="165"/>
    </row>
    <row r="3486" spans="4:4">
      <c r="D3486" s="165"/>
    </row>
    <row r="3487" spans="4:4">
      <c r="D3487" s="165"/>
    </row>
    <row r="3488" spans="4:4">
      <c r="D3488" s="165"/>
    </row>
    <row r="3489" spans="4:4">
      <c r="D3489" s="165"/>
    </row>
    <row r="3490" spans="4:4">
      <c r="D3490" s="165"/>
    </row>
    <row r="3491" spans="4:4">
      <c r="D3491" s="165"/>
    </row>
    <row r="3492" spans="4:4">
      <c r="D3492" s="165"/>
    </row>
    <row r="3493" spans="4:4">
      <c r="D3493" s="165"/>
    </row>
    <row r="3494" spans="4:4">
      <c r="D3494" s="165"/>
    </row>
    <row r="3495" spans="4:4">
      <c r="D3495" s="165"/>
    </row>
    <row r="3496" spans="4:4">
      <c r="D3496" s="165"/>
    </row>
    <row r="3497" spans="4:4">
      <c r="D3497" s="165"/>
    </row>
    <row r="3498" spans="4:4">
      <c r="D3498" s="165"/>
    </row>
    <row r="3499" spans="4:4">
      <c r="D3499" s="165"/>
    </row>
    <row r="3500" spans="4:4">
      <c r="D3500" s="165"/>
    </row>
    <row r="3501" spans="4:4">
      <c r="D3501" s="165"/>
    </row>
    <row r="3502" spans="4:4">
      <c r="D3502" s="165"/>
    </row>
    <row r="3503" spans="4:4">
      <c r="D3503" s="165"/>
    </row>
    <row r="3504" spans="4:4">
      <c r="D3504" s="165"/>
    </row>
    <row r="3505" spans="4:4">
      <c r="D3505" s="165"/>
    </row>
    <row r="3506" spans="4:4">
      <c r="D3506" s="165"/>
    </row>
    <row r="3507" spans="4:4">
      <c r="D3507" s="165"/>
    </row>
    <row r="3508" spans="4:4">
      <c r="D3508" s="165"/>
    </row>
    <row r="3509" spans="4:4">
      <c r="D3509" s="165"/>
    </row>
    <row r="3510" spans="4:4">
      <c r="D3510" s="165"/>
    </row>
    <row r="3511" spans="4:4">
      <c r="D3511" s="165"/>
    </row>
    <row r="3512" spans="4:4">
      <c r="D3512" s="165"/>
    </row>
    <row r="3513" spans="4:4">
      <c r="D3513" s="165"/>
    </row>
    <row r="3514" spans="4:4">
      <c r="D3514" s="165"/>
    </row>
    <row r="3515" spans="4:4">
      <c r="D3515" s="165"/>
    </row>
    <row r="3516" spans="4:4">
      <c r="D3516" s="165"/>
    </row>
    <row r="3517" spans="4:4">
      <c r="D3517" s="165"/>
    </row>
    <row r="3518" spans="4:4">
      <c r="D3518" s="165"/>
    </row>
    <row r="3519" spans="4:4">
      <c r="D3519" s="165"/>
    </row>
    <row r="3520" spans="4:4">
      <c r="D3520" s="165"/>
    </row>
    <row r="3521" spans="4:4">
      <c r="D3521" s="165"/>
    </row>
    <row r="3522" spans="4:4">
      <c r="D3522" s="165"/>
    </row>
    <row r="3523" spans="4:4">
      <c r="D3523" s="165"/>
    </row>
    <row r="3524" spans="4:4">
      <c r="D3524" s="165"/>
    </row>
    <row r="3525" spans="4:4">
      <c r="D3525" s="165"/>
    </row>
    <row r="3526" spans="4:4">
      <c r="D3526" s="165"/>
    </row>
    <row r="3527" spans="4:4">
      <c r="D3527" s="165"/>
    </row>
    <row r="3528" spans="4:4">
      <c r="D3528" s="165"/>
    </row>
    <row r="3529" spans="4:4">
      <c r="D3529" s="165"/>
    </row>
    <row r="3530" spans="4:4">
      <c r="D3530" s="165"/>
    </row>
    <row r="3531" spans="4:4">
      <c r="D3531" s="165"/>
    </row>
    <row r="3532" spans="4:4">
      <c r="D3532" s="165"/>
    </row>
    <row r="3533" spans="4:4">
      <c r="D3533" s="165"/>
    </row>
    <row r="3534" spans="4:4">
      <c r="D3534" s="165"/>
    </row>
    <row r="3535" spans="4:4">
      <c r="D3535" s="165"/>
    </row>
    <row r="3536" spans="4:4">
      <c r="D3536" s="165"/>
    </row>
    <row r="3537" spans="4:4">
      <c r="D3537" s="165"/>
    </row>
    <row r="3538" spans="4:4">
      <c r="D3538" s="165"/>
    </row>
    <row r="3539" spans="4:4">
      <c r="D3539" s="165"/>
    </row>
    <row r="3540" spans="4:4">
      <c r="D3540" s="165"/>
    </row>
    <row r="3541" spans="4:4">
      <c r="D3541" s="165"/>
    </row>
    <row r="3542" spans="4:4">
      <c r="D3542" s="165"/>
    </row>
    <row r="3543" spans="4:4">
      <c r="D3543" s="165"/>
    </row>
    <row r="3544" spans="4:4">
      <c r="D3544" s="165"/>
    </row>
    <row r="3545" spans="4:4">
      <c r="D3545" s="165"/>
    </row>
    <row r="3546" spans="4:4">
      <c r="D3546" s="165"/>
    </row>
    <row r="3547" spans="4:4">
      <c r="D3547" s="165"/>
    </row>
    <row r="3548" spans="4:4">
      <c r="D3548" s="165"/>
    </row>
    <row r="3549" spans="4:4">
      <c r="D3549" s="165"/>
    </row>
    <row r="3550" spans="4:4">
      <c r="D3550" s="165"/>
    </row>
    <row r="3551" spans="4:4">
      <c r="D3551" s="165"/>
    </row>
    <row r="3552" spans="4:4">
      <c r="D3552" s="165"/>
    </row>
    <row r="3553" spans="4:4">
      <c r="D3553" s="165"/>
    </row>
    <row r="3554" spans="4:4">
      <c r="D3554" s="165"/>
    </row>
    <row r="3555" spans="4:4">
      <c r="D3555" s="165"/>
    </row>
    <row r="3556" spans="4:4">
      <c r="D3556" s="165"/>
    </row>
    <row r="3557" spans="4:4">
      <c r="D3557" s="165"/>
    </row>
    <row r="3558" spans="4:4">
      <c r="D3558" s="165"/>
    </row>
    <row r="3559" spans="4:4">
      <c r="D3559" s="165"/>
    </row>
    <row r="3560" spans="4:4">
      <c r="D3560" s="165"/>
    </row>
    <row r="3561" spans="4:4">
      <c r="D3561" s="165"/>
    </row>
    <row r="3562" spans="4:4">
      <c r="D3562" s="165"/>
    </row>
    <row r="3563" spans="4:4">
      <c r="D3563" s="165"/>
    </row>
    <row r="3564" spans="4:4">
      <c r="D3564" s="165"/>
    </row>
    <row r="3565" spans="4:4">
      <c r="D3565" s="165"/>
    </row>
    <row r="3566" spans="4:4">
      <c r="D3566" s="165"/>
    </row>
    <row r="3567" spans="4:4">
      <c r="D3567" s="165"/>
    </row>
    <row r="3568" spans="4:4">
      <c r="D3568" s="165"/>
    </row>
    <row r="3569" spans="4:4">
      <c r="D3569" s="165"/>
    </row>
    <row r="3570" spans="4:4">
      <c r="D3570" s="165"/>
    </row>
    <row r="3571" spans="4:4">
      <c r="D3571" s="165"/>
    </row>
    <row r="3572" spans="4:4">
      <c r="D3572" s="165"/>
    </row>
    <row r="3573" spans="4:4">
      <c r="D3573" s="165"/>
    </row>
    <row r="3574" spans="4:4">
      <c r="D3574" s="165"/>
    </row>
    <row r="3575" spans="4:4">
      <c r="D3575" s="165"/>
    </row>
    <row r="3576" spans="4:4">
      <c r="D3576" s="165"/>
    </row>
    <row r="3577" spans="4:4">
      <c r="D3577" s="165"/>
    </row>
    <row r="3578" spans="4:4">
      <c r="D3578" s="165"/>
    </row>
    <row r="3579" spans="4:4">
      <c r="D3579" s="165"/>
    </row>
    <row r="3580" spans="4:4">
      <c r="D3580" s="165"/>
    </row>
    <row r="3581" spans="4:4">
      <c r="D3581" s="165"/>
    </row>
    <row r="3582" spans="4:4">
      <c r="D3582" s="165"/>
    </row>
    <row r="3583" spans="4:4">
      <c r="D3583" s="165"/>
    </row>
    <row r="3584" spans="4:4">
      <c r="D3584" s="165"/>
    </row>
    <row r="3585" spans="4:4">
      <c r="D3585" s="165"/>
    </row>
    <row r="3586" spans="4:4">
      <c r="D3586" s="165"/>
    </row>
    <row r="3587" spans="4:4">
      <c r="D3587" s="165"/>
    </row>
    <row r="3588" spans="4:4">
      <c r="D3588" s="165"/>
    </row>
    <row r="3589" spans="4:4">
      <c r="D3589" s="165"/>
    </row>
    <row r="3590" spans="4:4">
      <c r="D3590" s="165"/>
    </row>
    <row r="3591" spans="4:4">
      <c r="D3591" s="165"/>
    </row>
    <row r="3592" spans="4:4">
      <c r="D3592" s="165"/>
    </row>
    <row r="3593" spans="4:4">
      <c r="D3593" s="165"/>
    </row>
    <row r="3594" spans="4:4">
      <c r="D3594" s="165"/>
    </row>
    <row r="3595" spans="4:4">
      <c r="D3595" s="165"/>
    </row>
    <row r="3596" spans="4:4">
      <c r="D3596" s="165"/>
    </row>
    <row r="3597" spans="4:4">
      <c r="D3597" s="165"/>
    </row>
    <row r="3598" spans="4:4">
      <c r="D3598" s="165"/>
    </row>
    <row r="3599" spans="4:4">
      <c r="D3599" s="165"/>
    </row>
    <row r="3600" spans="4:4">
      <c r="D3600" s="165"/>
    </row>
    <row r="3601" spans="4:4">
      <c r="D3601" s="165"/>
    </row>
    <row r="3602" spans="4:4">
      <c r="D3602" s="165"/>
    </row>
    <row r="3603" spans="4:4">
      <c r="D3603" s="165"/>
    </row>
    <row r="3604" spans="4:4">
      <c r="D3604" s="165"/>
    </row>
    <row r="3605" spans="4:4">
      <c r="D3605" s="165"/>
    </row>
    <row r="3606" spans="4:4">
      <c r="D3606" s="165"/>
    </row>
    <row r="3607" spans="4:4">
      <c r="D3607" s="165"/>
    </row>
    <row r="3608" spans="4:4">
      <c r="D3608" s="165"/>
    </row>
    <row r="3609" spans="4:4">
      <c r="D3609" s="165"/>
    </row>
    <row r="3610" spans="4:4">
      <c r="D3610" s="165"/>
    </row>
    <row r="3611" spans="4:4">
      <c r="D3611" s="165"/>
    </row>
    <row r="3612" spans="4:4">
      <c r="D3612" s="165"/>
    </row>
    <row r="3613" spans="4:4">
      <c r="D3613" s="165"/>
    </row>
    <row r="3614" spans="4:4">
      <c r="D3614" s="165"/>
    </row>
    <row r="3615" spans="4:4">
      <c r="D3615" s="165"/>
    </row>
    <row r="3616" spans="4:4">
      <c r="D3616" s="165"/>
    </row>
    <row r="3617" spans="4:4">
      <c r="D3617" s="165"/>
    </row>
    <row r="3618" spans="4:4">
      <c r="D3618" s="165"/>
    </row>
    <row r="3619" spans="4:4">
      <c r="D3619" s="165"/>
    </row>
    <row r="3620" spans="4:4">
      <c r="D3620" s="165"/>
    </row>
    <row r="3621" spans="4:4">
      <c r="D3621" s="165"/>
    </row>
    <row r="3622" spans="4:4">
      <c r="D3622" s="165"/>
    </row>
    <row r="3623" spans="4:4">
      <c r="D3623" s="165"/>
    </row>
    <row r="3624" spans="4:4">
      <c r="D3624" s="165"/>
    </row>
    <row r="3625" spans="4:4">
      <c r="D3625" s="165"/>
    </row>
    <row r="3626" spans="4:4">
      <c r="D3626" s="165"/>
    </row>
    <row r="3627" spans="4:4">
      <c r="D3627" s="165"/>
    </row>
    <row r="3628" spans="4:4">
      <c r="D3628" s="165"/>
    </row>
    <row r="3629" spans="4:4">
      <c r="D3629" s="165"/>
    </row>
    <row r="3630" spans="4:4">
      <c r="D3630" s="165"/>
    </row>
    <row r="3631" spans="4:4">
      <c r="D3631" s="165"/>
    </row>
    <row r="3632" spans="4:4">
      <c r="D3632" s="165"/>
    </row>
    <row r="3633" spans="4:4">
      <c r="D3633" s="165"/>
    </row>
    <row r="3634" spans="4:4">
      <c r="D3634" s="165"/>
    </row>
    <row r="3635" spans="4:4">
      <c r="D3635" s="165"/>
    </row>
    <row r="3636" spans="4:4">
      <c r="D3636" s="165"/>
    </row>
    <row r="3637" spans="4:4">
      <c r="D3637" s="165"/>
    </row>
    <row r="3638" spans="4:4">
      <c r="D3638" s="165"/>
    </row>
    <row r="3639" spans="4:4">
      <c r="D3639" s="165"/>
    </row>
    <row r="3640" spans="4:4">
      <c r="D3640" s="165"/>
    </row>
    <row r="3641" spans="4:4">
      <c r="D3641" s="165"/>
    </row>
    <row r="3642" spans="4:4">
      <c r="D3642" s="165"/>
    </row>
    <row r="3643" spans="4:4">
      <c r="D3643" s="165"/>
    </row>
    <row r="3644" spans="4:4">
      <c r="D3644" s="165"/>
    </row>
    <row r="3645" spans="4:4">
      <c r="D3645" s="165"/>
    </row>
    <row r="3646" spans="4:4">
      <c r="D3646" s="165"/>
    </row>
    <row r="3647" spans="4:4">
      <c r="D3647" s="165"/>
    </row>
    <row r="3648" spans="4:4">
      <c r="D3648" s="165"/>
    </row>
    <row r="3649" spans="4:4">
      <c r="D3649" s="165"/>
    </row>
    <row r="3650" spans="4:4">
      <c r="D3650" s="165"/>
    </row>
    <row r="3651" spans="4:4">
      <c r="D3651" s="165"/>
    </row>
    <row r="3652" spans="4:4">
      <c r="D3652" s="165"/>
    </row>
    <row r="3653" spans="4:4">
      <c r="D3653" s="165"/>
    </row>
    <row r="3654" spans="4:4">
      <c r="D3654" s="165"/>
    </row>
    <row r="3655" spans="4:4">
      <c r="D3655" s="165"/>
    </row>
    <row r="3656" spans="4:4">
      <c r="D3656" s="165"/>
    </row>
    <row r="3657" spans="4:4">
      <c r="D3657" s="165"/>
    </row>
    <row r="3658" spans="4:4">
      <c r="D3658" s="165"/>
    </row>
    <row r="3659" spans="4:4">
      <c r="D3659" s="165"/>
    </row>
    <row r="3660" spans="4:4">
      <c r="D3660" s="165"/>
    </row>
    <row r="3661" spans="4:4">
      <c r="D3661" s="165"/>
    </row>
    <row r="3662" spans="4:4">
      <c r="D3662" s="165"/>
    </row>
    <row r="3663" spans="4:4">
      <c r="D3663" s="165"/>
    </row>
    <row r="3664" spans="4:4">
      <c r="D3664" s="165"/>
    </row>
    <row r="3665" spans="4:4">
      <c r="D3665" s="165"/>
    </row>
    <row r="3666" spans="4:4">
      <c r="D3666" s="165"/>
    </row>
    <row r="3667" spans="4:4">
      <c r="D3667" s="165"/>
    </row>
    <row r="3668" spans="4:4">
      <c r="D3668" s="165"/>
    </row>
    <row r="3669" spans="4:4">
      <c r="D3669" s="165"/>
    </row>
    <row r="3670" spans="4:4">
      <c r="D3670" s="165"/>
    </row>
    <row r="3671" spans="4:4">
      <c r="D3671" s="165"/>
    </row>
    <row r="3672" spans="4:4">
      <c r="D3672" s="165"/>
    </row>
    <row r="3673" spans="4:4">
      <c r="D3673" s="165"/>
    </row>
    <row r="3674" spans="4:4">
      <c r="D3674" s="165"/>
    </row>
    <row r="3675" spans="4:4">
      <c r="D3675" s="165"/>
    </row>
    <row r="3676" spans="4:4">
      <c r="D3676" s="165"/>
    </row>
    <row r="3677" spans="4:4">
      <c r="D3677" s="165"/>
    </row>
    <row r="3678" spans="4:4">
      <c r="D3678" s="165"/>
    </row>
    <row r="3679" spans="4:4">
      <c r="D3679" s="165"/>
    </row>
    <row r="3680" spans="4:4">
      <c r="D3680" s="165"/>
    </row>
    <row r="3681" spans="4:4">
      <c r="D3681" s="165"/>
    </row>
    <row r="3682" spans="4:4">
      <c r="D3682" s="165"/>
    </row>
    <row r="3683" spans="4:4">
      <c r="D3683" s="165"/>
    </row>
    <row r="3684" spans="4:4">
      <c r="D3684" s="165"/>
    </row>
    <row r="3685" spans="4:4">
      <c r="D3685" s="165"/>
    </row>
    <row r="3686" spans="4:4">
      <c r="D3686" s="165"/>
    </row>
    <row r="3687" spans="4:4">
      <c r="D3687" s="165"/>
    </row>
    <row r="3688" spans="4:4">
      <c r="D3688" s="165"/>
    </row>
    <row r="3689" spans="4:4">
      <c r="D3689" s="165"/>
    </row>
    <row r="3690" spans="4:4">
      <c r="D3690" s="165"/>
    </row>
    <row r="3691" spans="4:4">
      <c r="D3691" s="165"/>
    </row>
    <row r="3692" spans="4:4">
      <c r="D3692" s="165"/>
    </row>
    <row r="3693" spans="4:4">
      <c r="D3693" s="165"/>
    </row>
    <row r="3694" spans="4:4">
      <c r="D3694" s="165"/>
    </row>
    <row r="3695" spans="4:4">
      <c r="D3695" s="165"/>
    </row>
    <row r="3696" spans="4:4">
      <c r="D3696" s="165"/>
    </row>
    <row r="3697" spans="4:4">
      <c r="D3697" s="165"/>
    </row>
    <row r="3698" spans="4:4">
      <c r="D3698" s="165"/>
    </row>
    <row r="3699" spans="4:4">
      <c r="D3699" s="165"/>
    </row>
    <row r="3700" spans="4:4">
      <c r="D3700" s="165"/>
    </row>
    <row r="3701" spans="4:4">
      <c r="D3701" s="165"/>
    </row>
    <row r="3702" spans="4:4">
      <c r="D3702" s="165"/>
    </row>
    <row r="3703" spans="4:4">
      <c r="D3703" s="165"/>
    </row>
    <row r="3704" spans="4:4">
      <c r="D3704" s="165"/>
    </row>
    <row r="3705" spans="4:4">
      <c r="D3705" s="165"/>
    </row>
    <row r="3706" spans="4:4">
      <c r="D3706" s="165"/>
    </row>
    <row r="3707" spans="4:4">
      <c r="D3707" s="165"/>
    </row>
    <row r="3708" spans="4:4">
      <c r="D3708" s="165"/>
    </row>
    <row r="3709" spans="4:4">
      <c r="D3709" s="165"/>
    </row>
    <row r="3710" spans="4:4">
      <c r="D3710" s="165"/>
    </row>
    <row r="3711" spans="4:4">
      <c r="D3711" s="165"/>
    </row>
    <row r="3712" spans="4:4">
      <c r="D3712" s="165"/>
    </row>
    <row r="3713" spans="4:4">
      <c r="D3713" s="165"/>
    </row>
    <row r="3714" spans="4:4">
      <c r="D3714" s="165"/>
    </row>
    <row r="3715" spans="4:4">
      <c r="D3715" s="165"/>
    </row>
    <row r="3716" spans="4:4">
      <c r="D3716" s="165"/>
    </row>
    <row r="3717" spans="4:4">
      <c r="D3717" s="165"/>
    </row>
    <row r="3718" spans="4:4">
      <c r="D3718" s="165"/>
    </row>
    <row r="3719" spans="4:4">
      <c r="D3719" s="165"/>
    </row>
    <row r="3720" spans="4:4">
      <c r="D3720" s="165"/>
    </row>
    <row r="3721" spans="4:4">
      <c r="D3721" s="165"/>
    </row>
    <row r="3722" spans="4:4">
      <c r="D3722" s="165"/>
    </row>
    <row r="3723" spans="4:4">
      <c r="D3723" s="165"/>
    </row>
    <row r="3724" spans="4:4">
      <c r="D3724" s="165"/>
    </row>
    <row r="3725" spans="4:4">
      <c r="D3725" s="165"/>
    </row>
    <row r="3726" spans="4:4">
      <c r="D3726" s="165"/>
    </row>
    <row r="3727" spans="4:4">
      <c r="D3727" s="165"/>
    </row>
    <row r="3728" spans="4:4">
      <c r="D3728" s="165"/>
    </row>
    <row r="3729" spans="4:4">
      <c r="D3729" s="165"/>
    </row>
    <row r="3730" spans="4:4">
      <c r="D3730" s="165"/>
    </row>
    <row r="3731" spans="4:4">
      <c r="D3731" s="165"/>
    </row>
    <row r="3732" spans="4:4">
      <c r="D3732" s="165"/>
    </row>
    <row r="3733" spans="4:4">
      <c r="D3733" s="165"/>
    </row>
    <row r="3734" spans="4:4">
      <c r="D3734" s="165"/>
    </row>
    <row r="3735" spans="4:4">
      <c r="D3735" s="165"/>
    </row>
    <row r="3736" spans="4:4">
      <c r="D3736" s="165"/>
    </row>
    <row r="3737" spans="4:4">
      <c r="D3737" s="165"/>
    </row>
    <row r="3738" spans="4:4">
      <c r="D3738" s="165"/>
    </row>
    <row r="3739" spans="4:4">
      <c r="D3739" s="165"/>
    </row>
    <row r="3740" spans="4:4">
      <c r="D3740" s="165"/>
    </row>
    <row r="3741" spans="4:4">
      <c r="D3741" s="165"/>
    </row>
    <row r="3742" spans="4:4">
      <c r="D3742" s="165"/>
    </row>
    <row r="3743" spans="4:4">
      <c r="D3743" s="165"/>
    </row>
    <row r="3744" spans="4:4">
      <c r="D3744" s="165"/>
    </row>
    <row r="3745" spans="4:4">
      <c r="D3745" s="165"/>
    </row>
    <row r="3746" spans="4:4">
      <c r="D3746" s="165"/>
    </row>
    <row r="3747" spans="4:4">
      <c r="D3747" s="165"/>
    </row>
    <row r="3748" spans="4:4">
      <c r="D3748" s="165"/>
    </row>
    <row r="3749" spans="4:4">
      <c r="D3749" s="165"/>
    </row>
    <row r="3750" spans="4:4">
      <c r="D3750" s="165"/>
    </row>
    <row r="3751" spans="4:4">
      <c r="D3751" s="165"/>
    </row>
    <row r="3752" spans="4:4">
      <c r="D3752" s="165"/>
    </row>
    <row r="3753" spans="4:4">
      <c r="D3753" s="165"/>
    </row>
    <row r="3754" spans="4:4">
      <c r="D3754" s="165"/>
    </row>
    <row r="3755" spans="4:4">
      <c r="D3755" s="165"/>
    </row>
    <row r="3756" spans="4:4">
      <c r="D3756" s="165"/>
    </row>
    <row r="3757" spans="4:4">
      <c r="D3757" s="165"/>
    </row>
    <row r="3758" spans="4:4">
      <c r="D3758" s="165"/>
    </row>
    <row r="3759" spans="4:4">
      <c r="D3759" s="165"/>
    </row>
    <row r="3760" spans="4:4">
      <c r="D3760" s="165"/>
    </row>
    <row r="3761" spans="4:4">
      <c r="D3761" s="165"/>
    </row>
    <row r="3762" spans="4:4">
      <c r="D3762" s="165"/>
    </row>
    <row r="3763" spans="4:4">
      <c r="D3763" s="165"/>
    </row>
    <row r="3764" spans="4:4">
      <c r="D3764" s="165"/>
    </row>
    <row r="3765" spans="4:4">
      <c r="D3765" s="165"/>
    </row>
    <row r="3766" spans="4:4">
      <c r="D3766" s="165"/>
    </row>
    <row r="3767" spans="4:4">
      <c r="D3767" s="165"/>
    </row>
    <row r="3768" spans="4:4">
      <c r="D3768" s="165"/>
    </row>
    <row r="3769" spans="4:4">
      <c r="D3769" s="165"/>
    </row>
    <row r="3770" spans="4:4">
      <c r="D3770" s="165"/>
    </row>
    <row r="3771" spans="4:4">
      <c r="D3771" s="165"/>
    </row>
    <row r="3772" spans="4:4">
      <c r="D3772" s="165"/>
    </row>
    <row r="3773" spans="4:4">
      <c r="D3773" s="165"/>
    </row>
    <row r="3774" spans="4:4">
      <c r="D3774" s="165"/>
    </row>
    <row r="3775" spans="4:4">
      <c r="D3775" s="165"/>
    </row>
    <row r="3776" spans="4:4">
      <c r="D3776" s="165"/>
    </row>
    <row r="3777" spans="4:4">
      <c r="D3777" s="165"/>
    </row>
    <row r="3778" spans="4:4">
      <c r="D3778" s="165"/>
    </row>
    <row r="3779" spans="4:4">
      <c r="D3779" s="165"/>
    </row>
    <row r="3780" spans="4:4">
      <c r="D3780" s="165"/>
    </row>
    <row r="3781" spans="4:4">
      <c r="D3781" s="165"/>
    </row>
    <row r="3782" spans="4:4">
      <c r="D3782" s="165"/>
    </row>
    <row r="3783" spans="4:4">
      <c r="D3783" s="165"/>
    </row>
    <row r="3784" spans="4:4">
      <c r="D3784" s="165"/>
    </row>
    <row r="3785" spans="4:4">
      <c r="D3785" s="165"/>
    </row>
    <row r="3786" spans="4:4">
      <c r="D3786" s="165"/>
    </row>
    <row r="3787" spans="4:4">
      <c r="D3787" s="165"/>
    </row>
    <row r="3788" spans="4:4">
      <c r="D3788" s="165"/>
    </row>
    <row r="3789" spans="4:4">
      <c r="D3789" s="165"/>
    </row>
    <row r="3790" spans="4:4">
      <c r="D3790" s="165"/>
    </row>
    <row r="3791" spans="4:4">
      <c r="D3791" s="165"/>
    </row>
    <row r="3792" spans="4:4">
      <c r="D3792" s="165"/>
    </row>
    <row r="3793" spans="4:4">
      <c r="D3793" s="165"/>
    </row>
    <row r="3794" spans="4:4">
      <c r="D3794" s="165"/>
    </row>
    <row r="3795" spans="4:4">
      <c r="D3795" s="165"/>
    </row>
    <row r="3796" spans="4:4">
      <c r="D3796" s="165"/>
    </row>
    <row r="3797" spans="4:4">
      <c r="D3797" s="165"/>
    </row>
    <row r="3798" spans="4:4">
      <c r="D3798" s="165"/>
    </row>
    <row r="3799" spans="4:4">
      <c r="D3799" s="165"/>
    </row>
    <row r="3800" spans="4:4">
      <c r="D3800" s="165"/>
    </row>
    <row r="3801" spans="4:4">
      <c r="D3801" s="165"/>
    </row>
    <row r="3802" spans="4:4">
      <c r="D3802" s="165"/>
    </row>
    <row r="3803" spans="4:4">
      <c r="D3803" s="165"/>
    </row>
    <row r="3804" spans="4:4">
      <c r="D3804" s="165"/>
    </row>
    <row r="3805" spans="4:4">
      <c r="D3805" s="165"/>
    </row>
    <row r="3806" spans="4:4">
      <c r="D3806" s="165"/>
    </row>
    <row r="3807" spans="4:4">
      <c r="D3807" s="165"/>
    </row>
    <row r="3808" spans="4:4">
      <c r="D3808" s="165"/>
    </row>
    <row r="3809" spans="4:4">
      <c r="D3809" s="165"/>
    </row>
    <row r="3810" spans="4:4">
      <c r="D3810" s="165"/>
    </row>
    <row r="3811" spans="4:4">
      <c r="D3811" s="165"/>
    </row>
    <row r="3812" spans="4:4">
      <c r="D3812" s="165"/>
    </row>
    <row r="3813" spans="4:4">
      <c r="D3813" s="165"/>
    </row>
    <row r="3814" spans="4:4">
      <c r="D3814" s="165"/>
    </row>
    <row r="3815" spans="4:4">
      <c r="D3815" s="165"/>
    </row>
    <row r="3816" spans="4:4">
      <c r="D3816" s="165"/>
    </row>
    <row r="3817" spans="4:4">
      <c r="D3817" s="165"/>
    </row>
    <row r="3818" spans="4:4">
      <c r="D3818" s="165"/>
    </row>
    <row r="3819" spans="4:4">
      <c r="D3819" s="165"/>
    </row>
    <row r="3820" spans="4:4">
      <c r="D3820" s="165"/>
    </row>
    <row r="3821" spans="4:4">
      <c r="D3821" s="165"/>
    </row>
    <row r="3822" spans="4:4">
      <c r="D3822" s="165"/>
    </row>
    <row r="3823" spans="4:4">
      <c r="D3823" s="165"/>
    </row>
    <row r="3824" spans="4:4">
      <c r="D3824" s="165"/>
    </row>
    <row r="3825" spans="4:4">
      <c r="D3825" s="165"/>
    </row>
    <row r="3826" spans="4:4">
      <c r="D3826" s="165"/>
    </row>
    <row r="3827" spans="4:4">
      <c r="D3827" s="165"/>
    </row>
    <row r="3828" spans="4:4">
      <c r="D3828" s="165"/>
    </row>
    <row r="3829" spans="4:4">
      <c r="D3829" s="165"/>
    </row>
    <row r="3830" spans="4:4">
      <c r="D3830" s="165"/>
    </row>
    <row r="3831" spans="4:4">
      <c r="D3831" s="165"/>
    </row>
    <row r="3832" spans="4:4">
      <c r="D3832" s="165"/>
    </row>
    <row r="3833" spans="4:4">
      <c r="D3833" s="165"/>
    </row>
    <row r="3834" spans="4:4">
      <c r="D3834" s="165"/>
    </row>
    <row r="3835" spans="4:4">
      <c r="D3835" s="165"/>
    </row>
    <row r="3836" spans="4:4">
      <c r="D3836" s="165"/>
    </row>
    <row r="3837" spans="4:4">
      <c r="D3837" s="165"/>
    </row>
    <row r="3838" spans="4:4">
      <c r="D3838" s="165"/>
    </row>
    <row r="3839" spans="4:4">
      <c r="D3839" s="165"/>
    </row>
    <row r="3840" spans="4:4">
      <c r="D3840" s="165"/>
    </row>
    <row r="3841" spans="4:4">
      <c r="D3841" s="165"/>
    </row>
    <row r="3842" spans="4:4">
      <c r="D3842" s="165"/>
    </row>
    <row r="3843" spans="4:4">
      <c r="D3843" s="165"/>
    </row>
    <row r="3844" spans="4:4">
      <c r="D3844" s="165"/>
    </row>
    <row r="3845" spans="4:4">
      <c r="D3845" s="165"/>
    </row>
    <row r="3846" spans="4:4">
      <c r="D3846" s="165"/>
    </row>
    <row r="3847" spans="4:4">
      <c r="D3847" s="165"/>
    </row>
    <row r="3848" spans="4:4">
      <c r="D3848" s="165"/>
    </row>
    <row r="3849" spans="4:4">
      <c r="D3849" s="165"/>
    </row>
    <row r="3850" spans="4:4">
      <c r="D3850" s="165"/>
    </row>
    <row r="3851" spans="4:4">
      <c r="D3851" s="165"/>
    </row>
    <row r="3852" spans="4:4">
      <c r="D3852" s="165"/>
    </row>
    <row r="3853" spans="4:4">
      <c r="D3853" s="165"/>
    </row>
    <row r="3854" spans="4:4">
      <c r="D3854" s="165"/>
    </row>
    <row r="3855" spans="4:4">
      <c r="D3855" s="165"/>
    </row>
    <row r="3856" spans="4:4">
      <c r="D3856" s="165"/>
    </row>
    <row r="3857" spans="4:4">
      <c r="D3857" s="165"/>
    </row>
    <row r="3858" spans="4:4">
      <c r="D3858" s="165"/>
    </row>
    <row r="3859" spans="4:4">
      <c r="D3859" s="165"/>
    </row>
    <row r="3860" spans="4:4">
      <c r="D3860" s="165"/>
    </row>
    <row r="3861" spans="4:4">
      <c r="D3861" s="165"/>
    </row>
    <row r="3862" spans="4:4">
      <c r="D3862" s="165"/>
    </row>
    <row r="3863" spans="4:4">
      <c r="D3863" s="165"/>
    </row>
    <row r="3864" spans="4:4">
      <c r="D3864" s="165"/>
    </row>
    <row r="3865" spans="4:4">
      <c r="D3865" s="165"/>
    </row>
    <row r="3866" spans="4:4">
      <c r="D3866" s="165"/>
    </row>
    <row r="3867" spans="4:4">
      <c r="D3867" s="165"/>
    </row>
    <row r="3868" spans="4:4">
      <c r="D3868" s="165"/>
    </row>
    <row r="3869" spans="4:4">
      <c r="D3869" s="165"/>
    </row>
    <row r="3870" spans="4:4">
      <c r="D3870" s="165"/>
    </row>
    <row r="3871" spans="4:4">
      <c r="D3871" s="165"/>
    </row>
    <row r="3872" spans="4:4">
      <c r="D3872" s="165"/>
    </row>
    <row r="3873" spans="4:4">
      <c r="D3873" s="165"/>
    </row>
    <row r="3874" spans="4:4">
      <c r="D3874" s="165"/>
    </row>
    <row r="3875" spans="4:4">
      <c r="D3875" s="165"/>
    </row>
    <row r="3876" spans="4:4">
      <c r="D3876" s="165"/>
    </row>
    <row r="3877" spans="4:4">
      <c r="D3877" s="165"/>
    </row>
    <row r="3878" spans="4:4">
      <c r="D3878" s="165"/>
    </row>
    <row r="3879" spans="4:4">
      <c r="D3879" s="165"/>
    </row>
    <row r="3880" spans="4:4">
      <c r="D3880" s="165"/>
    </row>
    <row r="3881" spans="4:4">
      <c r="D3881" s="165"/>
    </row>
    <row r="3882" spans="4:4">
      <c r="D3882" s="165"/>
    </row>
    <row r="3883" spans="4:4">
      <c r="D3883" s="165"/>
    </row>
    <row r="3884" spans="4:4">
      <c r="D3884" s="165"/>
    </row>
    <row r="3885" spans="4:4">
      <c r="D3885" s="165"/>
    </row>
    <row r="3886" spans="4:4">
      <c r="D3886" s="165"/>
    </row>
    <row r="3887" spans="4:4">
      <c r="D3887" s="165"/>
    </row>
    <row r="3888" spans="4:4">
      <c r="D3888" s="165"/>
    </row>
    <row r="3889" spans="4:4">
      <c r="D3889" s="165"/>
    </row>
    <row r="3890" spans="4:4">
      <c r="D3890" s="165"/>
    </row>
    <row r="3891" spans="4:4">
      <c r="D3891" s="165"/>
    </row>
    <row r="3892" spans="4:4">
      <c r="D3892" s="165"/>
    </row>
    <row r="3893" spans="4:4">
      <c r="D3893" s="165"/>
    </row>
    <row r="3894" spans="4:4">
      <c r="D3894" s="165"/>
    </row>
    <row r="3895" spans="4:4">
      <c r="D3895" s="165"/>
    </row>
    <row r="3896" spans="4:4">
      <c r="D3896" s="165"/>
    </row>
    <row r="3897" spans="4:4">
      <c r="D3897" s="165"/>
    </row>
    <row r="3898" spans="4:4">
      <c r="D3898" s="165"/>
    </row>
    <row r="3899" spans="4:4">
      <c r="D3899" s="165"/>
    </row>
    <row r="3900" spans="4:4">
      <c r="D3900" s="165"/>
    </row>
    <row r="3901" spans="4:4">
      <c r="D3901" s="165"/>
    </row>
    <row r="3902" spans="4:4">
      <c r="D3902" s="165"/>
    </row>
    <row r="3903" spans="4:4">
      <c r="D3903" s="165"/>
    </row>
    <row r="3904" spans="4:4">
      <c r="D3904" s="165"/>
    </row>
    <row r="3905" spans="4:4">
      <c r="D3905" s="165"/>
    </row>
    <row r="3906" spans="4:4">
      <c r="D3906" s="165"/>
    </row>
    <row r="3907" spans="4:4">
      <c r="D3907" s="165"/>
    </row>
    <row r="3908" spans="4:4">
      <c r="D3908" s="165"/>
    </row>
    <row r="3909" spans="4:4">
      <c r="D3909" s="165"/>
    </row>
    <row r="3910" spans="4:4">
      <c r="D3910" s="165"/>
    </row>
    <row r="3911" spans="4:4">
      <c r="D3911" s="165"/>
    </row>
    <row r="3912" spans="4:4">
      <c r="D3912" s="165"/>
    </row>
    <row r="3913" spans="4:4">
      <c r="D3913" s="165"/>
    </row>
    <row r="3914" spans="4:4">
      <c r="D3914" s="165"/>
    </row>
    <row r="3915" spans="4:4">
      <c r="D3915" s="165"/>
    </row>
    <row r="3916" spans="4:4">
      <c r="D3916" s="165"/>
    </row>
    <row r="3917" spans="4:4">
      <c r="D3917" s="165"/>
    </row>
    <row r="3918" spans="4:4">
      <c r="D3918" s="165"/>
    </row>
    <row r="3919" spans="4:4">
      <c r="D3919" s="165"/>
    </row>
    <row r="3920" spans="4:4">
      <c r="D3920" s="165"/>
    </row>
    <row r="3921" spans="4:4">
      <c r="D3921" s="165"/>
    </row>
    <row r="3922" spans="4:4">
      <c r="D3922" s="165"/>
    </row>
    <row r="3923" spans="4:4">
      <c r="D3923" s="165"/>
    </row>
    <row r="3924" spans="4:4">
      <c r="D3924" s="165"/>
    </row>
    <row r="3925" spans="4:4">
      <c r="D3925" s="165"/>
    </row>
    <row r="3926" spans="4:4">
      <c r="D3926" s="165"/>
    </row>
    <row r="3927" spans="4:4">
      <c r="D3927" s="165"/>
    </row>
    <row r="3928" spans="4:4">
      <c r="D3928" s="165"/>
    </row>
    <row r="3929" spans="4:4">
      <c r="D3929" s="165"/>
    </row>
    <row r="3930" spans="4:4">
      <c r="D3930" s="165"/>
    </row>
    <row r="3931" spans="4:4">
      <c r="D3931" s="165"/>
    </row>
    <row r="3932" spans="4:4">
      <c r="D3932" s="165"/>
    </row>
    <row r="3933" spans="4:4">
      <c r="D3933" s="165"/>
    </row>
    <row r="3934" spans="4:4">
      <c r="D3934" s="165"/>
    </row>
    <row r="3935" spans="4:4">
      <c r="D3935" s="165"/>
    </row>
    <row r="3936" spans="4:4">
      <c r="D3936" s="165"/>
    </row>
    <row r="3937" spans="4:4">
      <c r="D3937" s="165"/>
    </row>
    <row r="3938" spans="4:4">
      <c r="D3938" s="165"/>
    </row>
    <row r="3939" spans="4:4">
      <c r="D3939" s="165"/>
    </row>
    <row r="3940" spans="4:4">
      <c r="D3940" s="165"/>
    </row>
    <row r="3941" spans="4:4">
      <c r="D3941" s="165"/>
    </row>
    <row r="3942" spans="4:4">
      <c r="D3942" s="165"/>
    </row>
    <row r="3943" spans="4:4">
      <c r="D3943" s="165"/>
    </row>
    <row r="3944" spans="4:4">
      <c r="D3944" s="165"/>
    </row>
    <row r="3945" spans="4:4">
      <c r="D3945" s="165"/>
    </row>
    <row r="3946" spans="4:4">
      <c r="D3946" s="165"/>
    </row>
    <row r="3947" spans="4:4">
      <c r="D3947" s="165"/>
    </row>
    <row r="3948" spans="4:4">
      <c r="D3948" s="165"/>
    </row>
    <row r="3949" spans="4:4">
      <c r="D3949" s="165"/>
    </row>
    <row r="3950" spans="4:4">
      <c r="D3950" s="165"/>
    </row>
    <row r="3951" spans="4:4">
      <c r="D3951" s="165"/>
    </row>
    <row r="3952" spans="4:4">
      <c r="D3952" s="165"/>
    </row>
    <row r="3953" spans="4:4">
      <c r="D3953" s="165"/>
    </row>
    <row r="3954" spans="4:4">
      <c r="D3954" s="165"/>
    </row>
    <row r="3955" spans="4:4">
      <c r="D3955" s="165"/>
    </row>
    <row r="3956" spans="4:4">
      <c r="D3956" s="165"/>
    </row>
    <row r="3957" spans="4:4">
      <c r="D3957" s="165"/>
    </row>
    <row r="3958" spans="4:4">
      <c r="D3958" s="165"/>
    </row>
    <row r="3959" spans="4:4">
      <c r="D3959" s="165"/>
    </row>
    <row r="3960" spans="4:4">
      <c r="D3960" s="165"/>
    </row>
    <row r="3961" spans="4:4">
      <c r="D3961" s="165"/>
    </row>
    <row r="3962" spans="4:4">
      <c r="D3962" s="165"/>
    </row>
    <row r="3963" spans="4:4">
      <c r="D3963" s="165"/>
    </row>
    <row r="3964" spans="4:4">
      <c r="D3964" s="165"/>
    </row>
    <row r="3965" spans="4:4">
      <c r="D3965" s="165"/>
    </row>
    <row r="3966" spans="4:4">
      <c r="D3966" s="165"/>
    </row>
    <row r="3967" spans="4:4">
      <c r="D3967" s="165"/>
    </row>
    <row r="3968" spans="4:4">
      <c r="D3968" s="165"/>
    </row>
    <row r="3969" spans="4:4">
      <c r="D3969" s="165"/>
    </row>
    <row r="3970" spans="4:4">
      <c r="D3970" s="165"/>
    </row>
    <row r="3971" spans="4:4">
      <c r="D3971" s="165"/>
    </row>
    <row r="3972" spans="4:4">
      <c r="D3972" s="165"/>
    </row>
    <row r="3973" spans="4:4">
      <c r="D3973" s="165"/>
    </row>
    <row r="3974" spans="4:4">
      <c r="D3974" s="165"/>
    </row>
    <row r="3975" spans="4:4">
      <c r="D3975" s="165"/>
    </row>
    <row r="3976" spans="4:4">
      <c r="D3976" s="165"/>
    </row>
    <row r="3977" spans="4:4">
      <c r="D3977" s="165"/>
    </row>
    <row r="3978" spans="4:4">
      <c r="D3978" s="165"/>
    </row>
    <row r="3979" spans="4:4">
      <c r="D3979" s="165"/>
    </row>
    <row r="3980" spans="4:4">
      <c r="D3980" s="165"/>
    </row>
    <row r="3981" spans="4:4">
      <c r="D3981" s="165"/>
    </row>
    <row r="3982" spans="4:4">
      <c r="D3982" s="165"/>
    </row>
    <row r="3983" spans="4:4">
      <c r="D3983" s="165"/>
    </row>
    <row r="3984" spans="4:4">
      <c r="D3984" s="165"/>
    </row>
    <row r="3985" spans="4:4">
      <c r="D3985" s="165"/>
    </row>
    <row r="3986" spans="4:4">
      <c r="D3986" s="165"/>
    </row>
    <row r="3987" spans="4:4">
      <c r="D3987" s="165"/>
    </row>
    <row r="3988" spans="4:4">
      <c r="D3988" s="165"/>
    </row>
    <row r="3989" spans="4:4">
      <c r="D3989" s="165"/>
    </row>
    <row r="3990" spans="4:4">
      <c r="D3990" s="165"/>
    </row>
    <row r="3991" spans="4:4">
      <c r="D3991" s="165"/>
    </row>
    <row r="3992" spans="4:4">
      <c r="D3992" s="165"/>
    </row>
    <row r="3993" spans="4:4">
      <c r="D3993" s="165"/>
    </row>
    <row r="3994" spans="4:4">
      <c r="D3994" s="165"/>
    </row>
    <row r="3995" spans="4:4">
      <c r="D3995" s="165"/>
    </row>
    <row r="3996" spans="4:4">
      <c r="D3996" s="165"/>
    </row>
    <row r="3997" spans="4:4">
      <c r="D3997" s="165"/>
    </row>
    <row r="3998" spans="4:4">
      <c r="D3998" s="165"/>
    </row>
    <row r="3999" spans="4:4">
      <c r="D3999" s="165"/>
    </row>
    <row r="4000" spans="4:4">
      <c r="D4000" s="165"/>
    </row>
    <row r="4001" spans="4:4">
      <c r="D4001" s="165"/>
    </row>
    <row r="4002" spans="4:4">
      <c r="D4002" s="165"/>
    </row>
    <row r="4003" spans="4:4">
      <c r="D4003" s="165"/>
    </row>
    <row r="4004" spans="4:4">
      <c r="D4004" s="165"/>
    </row>
    <row r="4005" spans="4:4">
      <c r="D4005" s="165"/>
    </row>
    <row r="4006" spans="4:4">
      <c r="D4006" s="165"/>
    </row>
    <row r="4007" spans="4:4">
      <c r="D4007" s="165"/>
    </row>
    <row r="4008" spans="4:4">
      <c r="D4008" s="165"/>
    </row>
    <row r="4009" spans="4:4">
      <c r="D4009" s="165"/>
    </row>
    <row r="4010" spans="4:4">
      <c r="D4010" s="165"/>
    </row>
    <row r="4011" spans="4:4">
      <c r="D4011" s="165"/>
    </row>
    <row r="4012" spans="4:4">
      <c r="D4012" s="165"/>
    </row>
    <row r="4013" spans="4:4">
      <c r="D4013" s="165"/>
    </row>
    <row r="4014" spans="4:4">
      <c r="D4014" s="165"/>
    </row>
    <row r="4015" spans="4:4">
      <c r="D4015" s="165"/>
    </row>
    <row r="4016" spans="4:4">
      <c r="D4016" s="165"/>
    </row>
    <row r="4017" spans="4:4">
      <c r="D4017" s="165"/>
    </row>
    <row r="4018" spans="4:4">
      <c r="D4018" s="165"/>
    </row>
    <row r="4019" spans="4:4">
      <c r="D4019" s="165"/>
    </row>
    <row r="4020" spans="4:4">
      <c r="D4020" s="165"/>
    </row>
    <row r="4021" spans="4:4">
      <c r="D4021" s="165"/>
    </row>
    <row r="4022" spans="4:4">
      <c r="D4022" s="165"/>
    </row>
    <row r="4023" spans="4:4">
      <c r="D4023" s="165"/>
    </row>
    <row r="4024" spans="4:4">
      <c r="D4024" s="165"/>
    </row>
    <row r="4025" spans="4:4">
      <c r="D4025" s="165"/>
    </row>
    <row r="4026" spans="4:4">
      <c r="D4026" s="165"/>
    </row>
    <row r="4027" spans="4:4">
      <c r="D4027" s="165"/>
    </row>
    <row r="4028" spans="4:4">
      <c r="D4028" s="165"/>
    </row>
    <row r="4029" spans="4:4">
      <c r="D4029" s="165"/>
    </row>
    <row r="4030" spans="4:4">
      <c r="D4030" s="165"/>
    </row>
    <row r="4031" spans="4:4">
      <c r="D4031" s="165"/>
    </row>
    <row r="4032" spans="4:4">
      <c r="D4032" s="165"/>
    </row>
    <row r="4033" spans="4:4">
      <c r="D4033" s="165"/>
    </row>
    <row r="4034" spans="4:4">
      <c r="D4034" s="165"/>
    </row>
    <row r="4035" spans="4:4">
      <c r="D4035" s="165"/>
    </row>
    <row r="4036" spans="4:4">
      <c r="D4036" s="165"/>
    </row>
    <row r="4037" spans="4:4">
      <c r="D4037" s="165"/>
    </row>
    <row r="4038" spans="4:4">
      <c r="D4038" s="165"/>
    </row>
    <row r="4039" spans="4:4">
      <c r="D4039" s="165"/>
    </row>
    <row r="4040" spans="4:4">
      <c r="D4040" s="165"/>
    </row>
    <row r="4041" spans="4:4">
      <c r="D4041" s="165"/>
    </row>
    <row r="4042" spans="4:4">
      <c r="D4042" s="165"/>
    </row>
    <row r="4043" spans="4:4">
      <c r="D4043" s="165"/>
    </row>
    <row r="4044" spans="4:4">
      <c r="D4044" s="165"/>
    </row>
    <row r="4045" spans="4:4">
      <c r="D4045" s="165"/>
    </row>
    <row r="4046" spans="4:4">
      <c r="D4046" s="165"/>
    </row>
    <row r="4047" spans="4:4">
      <c r="D4047" s="165"/>
    </row>
    <row r="4048" spans="4:4">
      <c r="D4048" s="165"/>
    </row>
    <row r="4049" spans="4:4">
      <c r="D4049" s="165"/>
    </row>
    <row r="4050" spans="4:4">
      <c r="D4050" s="165"/>
    </row>
    <row r="4051" spans="4:4">
      <c r="D4051" s="165"/>
    </row>
    <row r="4052" spans="4:4">
      <c r="D4052" s="165"/>
    </row>
    <row r="4053" spans="4:4">
      <c r="D4053" s="165"/>
    </row>
    <row r="4054" spans="4:4">
      <c r="D4054" s="165"/>
    </row>
    <row r="4055" spans="4:4">
      <c r="D4055" s="165"/>
    </row>
    <row r="4056" spans="4:4">
      <c r="D4056" s="165"/>
    </row>
    <row r="4057" spans="4:4">
      <c r="D4057" s="165"/>
    </row>
    <row r="4058" spans="4:4">
      <c r="D4058" s="165"/>
    </row>
    <row r="4059" spans="4:4">
      <c r="D4059" s="165"/>
    </row>
    <row r="4060" spans="4:4">
      <c r="D4060" s="165"/>
    </row>
    <row r="4061" spans="4:4">
      <c r="D4061" s="165"/>
    </row>
    <row r="4062" spans="4:4">
      <c r="D4062" s="165"/>
    </row>
    <row r="4063" spans="4:4">
      <c r="D4063" s="165"/>
    </row>
    <row r="4064" spans="4:4">
      <c r="D4064" s="165"/>
    </row>
    <row r="4065" spans="4:4">
      <c r="D4065" s="165"/>
    </row>
    <row r="4066" spans="4:4">
      <c r="D4066" s="165"/>
    </row>
    <row r="4067" spans="4:4">
      <c r="D4067" s="165"/>
    </row>
    <row r="4068" spans="4:4">
      <c r="D4068" s="165"/>
    </row>
    <row r="4069" spans="4:4">
      <c r="D4069" s="165"/>
    </row>
    <row r="4070" spans="4:4">
      <c r="D4070" s="165"/>
    </row>
    <row r="4071" spans="4:4">
      <c r="D4071" s="165"/>
    </row>
    <row r="4072" spans="4:4">
      <c r="D4072" s="165"/>
    </row>
    <row r="4073" spans="4:4">
      <c r="D4073" s="165"/>
    </row>
    <row r="4074" spans="4:4">
      <c r="D4074" s="165"/>
    </row>
    <row r="4075" spans="4:4">
      <c r="D4075" s="165"/>
    </row>
    <row r="4076" spans="4:4">
      <c r="D4076" s="165"/>
    </row>
    <row r="4077" spans="4:4">
      <c r="D4077" s="165"/>
    </row>
    <row r="4078" spans="4:4">
      <c r="D4078" s="165"/>
    </row>
    <row r="4079" spans="4:4">
      <c r="D4079" s="165"/>
    </row>
    <row r="4080" spans="4:4">
      <c r="D4080" s="165"/>
    </row>
    <row r="4081" spans="4:4">
      <c r="D4081" s="165"/>
    </row>
    <row r="4082" spans="4:4">
      <c r="D4082" s="165"/>
    </row>
    <row r="4083" spans="4:4">
      <c r="D4083" s="165"/>
    </row>
    <row r="4084" spans="4:4">
      <c r="D4084" s="165"/>
    </row>
    <row r="4085" spans="4:4">
      <c r="D4085" s="165"/>
    </row>
    <row r="4086" spans="4:4">
      <c r="D4086" s="165"/>
    </row>
    <row r="4087" spans="4:4">
      <c r="D4087" s="165"/>
    </row>
    <row r="4088" spans="4:4">
      <c r="D4088" s="165"/>
    </row>
    <row r="4089" spans="4:4">
      <c r="D4089" s="165"/>
    </row>
    <row r="4090" spans="4:4">
      <c r="D4090" s="165"/>
    </row>
    <row r="4091" spans="4:4">
      <c r="D4091" s="165"/>
    </row>
    <row r="4092" spans="4:4">
      <c r="D4092" s="165"/>
    </row>
    <row r="4093" spans="4:4">
      <c r="D4093" s="165"/>
    </row>
    <row r="4094" spans="4:4">
      <c r="D4094" s="165"/>
    </row>
    <row r="4095" spans="4:4">
      <c r="D4095" s="165"/>
    </row>
    <row r="4096" spans="4:4">
      <c r="D4096" s="165"/>
    </row>
    <row r="4097" spans="4:4">
      <c r="D4097" s="165"/>
    </row>
    <row r="4098" spans="4:4">
      <c r="D4098" s="165"/>
    </row>
    <row r="4099" spans="4:4">
      <c r="D4099" s="165"/>
    </row>
    <row r="4100" spans="4:4">
      <c r="D4100" s="165"/>
    </row>
    <row r="4101" spans="4:4">
      <c r="D4101" s="165"/>
    </row>
    <row r="4102" spans="4:4">
      <c r="D4102" s="165"/>
    </row>
    <row r="4103" spans="4:4">
      <c r="D4103" s="165"/>
    </row>
    <row r="4104" spans="4:4">
      <c r="D4104" s="165"/>
    </row>
    <row r="4105" spans="4:4">
      <c r="D4105" s="165"/>
    </row>
    <row r="4106" spans="4:4">
      <c r="D4106" s="165"/>
    </row>
    <row r="4107" spans="4:4">
      <c r="D4107" s="165"/>
    </row>
    <row r="4108" spans="4:4">
      <c r="D4108" s="165"/>
    </row>
    <row r="4109" spans="4:4">
      <c r="D4109" s="165"/>
    </row>
    <row r="4110" spans="4:4">
      <c r="D4110" s="165"/>
    </row>
    <row r="4111" spans="4:4">
      <c r="D4111" s="165"/>
    </row>
    <row r="4112" spans="4:4">
      <c r="D4112" s="165"/>
    </row>
    <row r="4113" spans="4:4">
      <c r="D4113" s="165"/>
    </row>
    <row r="4114" spans="4:4">
      <c r="D4114" s="165"/>
    </row>
    <row r="4115" spans="4:4">
      <c r="D4115" s="165"/>
    </row>
    <row r="4116" spans="4:4">
      <c r="D4116" s="165"/>
    </row>
    <row r="4117" spans="4:4">
      <c r="D4117" s="165"/>
    </row>
    <row r="4118" spans="4:4">
      <c r="D4118" s="165"/>
    </row>
    <row r="4119" spans="4:4">
      <c r="D4119" s="165"/>
    </row>
    <row r="4120" spans="4:4">
      <c r="D4120" s="165"/>
    </row>
    <row r="4121" spans="4:4">
      <c r="D4121" s="165"/>
    </row>
    <row r="4122" spans="4:4">
      <c r="D4122" s="165"/>
    </row>
    <row r="4123" spans="4:4">
      <c r="D4123" s="165"/>
    </row>
    <row r="4124" spans="4:4">
      <c r="D4124" s="165"/>
    </row>
    <row r="4125" spans="4:4">
      <c r="D4125" s="165"/>
    </row>
    <row r="4126" spans="4:4">
      <c r="D4126" s="165"/>
    </row>
    <row r="4127" spans="4:4">
      <c r="D4127" s="165"/>
    </row>
    <row r="4128" spans="4:4">
      <c r="D4128" s="165"/>
    </row>
    <row r="4129" spans="4:4">
      <c r="D4129" s="165"/>
    </row>
    <row r="4130" spans="4:4">
      <c r="D4130" s="165"/>
    </row>
    <row r="4131" spans="4:4">
      <c r="D4131" s="165"/>
    </row>
    <row r="4132" spans="4:4">
      <c r="D4132" s="165"/>
    </row>
    <row r="4133" spans="4:4">
      <c r="D4133" s="165"/>
    </row>
    <row r="4134" spans="4:4">
      <c r="D4134" s="165"/>
    </row>
    <row r="4135" spans="4:4">
      <c r="D4135" s="165"/>
    </row>
    <row r="4136" spans="4:4">
      <c r="D4136" s="165"/>
    </row>
    <row r="4137" spans="4:4">
      <c r="D4137" s="165"/>
    </row>
    <row r="4138" spans="4:4">
      <c r="D4138" s="165"/>
    </row>
    <row r="4139" spans="4:4">
      <c r="D4139" s="165"/>
    </row>
    <row r="4140" spans="4:4">
      <c r="D4140" s="165"/>
    </row>
    <row r="4141" spans="4:4">
      <c r="D4141" s="165"/>
    </row>
    <row r="4142" spans="4:4">
      <c r="D4142" s="165"/>
    </row>
    <row r="4143" spans="4:4">
      <c r="D4143" s="165"/>
    </row>
    <row r="4144" spans="4:4">
      <c r="D4144" s="165"/>
    </row>
    <row r="4145" spans="4:4">
      <c r="D4145" s="165"/>
    </row>
    <row r="4146" spans="4:4">
      <c r="D4146" s="165"/>
    </row>
    <row r="4147" spans="4:4">
      <c r="D4147" s="165"/>
    </row>
    <row r="4148" spans="4:4">
      <c r="D4148" s="165"/>
    </row>
    <row r="4149" spans="4:4">
      <c r="D4149" s="165"/>
    </row>
    <row r="4150" spans="4:4">
      <c r="D4150" s="165"/>
    </row>
    <row r="4151" spans="4:4">
      <c r="D4151" s="165"/>
    </row>
    <row r="4152" spans="4:4">
      <c r="D4152" s="165"/>
    </row>
    <row r="4153" spans="4:4">
      <c r="D4153" s="165"/>
    </row>
    <row r="4154" spans="4:4">
      <c r="D4154" s="165"/>
    </row>
    <row r="4155" spans="4:4">
      <c r="D4155" s="165"/>
    </row>
    <row r="4156" spans="4:4">
      <c r="D4156" s="165"/>
    </row>
    <row r="4157" spans="4:4">
      <c r="D4157" s="165"/>
    </row>
    <row r="4158" spans="4:4">
      <c r="D4158" s="165"/>
    </row>
    <row r="4159" spans="4:4">
      <c r="D4159" s="165"/>
    </row>
    <row r="4160" spans="4:4">
      <c r="D4160" s="165"/>
    </row>
    <row r="4161" spans="4:4">
      <c r="D4161" s="165"/>
    </row>
    <row r="4162" spans="4:4">
      <c r="D4162" s="165"/>
    </row>
    <row r="4163" spans="4:4">
      <c r="D4163" s="165"/>
    </row>
    <row r="4164" spans="4:4">
      <c r="D4164" s="165"/>
    </row>
    <row r="4165" spans="4:4">
      <c r="D4165" s="165"/>
    </row>
    <row r="4166" spans="4:4">
      <c r="D4166" s="165"/>
    </row>
    <row r="4167" spans="4:4">
      <c r="D4167" s="165"/>
    </row>
    <row r="4168" spans="4:4">
      <c r="D4168" s="165"/>
    </row>
    <row r="4169" spans="4:4">
      <c r="D4169" s="165"/>
    </row>
    <row r="4170" spans="4:4">
      <c r="D4170" s="165"/>
    </row>
    <row r="4171" spans="4:4">
      <c r="D4171" s="165"/>
    </row>
    <row r="4172" spans="4:4">
      <c r="D4172" s="165"/>
    </row>
    <row r="4173" spans="4:4">
      <c r="D4173" s="165"/>
    </row>
    <row r="4174" spans="4:4">
      <c r="D4174" s="165"/>
    </row>
    <row r="4175" spans="4:4">
      <c r="D4175" s="165"/>
    </row>
    <row r="4176" spans="4:4">
      <c r="D4176" s="165"/>
    </row>
    <row r="4177" spans="4:4">
      <c r="D4177" s="165"/>
    </row>
    <row r="4178" spans="4:4">
      <c r="D4178" s="165"/>
    </row>
    <row r="4179" spans="4:4">
      <c r="D4179" s="165"/>
    </row>
    <row r="4180" spans="4:4">
      <c r="D4180" s="165"/>
    </row>
    <row r="4181" spans="4:4">
      <c r="D4181" s="165"/>
    </row>
    <row r="4182" spans="4:4">
      <c r="D4182" s="165"/>
    </row>
    <row r="4183" spans="4:4">
      <c r="D4183" s="165"/>
    </row>
    <row r="4184" spans="4:4">
      <c r="D4184" s="165"/>
    </row>
    <row r="4185" spans="4:4">
      <c r="D4185" s="165"/>
    </row>
    <row r="4186" spans="4:4">
      <c r="D4186" s="165"/>
    </row>
    <row r="4187" spans="4:4">
      <c r="D4187" s="165"/>
    </row>
    <row r="4188" spans="4:4">
      <c r="D4188" s="165"/>
    </row>
    <row r="4189" spans="4:4">
      <c r="D4189" s="165"/>
    </row>
    <row r="4190" spans="4:4">
      <c r="D4190" s="165"/>
    </row>
    <row r="4191" spans="4:4">
      <c r="D4191" s="165"/>
    </row>
    <row r="4192" spans="4:4">
      <c r="D4192" s="165"/>
    </row>
    <row r="4193" spans="4:4">
      <c r="D4193" s="165"/>
    </row>
    <row r="4194" spans="4:4">
      <c r="D4194" s="165"/>
    </row>
    <row r="4195" spans="4:4">
      <c r="D4195" s="165"/>
    </row>
    <row r="4196" spans="4:4">
      <c r="D4196" s="165"/>
    </row>
    <row r="4197" spans="4:4">
      <c r="D4197" s="165"/>
    </row>
    <row r="4198" spans="4:4">
      <c r="D4198" s="165"/>
    </row>
    <row r="4199" spans="4:4">
      <c r="D4199" s="165"/>
    </row>
    <row r="4200" spans="4:4">
      <c r="D4200" s="165"/>
    </row>
    <row r="4201" spans="4:4">
      <c r="D4201" s="165"/>
    </row>
    <row r="4202" spans="4:4">
      <c r="D4202" s="165"/>
    </row>
    <row r="4203" spans="4:4">
      <c r="D4203" s="165"/>
    </row>
    <row r="4204" spans="4:4">
      <c r="D4204" s="165"/>
    </row>
    <row r="4205" spans="4:4">
      <c r="D4205" s="165"/>
    </row>
    <row r="4206" spans="4:4">
      <c r="D4206" s="165"/>
    </row>
    <row r="4207" spans="4:4">
      <c r="D4207" s="165"/>
    </row>
    <row r="4208" spans="4:4">
      <c r="D4208" s="165"/>
    </row>
    <row r="4209" spans="4:4">
      <c r="D4209" s="165"/>
    </row>
    <row r="4210" spans="4:4">
      <c r="D4210" s="165"/>
    </row>
    <row r="4211" spans="4:4">
      <c r="D4211" s="165"/>
    </row>
    <row r="4212" spans="4:4">
      <c r="D4212" s="165"/>
    </row>
    <row r="4213" spans="4:4">
      <c r="D4213" s="165"/>
    </row>
    <row r="4214" spans="4:4">
      <c r="D4214" s="165"/>
    </row>
    <row r="4215" spans="4:4">
      <c r="D4215" s="165"/>
    </row>
    <row r="4216" spans="4:4">
      <c r="D4216" s="165"/>
    </row>
    <row r="4217" spans="4:4">
      <c r="D4217" s="165"/>
    </row>
    <row r="4218" spans="4:4">
      <c r="D4218" s="165"/>
    </row>
    <row r="4219" spans="4:4">
      <c r="D4219" s="165"/>
    </row>
    <row r="4220" spans="4:4">
      <c r="D4220" s="165"/>
    </row>
    <row r="4221" spans="4:4">
      <c r="D4221" s="165"/>
    </row>
    <row r="4222" spans="4:4">
      <c r="D4222" s="165"/>
    </row>
    <row r="4223" spans="4:4">
      <c r="D4223" s="165"/>
    </row>
    <row r="4224" spans="4:4">
      <c r="D4224" s="165"/>
    </row>
    <row r="4225" spans="4:4">
      <c r="D4225" s="165"/>
    </row>
    <row r="4226" spans="4:4">
      <c r="D4226" s="165"/>
    </row>
    <row r="4227" spans="4:4">
      <c r="D4227" s="165"/>
    </row>
    <row r="4228" spans="4:4">
      <c r="D4228" s="165"/>
    </row>
    <row r="4229" spans="4:4">
      <c r="D4229" s="165"/>
    </row>
    <row r="4230" spans="4:4">
      <c r="D4230" s="165"/>
    </row>
    <row r="4231" spans="4:4">
      <c r="D4231" s="165"/>
    </row>
    <row r="4232" spans="4:4">
      <c r="D4232" s="165"/>
    </row>
    <row r="4233" spans="4:4">
      <c r="D4233" s="165"/>
    </row>
    <row r="4234" spans="4:4">
      <c r="D4234" s="165"/>
    </row>
    <row r="4235" spans="4:4">
      <c r="D4235" s="165"/>
    </row>
    <row r="4236" spans="4:4">
      <c r="D4236" s="165"/>
    </row>
    <row r="4237" spans="4:4">
      <c r="D4237" s="165"/>
    </row>
    <row r="4238" spans="4:4">
      <c r="D4238" s="165"/>
    </row>
    <row r="4239" spans="4:4">
      <c r="D4239" s="165"/>
    </row>
    <row r="4240" spans="4:4">
      <c r="D4240" s="165"/>
    </row>
    <row r="4241" spans="4:4">
      <c r="D4241" s="165"/>
    </row>
    <row r="4242" spans="4:4">
      <c r="D4242" s="165"/>
    </row>
    <row r="4243" spans="4:4">
      <c r="D4243" s="165"/>
    </row>
    <row r="4244" spans="4:4">
      <c r="D4244" s="165"/>
    </row>
    <row r="4245" spans="4:4">
      <c r="D4245" s="165"/>
    </row>
    <row r="4246" spans="4:4">
      <c r="D4246" s="165"/>
    </row>
    <row r="4247" spans="4:4">
      <c r="D4247" s="165"/>
    </row>
    <row r="4248" spans="4:4">
      <c r="D4248" s="165"/>
    </row>
    <row r="4249" spans="4:4">
      <c r="D4249" s="165"/>
    </row>
    <row r="4250" spans="4:4">
      <c r="D4250" s="165"/>
    </row>
    <row r="4251" spans="4:4">
      <c r="D4251" s="165"/>
    </row>
    <row r="4252" spans="4:4">
      <c r="D4252" s="165"/>
    </row>
    <row r="4253" spans="4:4">
      <c r="D4253" s="165"/>
    </row>
    <row r="4254" spans="4:4">
      <c r="D4254" s="165"/>
    </row>
    <row r="4255" spans="4:4">
      <c r="D4255" s="165"/>
    </row>
    <row r="4256" spans="4:4">
      <c r="D4256" s="165"/>
    </row>
    <row r="4257" spans="4:4">
      <c r="D4257" s="165"/>
    </row>
    <row r="4258" spans="4:4">
      <c r="D4258" s="165"/>
    </row>
    <row r="4259" spans="4:4">
      <c r="D4259" s="165"/>
    </row>
    <row r="4260" spans="4:4">
      <c r="D4260" s="165"/>
    </row>
    <row r="4261" spans="4:4">
      <c r="D4261" s="165"/>
    </row>
    <row r="4262" spans="4:4">
      <c r="D4262" s="165"/>
    </row>
    <row r="4263" spans="4:4">
      <c r="D4263" s="165"/>
    </row>
    <row r="4264" spans="4:4">
      <c r="D4264" s="165"/>
    </row>
    <row r="4265" spans="4:4">
      <c r="D4265" s="165"/>
    </row>
    <row r="4266" spans="4:4">
      <c r="D4266" s="165"/>
    </row>
    <row r="4267" spans="4:4">
      <c r="D4267" s="165"/>
    </row>
    <row r="4268" spans="4:4">
      <c r="D4268" s="165"/>
    </row>
    <row r="4269" spans="4:4">
      <c r="D4269" s="165"/>
    </row>
    <row r="4270" spans="4:4">
      <c r="D4270" s="165"/>
    </row>
    <row r="4271" spans="4:4">
      <c r="D4271" s="165"/>
    </row>
    <row r="4272" spans="4:4">
      <c r="D4272" s="165"/>
    </row>
    <row r="4273" spans="4:4">
      <c r="D4273" s="165"/>
    </row>
    <row r="4274" spans="4:4">
      <c r="D4274" s="165"/>
    </row>
    <row r="4275" spans="4:4">
      <c r="D4275" s="165"/>
    </row>
    <row r="4276" spans="4:4">
      <c r="D4276" s="165"/>
    </row>
    <row r="4277" spans="4:4">
      <c r="D4277" s="165"/>
    </row>
    <row r="4278" spans="4:4">
      <c r="D4278" s="165"/>
    </row>
    <row r="4279" spans="4:4">
      <c r="D4279" s="165"/>
    </row>
    <row r="4280" spans="4:4">
      <c r="D4280" s="165"/>
    </row>
    <row r="4281" spans="4:4">
      <c r="D4281" s="165"/>
    </row>
    <row r="4282" spans="4:4">
      <c r="D4282" s="165"/>
    </row>
    <row r="4283" spans="4:4">
      <c r="D4283" s="165"/>
    </row>
    <row r="4284" spans="4:4">
      <c r="D4284" s="165"/>
    </row>
    <row r="4285" spans="4:4">
      <c r="D4285" s="165"/>
    </row>
    <row r="4286" spans="4:4">
      <c r="D4286" s="165"/>
    </row>
    <row r="4287" spans="4:4">
      <c r="D4287" s="165"/>
    </row>
    <row r="4288" spans="4:4">
      <c r="D4288" s="165"/>
    </row>
    <row r="4289" spans="4:4">
      <c r="D4289" s="165"/>
    </row>
    <row r="4290" spans="4:4">
      <c r="D4290" s="165"/>
    </row>
    <row r="4291" spans="4:4">
      <c r="D4291" s="165"/>
    </row>
    <row r="4292" spans="4:4">
      <c r="D4292" s="165"/>
    </row>
    <row r="4293" spans="4:4">
      <c r="D4293" s="165"/>
    </row>
    <row r="4294" spans="4:4">
      <c r="D4294" s="165"/>
    </row>
    <row r="4295" spans="4:4">
      <c r="D4295" s="165"/>
    </row>
    <row r="4296" spans="4:4">
      <c r="D4296" s="165"/>
    </row>
    <row r="4297" spans="4:4">
      <c r="D4297" s="165"/>
    </row>
    <row r="4298" spans="4:4">
      <c r="D4298" s="165"/>
    </row>
    <row r="4299" spans="4:4">
      <c r="D4299" s="165"/>
    </row>
    <row r="4300" spans="4:4">
      <c r="D4300" s="165"/>
    </row>
    <row r="4301" spans="4:4">
      <c r="D4301" s="165"/>
    </row>
    <row r="4302" spans="4:4">
      <c r="D4302" s="165"/>
    </row>
    <row r="4303" spans="4:4">
      <c r="D4303" s="165"/>
    </row>
    <row r="4304" spans="4:4">
      <c r="D4304" s="165"/>
    </row>
    <row r="4305" spans="4:4">
      <c r="D4305" s="165"/>
    </row>
    <row r="4306" spans="4:4">
      <c r="D4306" s="165"/>
    </row>
    <row r="4307" spans="4:4">
      <c r="D4307" s="165"/>
    </row>
    <row r="4308" spans="4:4">
      <c r="D4308" s="165"/>
    </row>
    <row r="4309" spans="4:4">
      <c r="D4309" s="165"/>
    </row>
    <row r="4310" spans="4:4">
      <c r="D4310" s="165"/>
    </row>
    <row r="4311" spans="4:4">
      <c r="D4311" s="165"/>
    </row>
    <row r="4312" spans="4:4">
      <c r="D4312" s="165"/>
    </row>
    <row r="4313" spans="4:4">
      <c r="D4313" s="165"/>
    </row>
    <row r="4314" spans="4:4">
      <c r="D4314" s="165"/>
    </row>
    <row r="4315" spans="4:4">
      <c r="D4315" s="165"/>
    </row>
    <row r="4316" spans="4:4">
      <c r="D4316" s="165"/>
    </row>
    <row r="4317" spans="4:4">
      <c r="D4317" s="165"/>
    </row>
    <row r="4318" spans="4:4">
      <c r="D4318" s="165"/>
    </row>
    <row r="4319" spans="4:4">
      <c r="D4319" s="165"/>
    </row>
    <row r="4320" spans="4:4">
      <c r="D4320" s="165"/>
    </row>
    <row r="4321" spans="4:4">
      <c r="D4321" s="165"/>
    </row>
    <row r="4322" spans="4:4">
      <c r="D4322" s="165"/>
    </row>
    <row r="4323" spans="4:4">
      <c r="D4323" s="165"/>
    </row>
    <row r="4324" spans="4:4">
      <c r="D4324" s="165"/>
    </row>
    <row r="4325" spans="4:4">
      <c r="D4325" s="165"/>
    </row>
    <row r="4326" spans="4:4">
      <c r="D4326" s="165"/>
    </row>
    <row r="4327" spans="4:4">
      <c r="D4327" s="165"/>
    </row>
    <row r="4328" spans="4:4">
      <c r="D4328" s="165"/>
    </row>
    <row r="4329" spans="4:4">
      <c r="D4329" s="165"/>
    </row>
    <row r="4330" spans="4:4">
      <c r="D4330" s="165"/>
    </row>
    <row r="4331" spans="4:4">
      <c r="D4331" s="165"/>
    </row>
    <row r="4332" spans="4:4">
      <c r="D4332" s="165"/>
    </row>
    <row r="4333" spans="4:4">
      <c r="D4333" s="165"/>
    </row>
    <row r="4334" spans="4:4">
      <c r="D4334" s="165"/>
    </row>
    <row r="4335" spans="4:4">
      <c r="D4335" s="165"/>
    </row>
    <row r="4336" spans="4:4">
      <c r="D4336" s="165"/>
    </row>
    <row r="4337" spans="4:4">
      <c r="D4337" s="165"/>
    </row>
    <row r="4338" spans="4:4">
      <c r="D4338" s="165"/>
    </row>
    <row r="4339" spans="4:4">
      <c r="D4339" s="165"/>
    </row>
    <row r="4340" spans="4:4">
      <c r="D4340" s="165"/>
    </row>
    <row r="4341" spans="4:4">
      <c r="D4341" s="165"/>
    </row>
    <row r="4342" spans="4:4">
      <c r="D4342" s="165"/>
    </row>
    <row r="4343" spans="4:4">
      <c r="D4343" s="165"/>
    </row>
    <row r="4344" spans="4:4">
      <c r="D4344" s="165"/>
    </row>
    <row r="4345" spans="4:4">
      <c r="D4345" s="165"/>
    </row>
    <row r="4346" spans="4:4">
      <c r="D4346" s="165"/>
    </row>
    <row r="4347" spans="4:4">
      <c r="D4347" s="165"/>
    </row>
    <row r="4348" spans="4:4">
      <c r="D4348" s="165"/>
    </row>
    <row r="4349" spans="4:4">
      <c r="D4349" s="165"/>
    </row>
    <row r="4350" spans="4:4">
      <c r="D4350" s="165"/>
    </row>
    <row r="4351" spans="4:4">
      <c r="D4351" s="165"/>
    </row>
    <row r="4352" spans="4:4">
      <c r="D4352" s="165"/>
    </row>
    <row r="4353" spans="4:4">
      <c r="D4353" s="165"/>
    </row>
    <row r="4354" spans="4:4">
      <c r="D4354" s="165"/>
    </row>
    <row r="4355" spans="4:4">
      <c r="D4355" s="165"/>
    </row>
    <row r="4356" spans="4:4">
      <c r="D4356" s="165"/>
    </row>
    <row r="4357" spans="4:4">
      <c r="D4357" s="165"/>
    </row>
    <row r="4358" spans="4:4">
      <c r="D4358" s="165"/>
    </row>
    <row r="4359" spans="4:4">
      <c r="D4359" s="165"/>
    </row>
    <row r="4360" spans="4:4">
      <c r="D4360" s="165"/>
    </row>
    <row r="4361" spans="4:4">
      <c r="D4361" s="165"/>
    </row>
    <row r="4362" spans="4:4">
      <c r="D4362" s="165"/>
    </row>
    <row r="4363" spans="4:4">
      <c r="D4363" s="165"/>
    </row>
    <row r="4364" spans="4:4">
      <c r="D4364" s="165"/>
    </row>
    <row r="4365" spans="4:4">
      <c r="D4365" s="165"/>
    </row>
    <row r="4366" spans="4:4">
      <c r="D4366" s="165"/>
    </row>
    <row r="4367" spans="4:4">
      <c r="D4367" s="165"/>
    </row>
    <row r="4368" spans="4:4">
      <c r="D4368" s="165"/>
    </row>
    <row r="4369" spans="4:4">
      <c r="D4369" s="165"/>
    </row>
    <row r="4370" spans="4:4">
      <c r="D4370" s="165"/>
    </row>
    <row r="4371" spans="4:4">
      <c r="D4371" s="165"/>
    </row>
    <row r="4372" spans="4:4">
      <c r="D4372" s="165"/>
    </row>
    <row r="4373" spans="4:4">
      <c r="D4373" s="165"/>
    </row>
    <row r="4374" spans="4:4">
      <c r="D4374" s="165"/>
    </row>
    <row r="4375" spans="4:4">
      <c r="D4375" s="165"/>
    </row>
    <row r="4376" spans="4:4">
      <c r="D4376" s="165"/>
    </row>
    <row r="4377" spans="4:4">
      <c r="D4377" s="165"/>
    </row>
    <row r="4378" spans="4:4">
      <c r="D4378" s="165"/>
    </row>
    <row r="4379" spans="4:4">
      <c r="D4379" s="165"/>
    </row>
    <row r="4380" spans="4:4">
      <c r="D4380" s="165"/>
    </row>
    <row r="4381" spans="4:4">
      <c r="D4381" s="165"/>
    </row>
    <row r="4382" spans="4:4">
      <c r="D4382" s="165"/>
    </row>
    <row r="4383" spans="4:4">
      <c r="D4383" s="165"/>
    </row>
    <row r="4384" spans="4:4">
      <c r="D4384" s="165"/>
    </row>
    <row r="4385" spans="4:4">
      <c r="D4385" s="165"/>
    </row>
    <row r="4386" spans="4:4">
      <c r="D4386" s="165"/>
    </row>
    <row r="4387" spans="4:4">
      <c r="D4387" s="165"/>
    </row>
    <row r="4388" spans="4:4">
      <c r="D4388" s="165"/>
    </row>
    <row r="4389" spans="4:4">
      <c r="D4389" s="165"/>
    </row>
    <row r="4390" spans="4:4">
      <c r="D4390" s="165"/>
    </row>
    <row r="4391" spans="4:4">
      <c r="D4391" s="165"/>
    </row>
    <row r="4392" spans="4:4">
      <c r="D4392" s="165"/>
    </row>
    <row r="4393" spans="4:4">
      <c r="D4393" s="165"/>
    </row>
    <row r="4394" spans="4:4">
      <c r="D4394" s="165"/>
    </row>
    <row r="4395" spans="4:4">
      <c r="D4395" s="165"/>
    </row>
    <row r="4396" spans="4:4">
      <c r="D4396" s="165"/>
    </row>
    <row r="4397" spans="4:4">
      <c r="D4397" s="165"/>
    </row>
    <row r="4398" spans="4:4">
      <c r="D4398" s="165"/>
    </row>
    <row r="4399" spans="4:4">
      <c r="D4399" s="165"/>
    </row>
    <row r="4400" spans="4:4">
      <c r="D4400" s="165"/>
    </row>
    <row r="4401" spans="4:4">
      <c r="D4401" s="165"/>
    </row>
    <row r="4402" spans="4:4">
      <c r="D4402" s="165"/>
    </row>
    <row r="4403" spans="4:4">
      <c r="D4403" s="165"/>
    </row>
    <row r="4404" spans="4:4">
      <c r="D4404" s="165"/>
    </row>
    <row r="4405" spans="4:4">
      <c r="D4405" s="165"/>
    </row>
    <row r="4406" spans="4:4">
      <c r="D4406" s="165"/>
    </row>
    <row r="4407" spans="4:4">
      <c r="D4407" s="165"/>
    </row>
    <row r="4408" spans="4:4">
      <c r="D4408" s="165"/>
    </row>
    <row r="4409" spans="4:4">
      <c r="D4409" s="165"/>
    </row>
    <row r="4410" spans="4:4">
      <c r="D4410" s="165"/>
    </row>
    <row r="4411" spans="4:4">
      <c r="D4411" s="165"/>
    </row>
    <row r="4412" spans="4:4">
      <c r="D4412" s="165"/>
    </row>
    <row r="4413" spans="4:4">
      <c r="D4413" s="165"/>
    </row>
    <row r="4414" spans="4:4">
      <c r="D4414" s="165"/>
    </row>
    <row r="4415" spans="4:4">
      <c r="D4415" s="165"/>
    </row>
    <row r="4416" spans="4:4">
      <c r="D4416" s="165"/>
    </row>
    <row r="4417" spans="4:4">
      <c r="D4417" s="165"/>
    </row>
    <row r="4418" spans="4:4">
      <c r="D4418" s="165"/>
    </row>
    <row r="4419" spans="4:4">
      <c r="D4419" s="165"/>
    </row>
    <row r="4420" spans="4:4">
      <c r="D4420" s="165"/>
    </row>
    <row r="4421" spans="4:4">
      <c r="D4421" s="165"/>
    </row>
    <row r="4422" spans="4:4">
      <c r="D4422" s="165"/>
    </row>
    <row r="4423" spans="4:4">
      <c r="D4423" s="165"/>
    </row>
    <row r="4424" spans="4:4">
      <c r="D4424" s="165"/>
    </row>
    <row r="4425" spans="4:4">
      <c r="D4425" s="165"/>
    </row>
    <row r="4426" spans="4:4">
      <c r="D4426" s="165"/>
    </row>
    <row r="4427" spans="4:4">
      <c r="D4427" s="165"/>
    </row>
    <row r="4428" spans="4:4">
      <c r="D4428" s="165"/>
    </row>
    <row r="4429" spans="4:4">
      <c r="D4429" s="165"/>
    </row>
    <row r="4430" spans="4:4">
      <c r="D4430" s="165"/>
    </row>
    <row r="4431" spans="4:4">
      <c r="D4431" s="165"/>
    </row>
    <row r="4432" spans="4:4">
      <c r="D4432" s="165"/>
    </row>
    <row r="4433" spans="4:4">
      <c r="D4433" s="165"/>
    </row>
    <row r="4434" spans="4:4">
      <c r="D4434" s="165"/>
    </row>
    <row r="4435" spans="4:4">
      <c r="D4435" s="165"/>
    </row>
    <row r="4436" spans="4:4">
      <c r="D4436" s="165"/>
    </row>
    <row r="4437" spans="4:4">
      <c r="D4437" s="165"/>
    </row>
    <row r="4438" spans="4:4">
      <c r="D4438" s="165"/>
    </row>
    <row r="4439" spans="4:4">
      <c r="D4439" s="165"/>
    </row>
    <row r="4440" spans="4:4">
      <c r="D4440" s="165"/>
    </row>
    <row r="4441" spans="4:4">
      <c r="D4441" s="165"/>
    </row>
    <row r="4442" spans="4:4">
      <c r="D4442" s="165"/>
    </row>
    <row r="4443" spans="4:4">
      <c r="D4443" s="165"/>
    </row>
    <row r="4444" spans="4:4">
      <c r="D4444" s="165"/>
    </row>
    <row r="4445" spans="4:4">
      <c r="D4445" s="165"/>
    </row>
    <row r="4446" spans="4:4">
      <c r="D4446" s="165"/>
    </row>
    <row r="4447" spans="4:4">
      <c r="D4447" s="165"/>
    </row>
    <row r="4448" spans="4:4">
      <c r="D4448" s="165"/>
    </row>
    <row r="4449" spans="4:4">
      <c r="D4449" s="165"/>
    </row>
    <row r="4450" spans="4:4">
      <c r="D4450" s="165"/>
    </row>
    <row r="4451" spans="4:4">
      <c r="D4451" s="165"/>
    </row>
    <row r="4452" spans="4:4">
      <c r="D4452" s="165"/>
    </row>
    <row r="4453" spans="4:4">
      <c r="D4453" s="165"/>
    </row>
    <row r="4454" spans="4:4">
      <c r="D4454" s="165"/>
    </row>
    <row r="4455" spans="4:4">
      <c r="D4455" s="165"/>
    </row>
    <row r="4456" spans="4:4">
      <c r="D4456" s="165"/>
    </row>
    <row r="4457" spans="4:4">
      <c r="D4457" s="165"/>
    </row>
    <row r="4458" spans="4:4">
      <c r="D4458" s="165"/>
    </row>
    <row r="4459" spans="4:4">
      <c r="D4459" s="165"/>
    </row>
    <row r="4460" spans="4:4">
      <c r="D4460" s="165"/>
    </row>
    <row r="4461" spans="4:4">
      <c r="D4461" s="165"/>
    </row>
    <row r="4462" spans="4:4">
      <c r="D4462" s="165"/>
    </row>
    <row r="4463" spans="4:4">
      <c r="D4463" s="165"/>
    </row>
    <row r="4464" spans="4:4">
      <c r="D4464" s="165"/>
    </row>
    <row r="4465" spans="4:4">
      <c r="D4465" s="165"/>
    </row>
    <row r="4466" spans="4:4">
      <c r="D4466" s="165"/>
    </row>
    <row r="4467" spans="4:4">
      <c r="D4467" s="165"/>
    </row>
    <row r="4468" spans="4:4">
      <c r="D4468" s="165"/>
    </row>
    <row r="4469" spans="4:4">
      <c r="D4469" s="165"/>
    </row>
    <row r="4470" spans="4:4">
      <c r="D4470" s="165"/>
    </row>
    <row r="4471" spans="4:4">
      <c r="D4471" s="165"/>
    </row>
    <row r="4472" spans="4:4">
      <c r="D4472" s="165"/>
    </row>
    <row r="4473" spans="4:4">
      <c r="D4473" s="165"/>
    </row>
    <row r="4474" spans="4:4">
      <c r="D4474" s="165"/>
    </row>
    <row r="4475" spans="4:4">
      <c r="D4475" s="165"/>
    </row>
    <row r="4476" spans="4:4">
      <c r="D4476" s="165"/>
    </row>
    <row r="4477" spans="4:4">
      <c r="D4477" s="165"/>
    </row>
    <row r="4478" spans="4:4">
      <c r="D4478" s="165"/>
    </row>
    <row r="4479" spans="4:4">
      <c r="D4479" s="165"/>
    </row>
    <row r="4480" spans="4:4">
      <c r="D4480" s="165"/>
    </row>
    <row r="4481" spans="4:4">
      <c r="D4481" s="165"/>
    </row>
    <row r="4482" spans="4:4">
      <c r="D4482" s="165"/>
    </row>
    <row r="4483" spans="4:4">
      <c r="D4483" s="165"/>
    </row>
    <row r="4484" spans="4:4">
      <c r="D4484" s="165"/>
    </row>
    <row r="4485" spans="4:4">
      <c r="D4485" s="165"/>
    </row>
    <row r="4486" spans="4:4">
      <c r="D4486" s="165"/>
    </row>
    <row r="4487" spans="4:4">
      <c r="D4487" s="165"/>
    </row>
    <row r="4488" spans="4:4">
      <c r="D4488" s="165"/>
    </row>
    <row r="4489" spans="4:4">
      <c r="D4489" s="165"/>
    </row>
    <row r="4490" spans="4:4">
      <c r="D4490" s="165"/>
    </row>
    <row r="4491" spans="4:4">
      <c r="D4491" s="165"/>
    </row>
    <row r="4492" spans="4:4">
      <c r="D4492" s="165"/>
    </row>
    <row r="4493" spans="4:4">
      <c r="D4493" s="165"/>
    </row>
    <row r="4494" spans="4:4">
      <c r="D4494" s="165"/>
    </row>
    <row r="4495" spans="4:4">
      <c r="D4495" s="165"/>
    </row>
    <row r="4496" spans="4:4">
      <c r="D4496" s="165"/>
    </row>
    <row r="4497" spans="4:4">
      <c r="D4497" s="165"/>
    </row>
    <row r="4498" spans="4:4">
      <c r="D4498" s="165"/>
    </row>
    <row r="4499" spans="4:4">
      <c r="D4499" s="165"/>
    </row>
    <row r="4500" spans="4:4">
      <c r="D4500" s="165"/>
    </row>
    <row r="4501" spans="4:4">
      <c r="D4501" s="165"/>
    </row>
    <row r="4502" spans="4:4">
      <c r="D4502" s="165"/>
    </row>
    <row r="4503" spans="4:4">
      <c r="D4503" s="165"/>
    </row>
    <row r="4504" spans="4:4">
      <c r="D4504" s="165"/>
    </row>
    <row r="4505" spans="4:4">
      <c r="D4505" s="165"/>
    </row>
    <row r="4506" spans="4:4">
      <c r="D4506" s="165"/>
    </row>
    <row r="4507" spans="4:4">
      <c r="D4507" s="165"/>
    </row>
    <row r="4508" spans="4:4">
      <c r="D4508" s="165"/>
    </row>
    <row r="4509" spans="4:4">
      <c r="D4509" s="165"/>
    </row>
    <row r="4510" spans="4:4">
      <c r="D4510" s="165"/>
    </row>
    <row r="4511" spans="4:4">
      <c r="D4511" s="165"/>
    </row>
    <row r="4512" spans="4:4">
      <c r="D4512" s="165"/>
    </row>
    <row r="4513" spans="4:4">
      <c r="D4513" s="165"/>
    </row>
    <row r="4514" spans="4:4">
      <c r="D4514" s="165"/>
    </row>
    <row r="4515" spans="4:4">
      <c r="D4515" s="165"/>
    </row>
    <row r="4516" spans="4:4">
      <c r="D4516" s="165"/>
    </row>
    <row r="4517" spans="4:4">
      <c r="D4517" s="165"/>
    </row>
    <row r="4518" spans="4:4">
      <c r="D4518" s="165"/>
    </row>
    <row r="4519" spans="4:4">
      <c r="D4519" s="165"/>
    </row>
    <row r="4520" spans="4:4">
      <c r="D4520" s="165"/>
    </row>
    <row r="4521" spans="4:4">
      <c r="D4521" s="165"/>
    </row>
    <row r="4522" spans="4:4">
      <c r="D4522" s="165"/>
    </row>
    <row r="4523" spans="4:4">
      <c r="D4523" s="165"/>
    </row>
    <row r="4524" spans="4:4">
      <c r="D4524" s="165"/>
    </row>
    <row r="4525" spans="4:4">
      <c r="D4525" s="165"/>
    </row>
    <row r="4526" spans="4:4">
      <c r="D4526" s="165"/>
    </row>
    <row r="4527" spans="4:4">
      <c r="D4527" s="165"/>
    </row>
    <row r="4528" spans="4:4">
      <c r="D4528" s="165"/>
    </row>
    <row r="4529" spans="4:4">
      <c r="D4529" s="165"/>
    </row>
    <row r="4530" spans="4:4">
      <c r="D4530" s="165"/>
    </row>
    <row r="4531" spans="4:4">
      <c r="D4531" s="165"/>
    </row>
    <row r="4532" spans="4:4">
      <c r="D4532" s="165"/>
    </row>
    <row r="4533" spans="4:4">
      <c r="D4533" s="165"/>
    </row>
    <row r="4534" spans="4:4">
      <c r="D4534" s="165"/>
    </row>
    <row r="4535" spans="4:4">
      <c r="D4535" s="165"/>
    </row>
    <row r="4536" spans="4:4">
      <c r="D4536" s="165"/>
    </row>
    <row r="4537" spans="4:4">
      <c r="D4537" s="165"/>
    </row>
    <row r="4538" spans="4:4">
      <c r="D4538" s="165"/>
    </row>
    <row r="4539" spans="4:4">
      <c r="D4539" s="165"/>
    </row>
    <row r="4540" spans="4:4">
      <c r="D4540" s="165"/>
    </row>
    <row r="4541" spans="4:4">
      <c r="D4541" s="165"/>
    </row>
    <row r="4542" spans="4:4">
      <c r="D4542" s="165"/>
    </row>
    <row r="4543" spans="4:4">
      <c r="D4543" s="165"/>
    </row>
    <row r="4544" spans="4:4">
      <c r="D4544" s="165"/>
    </row>
    <row r="4545" spans="4:4">
      <c r="D4545" s="165"/>
    </row>
    <row r="4546" spans="4:4">
      <c r="D4546" s="165"/>
    </row>
    <row r="4547" spans="4:4">
      <c r="D4547" s="165"/>
    </row>
    <row r="4548" spans="4:4">
      <c r="D4548" s="165"/>
    </row>
    <row r="4549" spans="4:4">
      <c r="D4549" s="165"/>
    </row>
    <row r="4550" spans="4:4">
      <c r="D4550" s="165"/>
    </row>
    <row r="4551" spans="4:4">
      <c r="D4551" s="165"/>
    </row>
    <row r="4552" spans="4:4">
      <c r="D4552" s="165"/>
    </row>
    <row r="4553" spans="4:4">
      <c r="D4553" s="165"/>
    </row>
    <row r="4554" spans="4:4">
      <c r="D4554" s="165"/>
    </row>
    <row r="4555" spans="4:4">
      <c r="D4555" s="165"/>
    </row>
    <row r="4556" spans="4:4">
      <c r="D4556" s="165"/>
    </row>
    <row r="4557" spans="4:4">
      <c r="D4557" s="165"/>
    </row>
    <row r="4558" spans="4:4">
      <c r="D4558" s="165"/>
    </row>
    <row r="4559" spans="4:4">
      <c r="D4559" s="165"/>
    </row>
    <row r="4560" spans="4:4">
      <c r="D4560" s="165"/>
    </row>
    <row r="4561" spans="4:4">
      <c r="D4561" s="165"/>
    </row>
    <row r="4562" spans="4:4">
      <c r="D4562" s="165"/>
    </row>
    <row r="4563" spans="4:4">
      <c r="D4563" s="165"/>
    </row>
    <row r="4564" spans="4:4">
      <c r="D4564" s="165"/>
    </row>
    <row r="4565" spans="4:4">
      <c r="D4565" s="165"/>
    </row>
    <row r="4566" spans="4:4">
      <c r="D4566" s="165"/>
    </row>
    <row r="4567" spans="4:4">
      <c r="D4567" s="165"/>
    </row>
    <row r="4568" spans="4:4">
      <c r="D4568" s="165"/>
    </row>
    <row r="4569" spans="4:4">
      <c r="D4569" s="165"/>
    </row>
    <row r="4570" spans="4:4">
      <c r="D4570" s="165"/>
    </row>
    <row r="4571" spans="4:4">
      <c r="D4571" s="165"/>
    </row>
    <row r="4572" spans="4:4">
      <c r="D4572" s="165"/>
    </row>
    <row r="4573" spans="4:4">
      <c r="D4573" s="165"/>
    </row>
    <row r="4574" spans="4:4">
      <c r="D4574" s="165"/>
    </row>
    <row r="4575" spans="4:4">
      <c r="D4575" s="165"/>
    </row>
    <row r="4576" spans="4:4">
      <c r="D4576" s="165"/>
    </row>
    <row r="4577" spans="4:4">
      <c r="D4577" s="165"/>
    </row>
    <row r="4578" spans="4:4">
      <c r="D4578" s="165"/>
    </row>
    <row r="4579" spans="4:4">
      <c r="D4579" s="165"/>
    </row>
    <row r="4580" spans="4:4">
      <c r="D4580" s="165"/>
    </row>
    <row r="4581" spans="4:4">
      <c r="D4581" s="165"/>
    </row>
    <row r="4582" spans="4:4">
      <c r="D4582" s="165"/>
    </row>
    <row r="4583" spans="4:4">
      <c r="D4583" s="165"/>
    </row>
    <row r="4584" spans="4:4">
      <c r="D4584" s="165"/>
    </row>
    <row r="4585" spans="4:4">
      <c r="D4585" s="165"/>
    </row>
    <row r="4586" spans="4:4">
      <c r="D4586" s="165"/>
    </row>
    <row r="4587" spans="4:4">
      <c r="D4587" s="165"/>
    </row>
    <row r="4588" spans="4:4">
      <c r="D4588" s="165"/>
    </row>
    <row r="4589" spans="4:4">
      <c r="D4589" s="165"/>
    </row>
    <row r="4590" spans="4:4">
      <c r="D4590" s="165"/>
    </row>
    <row r="4591" spans="4:4">
      <c r="D4591" s="165"/>
    </row>
    <row r="4592" spans="4:4">
      <c r="D4592" s="165"/>
    </row>
    <row r="4593" spans="4:4">
      <c r="D4593" s="165"/>
    </row>
    <row r="4594" spans="4:4">
      <c r="D4594" s="165"/>
    </row>
    <row r="4595" spans="4:4">
      <c r="D4595" s="165"/>
    </row>
    <row r="4596" spans="4:4">
      <c r="D4596" s="165"/>
    </row>
    <row r="4597" spans="4:4">
      <c r="D4597" s="165"/>
    </row>
    <row r="4598" spans="4:4">
      <c r="D4598" s="165"/>
    </row>
    <row r="4599" spans="4:4">
      <c r="D4599" s="165"/>
    </row>
    <row r="4600" spans="4:4">
      <c r="D4600" s="165"/>
    </row>
    <row r="4601" spans="4:4">
      <c r="D4601" s="165"/>
    </row>
    <row r="4602" spans="4:4">
      <c r="D4602" s="165"/>
    </row>
    <row r="4603" spans="4:4">
      <c r="D4603" s="165"/>
    </row>
    <row r="4604" spans="4:4">
      <c r="D4604" s="165"/>
    </row>
    <row r="4605" spans="4:4">
      <c r="D4605" s="165"/>
    </row>
    <row r="4606" spans="4:4">
      <c r="D4606" s="165"/>
    </row>
    <row r="4607" spans="4:4">
      <c r="D4607" s="165"/>
    </row>
    <row r="4608" spans="4:4">
      <c r="D4608" s="165"/>
    </row>
    <row r="4609" spans="4:4">
      <c r="D4609" s="165"/>
    </row>
    <row r="4610" spans="4:4">
      <c r="D4610" s="165"/>
    </row>
    <row r="4611" spans="4:4">
      <c r="D4611" s="165"/>
    </row>
    <row r="4612" spans="4:4">
      <c r="D4612" s="165"/>
    </row>
    <row r="4613" spans="4:4">
      <c r="D4613" s="165"/>
    </row>
    <row r="4614" spans="4:4">
      <c r="D4614" s="165"/>
    </row>
    <row r="4615" spans="4:4">
      <c r="D4615" s="165"/>
    </row>
    <row r="4616" spans="4:4">
      <c r="D4616" s="165"/>
    </row>
    <row r="4617" spans="4:4">
      <c r="D4617" s="165"/>
    </row>
    <row r="4618" spans="4:4">
      <c r="D4618" s="165"/>
    </row>
    <row r="4619" spans="4:4">
      <c r="D4619" s="165"/>
    </row>
    <row r="4620" spans="4:4">
      <c r="D4620" s="165"/>
    </row>
    <row r="4621" spans="4:4">
      <c r="D4621" s="165"/>
    </row>
    <row r="4622" spans="4:4">
      <c r="D4622" s="165"/>
    </row>
    <row r="4623" spans="4:4">
      <c r="D4623" s="165"/>
    </row>
    <row r="4624" spans="4:4">
      <c r="D4624" s="165"/>
    </row>
    <row r="4625" spans="4:4">
      <c r="D4625" s="165"/>
    </row>
    <row r="4626" spans="4:4">
      <c r="D4626" s="165"/>
    </row>
    <row r="4627" spans="4:4">
      <c r="D4627" s="165"/>
    </row>
    <row r="4628" spans="4:4">
      <c r="D4628" s="165"/>
    </row>
    <row r="4629" spans="4:4">
      <c r="D4629" s="165"/>
    </row>
    <row r="4630" spans="4:4">
      <c r="D4630" s="165"/>
    </row>
    <row r="4631" spans="4:4">
      <c r="D4631" s="165"/>
    </row>
    <row r="4632" spans="4:4">
      <c r="D4632" s="165"/>
    </row>
    <row r="4633" spans="4:4">
      <c r="D4633" s="165"/>
    </row>
    <row r="4634" spans="4:4">
      <c r="D4634" s="165"/>
    </row>
    <row r="4635" spans="4:4">
      <c r="D4635" s="165"/>
    </row>
    <row r="4636" spans="4:4">
      <c r="D4636" s="165"/>
    </row>
    <row r="4637" spans="4:4">
      <c r="D4637" s="165"/>
    </row>
    <row r="4638" spans="4:4">
      <c r="D4638" s="165"/>
    </row>
    <row r="4639" spans="4:4">
      <c r="D4639" s="165"/>
    </row>
    <row r="4640" spans="4:4">
      <c r="D4640" s="165"/>
    </row>
    <row r="4641" spans="4:4">
      <c r="D4641" s="165"/>
    </row>
    <row r="4642" spans="4:4">
      <c r="D4642" s="165"/>
    </row>
    <row r="4643" spans="4:4">
      <c r="D4643" s="165"/>
    </row>
    <row r="4644" spans="4:4">
      <c r="D4644" s="165"/>
    </row>
    <row r="4645" spans="4:4">
      <c r="D4645" s="165"/>
    </row>
    <row r="4646" spans="4:4">
      <c r="D4646" s="165"/>
    </row>
    <row r="4647" spans="4:4">
      <c r="D4647" s="165"/>
    </row>
    <row r="4648" spans="4:4">
      <c r="D4648" s="165"/>
    </row>
    <row r="4649" spans="4:4">
      <c r="D4649" s="165"/>
    </row>
    <row r="4650" spans="4:4">
      <c r="D4650" s="165"/>
    </row>
    <row r="4651" spans="4:4">
      <c r="D4651" s="165"/>
    </row>
    <row r="4652" spans="4:4">
      <c r="D4652" s="165"/>
    </row>
    <row r="4653" spans="4:4">
      <c r="D4653" s="165"/>
    </row>
    <row r="4654" spans="4:4">
      <c r="D4654" s="165"/>
    </row>
    <row r="4655" spans="4:4">
      <c r="D4655" s="165"/>
    </row>
    <row r="4656" spans="4:4">
      <c r="D4656" s="165"/>
    </row>
    <row r="4657" spans="4:4">
      <c r="D4657" s="165"/>
    </row>
    <row r="4658" spans="4:4">
      <c r="D4658" s="165"/>
    </row>
    <row r="4659" spans="4:4">
      <c r="D4659" s="165"/>
    </row>
    <row r="4660" spans="4:4">
      <c r="D4660" s="165"/>
    </row>
    <row r="4661" spans="4:4">
      <c r="D4661" s="165"/>
    </row>
    <row r="4662" spans="4:4">
      <c r="D4662" s="165"/>
    </row>
    <row r="4663" spans="4:4">
      <c r="D4663" s="165"/>
    </row>
    <row r="4664" spans="4:4">
      <c r="D4664" s="165"/>
    </row>
    <row r="4665" spans="4:4">
      <c r="D4665" s="165"/>
    </row>
    <row r="4666" spans="4:4">
      <c r="D4666" s="165"/>
    </row>
    <row r="4667" spans="4:4">
      <c r="D4667" s="165"/>
    </row>
    <row r="4668" spans="4:4">
      <c r="D4668" s="165"/>
    </row>
    <row r="4669" spans="4:4">
      <c r="D4669" s="165"/>
    </row>
    <row r="4670" spans="4:4">
      <c r="D4670" s="165"/>
    </row>
    <row r="4671" spans="4:4">
      <c r="D4671" s="165"/>
    </row>
    <row r="4672" spans="4:4">
      <c r="D4672" s="165"/>
    </row>
    <row r="4673" spans="4:4">
      <c r="D4673" s="165"/>
    </row>
    <row r="4674" spans="4:4">
      <c r="D4674" s="165"/>
    </row>
    <row r="4675" spans="4:4">
      <c r="D4675" s="165"/>
    </row>
    <row r="4676" spans="4:4">
      <c r="D4676" s="165"/>
    </row>
    <row r="4677" spans="4:4">
      <c r="D4677" s="165"/>
    </row>
    <row r="4678" spans="4:4">
      <c r="D4678" s="165"/>
    </row>
    <row r="4679" spans="4:4">
      <c r="D4679" s="165"/>
    </row>
    <row r="4680" spans="4:4">
      <c r="D4680" s="165"/>
    </row>
    <row r="4681" spans="4:4">
      <c r="D4681" s="165"/>
    </row>
    <row r="4682" spans="4:4">
      <c r="D4682" s="165"/>
    </row>
    <row r="4683" spans="4:4">
      <c r="D4683" s="165"/>
    </row>
    <row r="4684" spans="4:4">
      <c r="D4684" s="165"/>
    </row>
    <row r="4685" spans="4:4">
      <c r="D4685" s="165"/>
    </row>
    <row r="4686" spans="4:4">
      <c r="D4686" s="165"/>
    </row>
    <row r="4687" spans="4:4">
      <c r="D4687" s="165"/>
    </row>
    <row r="4688" spans="4:4">
      <c r="D4688" s="165"/>
    </row>
    <row r="4689" spans="4:4">
      <c r="D4689" s="165"/>
    </row>
    <row r="4690" spans="4:4">
      <c r="D4690" s="165"/>
    </row>
    <row r="4691" spans="4:4">
      <c r="D4691" s="165"/>
    </row>
    <row r="4692" spans="4:4">
      <c r="D4692" s="165"/>
    </row>
    <row r="4693" spans="4:4">
      <c r="D4693" s="165"/>
    </row>
    <row r="4694" spans="4:4">
      <c r="D4694" s="165"/>
    </row>
    <row r="4695" spans="4:4">
      <c r="D4695" s="165"/>
    </row>
    <row r="4696" spans="4:4">
      <c r="D4696" s="165"/>
    </row>
    <row r="4697" spans="4:4">
      <c r="D4697" s="165"/>
    </row>
    <row r="4698" spans="4:4">
      <c r="D4698" s="165"/>
    </row>
    <row r="4699" spans="4:4">
      <c r="D4699" s="165"/>
    </row>
    <row r="4700" spans="4:4">
      <c r="D4700" s="165"/>
    </row>
    <row r="4701" spans="4:4">
      <c r="D4701" s="165"/>
    </row>
    <row r="4702" spans="4:4">
      <c r="D4702" s="165"/>
    </row>
    <row r="4703" spans="4:4">
      <c r="D4703" s="165"/>
    </row>
    <row r="4704" spans="4:4">
      <c r="D4704" s="165"/>
    </row>
    <row r="4705" spans="4:4">
      <c r="D4705" s="165"/>
    </row>
    <row r="4706" spans="4:4">
      <c r="D4706" s="165"/>
    </row>
    <row r="4707" spans="4:4">
      <c r="D4707" s="165"/>
    </row>
    <row r="4708" spans="4:4">
      <c r="D4708" s="165"/>
    </row>
    <row r="4709" spans="4:4">
      <c r="D4709" s="165"/>
    </row>
    <row r="4710" spans="4:4">
      <c r="D4710" s="165"/>
    </row>
    <row r="4711" spans="4:4">
      <c r="D4711" s="165"/>
    </row>
    <row r="4712" spans="4:4">
      <c r="D4712" s="165"/>
    </row>
    <row r="4713" spans="4:4">
      <c r="D4713" s="165"/>
    </row>
    <row r="4714" spans="4:4">
      <c r="D4714" s="165"/>
    </row>
    <row r="4715" spans="4:4">
      <c r="D4715" s="165"/>
    </row>
    <row r="4716" spans="4:4">
      <c r="D4716" s="165"/>
    </row>
    <row r="4717" spans="4:4">
      <c r="D4717" s="165"/>
    </row>
    <row r="4718" spans="4:4">
      <c r="D4718" s="165"/>
    </row>
    <row r="4719" spans="4:4">
      <c r="D4719" s="165"/>
    </row>
    <row r="4720" spans="4:4">
      <c r="D4720" s="165"/>
    </row>
    <row r="4721" spans="4:4">
      <c r="D4721" s="165"/>
    </row>
    <row r="4722" spans="4:4">
      <c r="D4722" s="165"/>
    </row>
    <row r="4723" spans="4:4">
      <c r="D4723" s="165"/>
    </row>
    <row r="4724" spans="4:4">
      <c r="D4724" s="165"/>
    </row>
    <row r="4725" spans="4:4">
      <c r="D4725" s="165"/>
    </row>
    <row r="4726" spans="4:4">
      <c r="D4726" s="165"/>
    </row>
    <row r="4727" spans="4:4">
      <c r="D4727" s="165"/>
    </row>
    <row r="4728" spans="4:4">
      <c r="D4728" s="165"/>
    </row>
    <row r="4729" spans="4:4">
      <c r="D4729" s="165"/>
    </row>
    <row r="4730" spans="4:4">
      <c r="D4730" s="165"/>
    </row>
    <row r="4731" spans="4:4">
      <c r="D4731" s="165"/>
    </row>
    <row r="4732" spans="4:4">
      <c r="D4732" s="165"/>
    </row>
    <row r="4733" spans="4:4">
      <c r="D4733" s="165"/>
    </row>
    <row r="4734" spans="4:4">
      <c r="D4734" s="165"/>
    </row>
    <row r="4735" spans="4:4">
      <c r="D4735" s="165"/>
    </row>
    <row r="4736" spans="4:4">
      <c r="D4736" s="165"/>
    </row>
    <row r="4737" spans="4:4">
      <c r="D4737" s="165"/>
    </row>
    <row r="4738" spans="4:4">
      <c r="D4738" s="165"/>
    </row>
    <row r="4739" spans="4:4">
      <c r="D4739" s="165"/>
    </row>
    <row r="4740" spans="4:4">
      <c r="D4740" s="165"/>
    </row>
    <row r="4741" spans="4:4">
      <c r="D4741" s="165"/>
    </row>
    <row r="4742" spans="4:4">
      <c r="D4742" s="165"/>
    </row>
    <row r="4743" spans="4:4">
      <c r="D4743" s="165"/>
    </row>
    <row r="4744" spans="4:4">
      <c r="D4744" s="165"/>
    </row>
    <row r="4745" spans="4:4">
      <c r="D4745" s="165"/>
    </row>
    <row r="4746" spans="4:4">
      <c r="D4746" s="165"/>
    </row>
    <row r="4747" spans="4:4">
      <c r="D4747" s="165"/>
    </row>
    <row r="4748" spans="4:4">
      <c r="D4748" s="165"/>
    </row>
    <row r="4749" spans="4:4">
      <c r="D4749" s="165"/>
    </row>
    <row r="4750" spans="4:4">
      <c r="D4750" s="165"/>
    </row>
    <row r="4751" spans="4:4">
      <c r="D4751" s="165"/>
    </row>
    <row r="4752" spans="4:4">
      <c r="D4752" s="165"/>
    </row>
    <row r="4753" spans="4:4">
      <c r="D4753" s="165"/>
    </row>
    <row r="4754" spans="4:4">
      <c r="D4754" s="165"/>
    </row>
    <row r="4755" spans="4:4">
      <c r="D4755" s="165"/>
    </row>
    <row r="4756" spans="4:4">
      <c r="D4756" s="165"/>
    </row>
    <row r="4757" spans="4:4">
      <c r="D4757" s="165"/>
    </row>
    <row r="4758" spans="4:4">
      <c r="D4758" s="165"/>
    </row>
    <row r="4759" spans="4:4">
      <c r="D4759" s="165"/>
    </row>
    <row r="4760" spans="4:4">
      <c r="D4760" s="165"/>
    </row>
    <row r="4761" spans="4:4">
      <c r="D4761" s="165"/>
    </row>
    <row r="4762" spans="4:4">
      <c r="D4762" s="165"/>
    </row>
    <row r="4763" spans="4:4">
      <c r="D4763" s="165"/>
    </row>
    <row r="4764" spans="4:4">
      <c r="D4764" s="165"/>
    </row>
    <row r="4765" spans="4:4">
      <c r="D4765" s="165"/>
    </row>
    <row r="4766" spans="4:4">
      <c r="D4766" s="165"/>
    </row>
    <row r="4767" spans="4:4">
      <c r="D4767" s="165"/>
    </row>
    <row r="4768" spans="4:4">
      <c r="D4768" s="165"/>
    </row>
    <row r="4769" spans="4:4">
      <c r="D4769" s="165"/>
    </row>
    <row r="4770" spans="4:4">
      <c r="D4770" s="165"/>
    </row>
    <row r="4771" spans="4:4">
      <c r="D4771" s="165"/>
    </row>
    <row r="4772" spans="4:4">
      <c r="D4772" s="165"/>
    </row>
    <row r="4773" spans="4:4">
      <c r="D4773" s="165"/>
    </row>
    <row r="4774" spans="4:4">
      <c r="D4774" s="165"/>
    </row>
    <row r="4775" spans="4:4">
      <c r="D4775" s="165"/>
    </row>
    <row r="4776" spans="4:4">
      <c r="D4776" s="165"/>
    </row>
    <row r="4777" spans="4:4">
      <c r="D4777" s="165"/>
    </row>
    <row r="4778" spans="4:4">
      <c r="D4778" s="165"/>
    </row>
    <row r="4779" spans="4:4">
      <c r="D4779" s="165"/>
    </row>
    <row r="4780" spans="4:4">
      <c r="D4780" s="165"/>
    </row>
    <row r="4781" spans="4:4">
      <c r="D4781" s="165"/>
    </row>
    <row r="4782" spans="4:4">
      <c r="D4782" s="165"/>
    </row>
    <row r="4783" spans="4:4">
      <c r="D4783" s="165"/>
    </row>
    <row r="4784" spans="4:4">
      <c r="D4784" s="165"/>
    </row>
    <row r="4785" spans="4:4">
      <c r="D4785" s="165"/>
    </row>
    <row r="4786" spans="4:4">
      <c r="D4786" s="165"/>
    </row>
    <row r="4787" spans="4:4">
      <c r="D4787" s="165"/>
    </row>
    <row r="4788" spans="4:4">
      <c r="D4788" s="165"/>
    </row>
    <row r="4789" spans="4:4">
      <c r="D4789" s="165"/>
    </row>
    <row r="4790" spans="4:4">
      <c r="D4790" s="165"/>
    </row>
    <row r="4791" spans="4:4">
      <c r="D4791" s="165"/>
    </row>
    <row r="4792" spans="4:4">
      <c r="D4792" s="165"/>
    </row>
    <row r="4793" spans="4:4">
      <c r="D4793" s="165"/>
    </row>
    <row r="4794" spans="4:4">
      <c r="D4794" s="165"/>
    </row>
    <row r="4795" spans="4:4">
      <c r="D4795" s="165"/>
    </row>
    <row r="4796" spans="4:4">
      <c r="D4796" s="165"/>
    </row>
    <row r="4797" spans="4:4">
      <c r="D4797" s="165"/>
    </row>
    <row r="4798" spans="4:4">
      <c r="D4798" s="165"/>
    </row>
    <row r="4799" spans="4:4">
      <c r="D4799" s="165"/>
    </row>
    <row r="4800" spans="4:4">
      <c r="D4800" s="165"/>
    </row>
    <row r="4801" spans="4:4">
      <c r="D4801" s="165"/>
    </row>
    <row r="4802" spans="4:4">
      <c r="D4802" s="165"/>
    </row>
    <row r="4803" spans="4:4">
      <c r="D4803" s="165"/>
    </row>
    <row r="4804" spans="4:4">
      <c r="D4804" s="165"/>
    </row>
    <row r="4805" spans="4:4">
      <c r="D4805" s="165"/>
    </row>
    <row r="4806" spans="4:4">
      <c r="D4806" s="165"/>
    </row>
    <row r="4807" spans="4:4">
      <c r="D4807" s="165"/>
    </row>
    <row r="4808" spans="4:4">
      <c r="D4808" s="165"/>
    </row>
    <row r="4809" spans="4:4">
      <c r="D4809" s="165"/>
    </row>
    <row r="4810" spans="4:4">
      <c r="D4810" s="165"/>
    </row>
    <row r="4811" spans="4:4">
      <c r="D4811" s="165"/>
    </row>
    <row r="4812" spans="4:4">
      <c r="D4812" s="165"/>
    </row>
    <row r="4813" spans="4:4">
      <c r="D4813" s="165"/>
    </row>
    <row r="4814" spans="4:4">
      <c r="D4814" s="165"/>
    </row>
    <row r="4815" spans="4:4">
      <c r="D4815" s="165"/>
    </row>
    <row r="4816" spans="4:4">
      <c r="D4816" s="165"/>
    </row>
    <row r="4817" spans="4:4">
      <c r="D4817" s="165"/>
    </row>
    <row r="4818" spans="4:4">
      <c r="D4818" s="165"/>
    </row>
    <row r="4819" spans="4:4">
      <c r="D4819" s="165"/>
    </row>
    <row r="4820" spans="4:4">
      <c r="D4820" s="165"/>
    </row>
    <row r="4821" spans="4:4">
      <c r="D4821" s="165"/>
    </row>
    <row r="4822" spans="4:4">
      <c r="D4822" s="165"/>
    </row>
    <row r="4823" spans="4:4">
      <c r="D4823" s="165"/>
    </row>
    <row r="4824" spans="4:4">
      <c r="D4824" s="165"/>
    </row>
    <row r="4825" spans="4:4">
      <c r="D4825" s="165"/>
    </row>
    <row r="4826" spans="4:4">
      <c r="D4826" s="165"/>
    </row>
    <row r="4827" spans="4:4">
      <c r="D4827" s="165"/>
    </row>
    <row r="4828" spans="4:4">
      <c r="D4828" s="165"/>
    </row>
    <row r="4829" spans="4:4">
      <c r="D4829" s="165"/>
    </row>
    <row r="4830" spans="4:4">
      <c r="D4830" s="165"/>
    </row>
    <row r="4831" spans="4:4">
      <c r="D4831" s="165"/>
    </row>
    <row r="4832" spans="4:4">
      <c r="D4832" s="165"/>
    </row>
    <row r="4833" spans="4:4">
      <c r="D4833" s="165"/>
    </row>
    <row r="4834" spans="4:4">
      <c r="D4834" s="165"/>
    </row>
    <row r="4835" spans="4:4">
      <c r="D4835" s="165"/>
    </row>
    <row r="4836" spans="4:4">
      <c r="D4836" s="165"/>
    </row>
    <row r="4837" spans="4:4">
      <c r="D4837" s="165"/>
    </row>
    <row r="4838" spans="4:4">
      <c r="D4838" s="165"/>
    </row>
    <row r="4839" spans="4:4">
      <c r="D4839" s="165"/>
    </row>
    <row r="4840" spans="4:4">
      <c r="D4840" s="165"/>
    </row>
    <row r="4841" spans="4:4">
      <c r="D4841" s="165"/>
    </row>
    <row r="4842" spans="4:4">
      <c r="D4842" s="165"/>
    </row>
    <row r="4843" spans="4:4">
      <c r="D4843" s="165"/>
    </row>
    <row r="4844" spans="4:4">
      <c r="D4844" s="165"/>
    </row>
    <row r="4845" spans="4:4">
      <c r="D4845" s="165"/>
    </row>
    <row r="4846" spans="4:4">
      <c r="D4846" s="165"/>
    </row>
    <row r="4847" spans="4:4">
      <c r="D4847" s="165"/>
    </row>
    <row r="4848" spans="4:4">
      <c r="D4848" s="165"/>
    </row>
    <row r="4849" spans="4:4">
      <c r="D4849" s="165"/>
    </row>
    <row r="4850" spans="4:4">
      <c r="D4850" s="165"/>
    </row>
    <row r="4851" spans="4:4">
      <c r="D4851" s="165"/>
    </row>
    <row r="4852" spans="4:4">
      <c r="D4852" s="165"/>
    </row>
    <row r="4853" spans="4:4">
      <c r="D4853" s="165"/>
    </row>
    <row r="4854" spans="4:4">
      <c r="D4854" s="165"/>
    </row>
    <row r="4855" spans="4:4">
      <c r="D4855" s="165"/>
    </row>
    <row r="4856" spans="4:4">
      <c r="D4856" s="165"/>
    </row>
    <row r="4857" spans="4:4">
      <c r="D4857" s="165"/>
    </row>
    <row r="4858" spans="4:4">
      <c r="D4858" s="165"/>
    </row>
    <row r="4859" spans="4:4">
      <c r="D4859" s="165"/>
    </row>
    <row r="4860" spans="4:4">
      <c r="D4860" s="165"/>
    </row>
    <row r="4861" spans="4:4">
      <c r="D4861" s="165"/>
    </row>
    <row r="4862" spans="4:4">
      <c r="D4862" s="165"/>
    </row>
    <row r="4863" spans="4:4">
      <c r="D4863" s="165"/>
    </row>
    <row r="4864" spans="4:4">
      <c r="D4864" s="165"/>
    </row>
    <row r="4865" spans="4:4">
      <c r="D4865" s="165"/>
    </row>
    <row r="4866" spans="4:4">
      <c r="D4866" s="165"/>
    </row>
    <row r="4867" spans="4:4">
      <c r="D4867" s="165"/>
    </row>
    <row r="4868" spans="4:4">
      <c r="D4868" s="165"/>
    </row>
    <row r="4869" spans="4:4">
      <c r="D4869" s="165"/>
    </row>
    <row r="4870" spans="4:4">
      <c r="D4870" s="165"/>
    </row>
    <row r="4871" spans="4:4">
      <c r="D4871" s="165"/>
    </row>
    <row r="4872" spans="4:4">
      <c r="D4872" s="165"/>
    </row>
    <row r="4873" spans="4:4">
      <c r="D4873" s="165"/>
    </row>
    <row r="4874" spans="4:4">
      <c r="D4874" s="165"/>
    </row>
    <row r="4875" spans="4:4">
      <c r="D4875" s="165"/>
    </row>
    <row r="4876" spans="4:4">
      <c r="D4876" s="165"/>
    </row>
    <row r="4877" spans="4:4">
      <c r="D4877" s="165"/>
    </row>
    <row r="4878" spans="4:4">
      <c r="D4878" s="165"/>
    </row>
    <row r="4879" spans="4:4">
      <c r="D4879" s="165"/>
    </row>
    <row r="4880" spans="4:4">
      <c r="D4880" s="165"/>
    </row>
    <row r="4881" spans="4:4">
      <c r="D4881" s="165"/>
    </row>
    <row r="4882" spans="4:4">
      <c r="D4882" s="165"/>
    </row>
    <row r="4883" spans="4:4">
      <c r="D4883" s="165"/>
    </row>
    <row r="4884" spans="4:4">
      <c r="D4884" s="165"/>
    </row>
    <row r="4885" spans="4:4">
      <c r="D4885" s="165"/>
    </row>
    <row r="4886" spans="4:4">
      <c r="D4886" s="165"/>
    </row>
    <row r="4887" spans="4:4">
      <c r="D4887" s="165"/>
    </row>
    <row r="4888" spans="4:4">
      <c r="D4888" s="165"/>
    </row>
    <row r="4889" spans="4:4">
      <c r="D4889" s="165"/>
    </row>
    <row r="4890" spans="4:4">
      <c r="D4890" s="165"/>
    </row>
    <row r="4891" spans="4:4">
      <c r="D4891" s="165"/>
    </row>
    <row r="4892" spans="4:4">
      <c r="D4892" s="165"/>
    </row>
    <row r="4893" spans="4:4">
      <c r="D4893" s="165"/>
    </row>
    <row r="4894" spans="4:4">
      <c r="D4894" s="165"/>
    </row>
    <row r="4895" spans="4:4">
      <c r="D4895" s="165"/>
    </row>
    <row r="4896" spans="4:4">
      <c r="D4896" s="165"/>
    </row>
    <row r="4897" spans="4:4">
      <c r="D4897" s="165"/>
    </row>
    <row r="4898" spans="4:4">
      <c r="D4898" s="165"/>
    </row>
    <row r="4899" spans="4:4">
      <c r="D4899" s="165"/>
    </row>
    <row r="4900" spans="4:4">
      <c r="D4900" s="165"/>
    </row>
    <row r="4901" spans="4:4">
      <c r="D4901" s="165"/>
    </row>
    <row r="4902" spans="4:4">
      <c r="D4902" s="165"/>
    </row>
    <row r="4903" spans="4:4">
      <c r="D4903" s="165"/>
    </row>
    <row r="4904" spans="4:4">
      <c r="D4904" s="165"/>
    </row>
    <row r="4905" spans="4:4">
      <c r="D4905" s="165"/>
    </row>
    <row r="4906" spans="4:4">
      <c r="D4906" s="165"/>
    </row>
    <row r="4907" spans="4:4">
      <c r="D4907" s="165"/>
    </row>
    <row r="4908" spans="4:4">
      <c r="D4908" s="165"/>
    </row>
    <row r="4909" spans="4:4">
      <c r="D4909" s="165"/>
    </row>
    <row r="4910" spans="4:4">
      <c r="D4910" s="165"/>
    </row>
    <row r="4911" spans="4:4">
      <c r="D4911" s="165"/>
    </row>
    <row r="4912" spans="4:4">
      <c r="D4912" s="165"/>
    </row>
    <row r="4913" spans="4:4">
      <c r="D4913" s="165"/>
    </row>
    <row r="4914" spans="4:4">
      <c r="D4914" s="165"/>
    </row>
    <row r="4915" spans="4:4">
      <c r="D4915" s="165"/>
    </row>
    <row r="4916" spans="4:4">
      <c r="D4916" s="165"/>
    </row>
    <row r="4917" spans="4:4">
      <c r="D4917" s="165"/>
    </row>
    <row r="4918" spans="4:4">
      <c r="D4918" s="165"/>
    </row>
    <row r="4919" spans="4:4">
      <c r="D4919" s="165"/>
    </row>
    <row r="4920" spans="4:4">
      <c r="D4920" s="165"/>
    </row>
    <row r="4921" spans="4:4">
      <c r="D4921" s="165"/>
    </row>
    <row r="4922" spans="4:4">
      <c r="D4922" s="165"/>
    </row>
    <row r="4923" spans="4:4">
      <c r="D4923" s="165"/>
    </row>
    <row r="4924" spans="4:4">
      <c r="D4924" s="165"/>
    </row>
    <row r="4925" spans="4:4">
      <c r="D4925" s="165"/>
    </row>
    <row r="4926" spans="4:4">
      <c r="D4926" s="165"/>
    </row>
    <row r="4927" spans="4:4">
      <c r="D4927" s="165"/>
    </row>
    <row r="4928" spans="4:4">
      <c r="D4928" s="165"/>
    </row>
    <row r="4929" spans="4:4">
      <c r="D4929" s="165"/>
    </row>
    <row r="4930" spans="4:4">
      <c r="D4930" s="165"/>
    </row>
    <row r="4931" spans="4:4">
      <c r="D4931" s="165"/>
    </row>
    <row r="4932" spans="4:4">
      <c r="D4932" s="165"/>
    </row>
    <row r="4933" spans="4:4">
      <c r="D4933" s="165"/>
    </row>
    <row r="4934" spans="4:4">
      <c r="D4934" s="165"/>
    </row>
    <row r="4935" spans="4:4">
      <c r="D4935" s="165"/>
    </row>
    <row r="4936" spans="4:4">
      <c r="D4936" s="165"/>
    </row>
    <row r="4937" spans="4:4">
      <c r="D4937" s="165"/>
    </row>
    <row r="4938" spans="4:4">
      <c r="D4938" s="165"/>
    </row>
    <row r="4939" spans="4:4">
      <c r="D4939" s="165"/>
    </row>
    <row r="4940" spans="4:4">
      <c r="D4940" s="165"/>
    </row>
    <row r="4941" spans="4:4">
      <c r="D4941" s="165"/>
    </row>
    <row r="4942" spans="4:4">
      <c r="D4942" s="165"/>
    </row>
    <row r="4943" spans="4:4">
      <c r="D4943" s="165"/>
    </row>
    <row r="4944" spans="4:4">
      <c r="D4944" s="165"/>
    </row>
    <row r="4945" spans="4:4">
      <c r="D4945" s="165"/>
    </row>
    <row r="4946" spans="4:4">
      <c r="D4946" s="165"/>
    </row>
    <row r="4947" spans="4:4">
      <c r="D4947" s="165"/>
    </row>
    <row r="4948" spans="4:4">
      <c r="D4948" s="165"/>
    </row>
    <row r="4949" spans="4:4">
      <c r="D4949" s="165"/>
    </row>
    <row r="4950" spans="4:4">
      <c r="D4950" s="165"/>
    </row>
    <row r="4951" spans="4:4">
      <c r="D4951" s="165"/>
    </row>
    <row r="4952" spans="4:4">
      <c r="D4952" s="165"/>
    </row>
    <row r="4953" spans="4:4">
      <c r="D4953" s="165"/>
    </row>
    <row r="4954" spans="4:4">
      <c r="D4954" s="165"/>
    </row>
    <row r="4955" spans="4:4">
      <c r="D4955" s="165"/>
    </row>
    <row r="4956" spans="4:4">
      <c r="D4956" s="165"/>
    </row>
    <row r="4957" spans="4:4">
      <c r="D4957" s="165"/>
    </row>
    <row r="4958" spans="4:4">
      <c r="D4958" s="165"/>
    </row>
    <row r="4959" spans="4:4">
      <c r="D4959" s="165"/>
    </row>
    <row r="4960" spans="4:4">
      <c r="D4960" s="165"/>
    </row>
    <row r="4961" spans="4:4">
      <c r="D4961" s="165"/>
    </row>
    <row r="4962" spans="4:4">
      <c r="D4962" s="165"/>
    </row>
    <row r="4963" spans="4:4">
      <c r="D4963" s="165"/>
    </row>
    <row r="4964" spans="4:4">
      <c r="D4964" s="165"/>
    </row>
    <row r="4965" spans="4:4">
      <c r="D4965" s="165"/>
    </row>
    <row r="4966" spans="4:4">
      <c r="D4966" s="165"/>
    </row>
    <row r="4967" spans="4:4">
      <c r="D4967" s="165"/>
    </row>
    <row r="4968" spans="4:4">
      <c r="D4968" s="165"/>
    </row>
    <row r="4969" spans="4:4">
      <c r="D4969" s="165"/>
    </row>
    <row r="4970" spans="4:4">
      <c r="D4970" s="165"/>
    </row>
    <row r="4971" spans="4:4">
      <c r="D4971" s="165"/>
    </row>
    <row r="4972" spans="4:4">
      <c r="D4972" s="165"/>
    </row>
    <row r="4973" spans="4:4">
      <c r="D4973" s="165"/>
    </row>
    <row r="4974" spans="4:4">
      <c r="D4974" s="165"/>
    </row>
    <row r="4975" spans="4:4">
      <c r="D4975" s="165"/>
    </row>
    <row r="4976" spans="4:4">
      <c r="D4976" s="165"/>
    </row>
    <row r="4977" spans="4:4">
      <c r="D4977" s="165"/>
    </row>
    <row r="4978" spans="4:4">
      <c r="D4978" s="165"/>
    </row>
    <row r="4979" spans="4:4">
      <c r="D4979" s="165"/>
    </row>
    <row r="4980" spans="4:4">
      <c r="D4980" s="165"/>
    </row>
    <row r="4981" spans="4:4">
      <c r="D4981" s="165"/>
    </row>
    <row r="4982" spans="4:4">
      <c r="D4982" s="165"/>
    </row>
    <row r="4983" spans="4:4">
      <c r="D4983" s="165"/>
    </row>
    <row r="4984" spans="4:4">
      <c r="D4984" s="165"/>
    </row>
    <row r="4985" spans="4:4">
      <c r="D4985" s="165"/>
    </row>
    <row r="4986" spans="4:4">
      <c r="D4986" s="165"/>
    </row>
    <row r="4987" spans="4:4">
      <c r="D4987" s="165"/>
    </row>
    <row r="4988" spans="4:4">
      <c r="D4988" s="165"/>
    </row>
    <row r="4989" spans="4:4">
      <c r="D4989" s="165"/>
    </row>
    <row r="4990" spans="4:4">
      <c r="D4990" s="165"/>
    </row>
    <row r="4991" spans="4:4">
      <c r="D4991" s="165"/>
    </row>
    <row r="4992" spans="4:4">
      <c r="D4992" s="165"/>
    </row>
    <row r="4993" spans="4:4">
      <c r="D4993" s="165"/>
    </row>
    <row r="4994" spans="4:4">
      <c r="D4994" s="165"/>
    </row>
    <row r="4995" spans="4:4">
      <c r="D4995" s="165"/>
    </row>
    <row r="4996" spans="4:4">
      <c r="D4996" s="165"/>
    </row>
    <row r="4997" spans="4:4">
      <c r="D4997" s="165"/>
    </row>
    <row r="4998" spans="4:4">
      <c r="D4998" s="165"/>
    </row>
    <row r="4999" spans="4:4">
      <c r="D4999" s="165"/>
    </row>
    <row r="5000" spans="4:4">
      <c r="D5000" s="165"/>
    </row>
    <row r="5001" spans="4:4">
      <c r="D5001" s="165"/>
    </row>
    <row r="5002" spans="4:4">
      <c r="D5002" s="165"/>
    </row>
  </sheetData>
  <mergeCells count="6">
    <mergeCell ref="A309:G313"/>
    <mergeCell ref="A1:G1"/>
    <mergeCell ref="C2:G2"/>
    <mergeCell ref="C3:G3"/>
    <mergeCell ref="C4:G4"/>
    <mergeCell ref="A308:C308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F8" sqref="F8:F124"/>
    </sheetView>
  </sheetViews>
  <sheetFormatPr defaultRowHeight="12.75" outlineLevelRow="1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>
      <c r="A1" s="698" t="s">
        <v>7</v>
      </c>
      <c r="B1" s="698"/>
      <c r="C1" s="698"/>
      <c r="D1" s="698"/>
      <c r="E1" s="698"/>
      <c r="F1" s="698"/>
      <c r="G1" s="698"/>
      <c r="AE1" t="s">
        <v>80</v>
      </c>
    </row>
    <row r="2" spans="1:60" ht="24.95" customHeight="1">
      <c r="A2" s="166" t="s">
        <v>8</v>
      </c>
      <c r="B2" s="79"/>
      <c r="C2" s="699" t="s">
        <v>43</v>
      </c>
      <c r="D2" s="700"/>
      <c r="E2" s="700"/>
      <c r="F2" s="700"/>
      <c r="G2" s="701"/>
      <c r="AE2" t="s">
        <v>81</v>
      </c>
    </row>
    <row r="3" spans="1:60" ht="24.95" customHeight="1">
      <c r="A3" s="166" t="s">
        <v>9</v>
      </c>
      <c r="B3" s="79" t="s">
        <v>54</v>
      </c>
      <c r="C3" s="699" t="s">
        <v>55</v>
      </c>
      <c r="D3" s="700"/>
      <c r="E3" s="700"/>
      <c r="F3" s="700"/>
      <c r="G3" s="701"/>
      <c r="AC3" s="100" t="s">
        <v>81</v>
      </c>
      <c r="AE3" t="s">
        <v>82</v>
      </c>
    </row>
    <row r="4" spans="1:60" ht="24.95" customHeight="1">
      <c r="A4" s="167" t="s">
        <v>10</v>
      </c>
      <c r="B4" s="168" t="s">
        <v>58</v>
      </c>
      <c r="C4" s="702" t="s">
        <v>59</v>
      </c>
      <c r="D4" s="703"/>
      <c r="E4" s="703"/>
      <c r="F4" s="703"/>
      <c r="G4" s="704"/>
      <c r="AE4" t="s">
        <v>83</v>
      </c>
    </row>
    <row r="5" spans="1:60">
      <c r="D5" s="165"/>
    </row>
    <row r="6" spans="1:60" ht="38.25">
      <c r="A6" s="174" t="s">
        <v>84</v>
      </c>
      <c r="B6" s="172" t="s">
        <v>85</v>
      </c>
      <c r="C6" s="172" t="s">
        <v>86</v>
      </c>
      <c r="D6" s="173" t="s">
        <v>87</v>
      </c>
      <c r="E6" s="174" t="s">
        <v>88</v>
      </c>
      <c r="F6" s="169" t="s">
        <v>89</v>
      </c>
      <c r="G6" s="174" t="s">
        <v>31</v>
      </c>
      <c r="H6" s="175" t="s">
        <v>32</v>
      </c>
      <c r="I6" s="175" t="s">
        <v>90</v>
      </c>
      <c r="J6" s="175" t="s">
        <v>33</v>
      </c>
      <c r="K6" s="175" t="s">
        <v>91</v>
      </c>
      <c r="L6" s="175" t="s">
        <v>92</v>
      </c>
      <c r="M6" s="175" t="s">
        <v>93</v>
      </c>
      <c r="N6" s="175" t="s">
        <v>94</v>
      </c>
      <c r="O6" s="175" t="s">
        <v>95</v>
      </c>
      <c r="P6" s="175" t="s">
        <v>96</v>
      </c>
      <c r="Q6" s="175" t="s">
        <v>97</v>
      </c>
      <c r="R6" s="175" t="s">
        <v>98</v>
      </c>
      <c r="S6" s="175" t="s">
        <v>99</v>
      </c>
      <c r="T6" s="175" t="s">
        <v>100</v>
      </c>
      <c r="U6" s="175" t="s">
        <v>101</v>
      </c>
    </row>
    <row r="7" spans="1:60">
      <c r="A7" s="176" t="s">
        <v>102</v>
      </c>
      <c r="B7" s="177" t="s">
        <v>64</v>
      </c>
      <c r="C7" s="178" t="s">
        <v>65</v>
      </c>
      <c r="D7" s="179"/>
      <c r="E7" s="182"/>
      <c r="F7" s="184"/>
      <c r="G7" s="184">
        <f>SUMIF(AE8:AE65,"&lt;&gt;NOR",G8:G65)</f>
        <v>0</v>
      </c>
      <c r="H7" s="184"/>
      <c r="I7" s="184">
        <f>SUM(I8:I65)</f>
        <v>19889.45</v>
      </c>
      <c r="J7" s="184"/>
      <c r="K7" s="184">
        <f>SUM(K8:K65)</f>
        <v>105144.33</v>
      </c>
      <c r="L7" s="184"/>
      <c r="M7" s="184">
        <f>SUM(M8:M65)</f>
        <v>0</v>
      </c>
      <c r="N7" s="184"/>
      <c r="O7" s="184">
        <f>SUM(O8:O65)</f>
        <v>51.300000000000004</v>
      </c>
      <c r="P7" s="184"/>
      <c r="Q7" s="184">
        <f>SUM(Q8:Q65)</f>
        <v>0</v>
      </c>
      <c r="R7" s="184"/>
      <c r="S7" s="184"/>
      <c r="T7" s="185"/>
      <c r="U7" s="184">
        <f>SUM(U8:U65)</f>
        <v>193.57000000000002</v>
      </c>
      <c r="AE7" t="s">
        <v>103</v>
      </c>
    </row>
    <row r="8" spans="1:60" outlineLevel="1">
      <c r="A8" s="171">
        <v>1</v>
      </c>
      <c r="B8" s="180" t="s">
        <v>487</v>
      </c>
      <c r="C8" s="201" t="s">
        <v>488</v>
      </c>
      <c r="D8" s="181" t="s">
        <v>170</v>
      </c>
      <c r="E8" s="183">
        <v>82.310400000000001</v>
      </c>
      <c r="F8" s="186"/>
      <c r="G8" s="187">
        <f>ROUND(E8*F8,2)</f>
        <v>0</v>
      </c>
      <c r="H8" s="186">
        <v>0</v>
      </c>
      <c r="I8" s="187">
        <f>ROUND(E8*H8,2)</f>
        <v>0</v>
      </c>
      <c r="J8" s="186">
        <v>429.5</v>
      </c>
      <c r="K8" s="187">
        <f>ROUND(E8*J8,2)</f>
        <v>35352.32</v>
      </c>
      <c r="L8" s="187">
        <v>21</v>
      </c>
      <c r="M8" s="187">
        <f>G8*(1+L8/100)</f>
        <v>0</v>
      </c>
      <c r="N8" s="187">
        <v>0</v>
      </c>
      <c r="O8" s="187">
        <f>ROUND(E8*N8,2)</f>
        <v>0</v>
      </c>
      <c r="P8" s="187">
        <v>0</v>
      </c>
      <c r="Q8" s="187">
        <f>ROUND(E8*P8,2)</f>
        <v>0</v>
      </c>
      <c r="R8" s="187"/>
      <c r="S8" s="187"/>
      <c r="T8" s="188">
        <v>0.36499999999999999</v>
      </c>
      <c r="U8" s="187">
        <f>ROUND(E8*T8,2)</f>
        <v>30.04</v>
      </c>
      <c r="V8" s="170"/>
      <c r="W8" s="170"/>
      <c r="X8" s="170"/>
      <c r="Y8" s="170"/>
      <c r="Z8" s="170"/>
      <c r="AA8" s="170"/>
      <c r="AB8" s="170"/>
      <c r="AC8" s="170"/>
      <c r="AD8" s="170"/>
      <c r="AE8" s="170" t="s">
        <v>107</v>
      </c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</row>
    <row r="9" spans="1:60" outlineLevel="1">
      <c r="A9" s="171"/>
      <c r="B9" s="180"/>
      <c r="C9" s="220" t="s">
        <v>136</v>
      </c>
      <c r="D9" s="208"/>
      <c r="E9" s="213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87"/>
      <c r="V9" s="170"/>
      <c r="W9" s="170"/>
      <c r="X9" s="170"/>
      <c r="Y9" s="170"/>
      <c r="Z9" s="170"/>
      <c r="AA9" s="170"/>
      <c r="AB9" s="170"/>
      <c r="AC9" s="170"/>
      <c r="AD9" s="170"/>
      <c r="AE9" s="170" t="s">
        <v>137</v>
      </c>
      <c r="AF9" s="170">
        <v>0</v>
      </c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</row>
    <row r="10" spans="1:60" outlineLevel="1">
      <c r="A10" s="171"/>
      <c r="B10" s="180"/>
      <c r="C10" s="221" t="s">
        <v>171</v>
      </c>
      <c r="D10" s="209"/>
      <c r="E10" s="214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8"/>
      <c r="U10" s="187"/>
      <c r="V10" s="170"/>
      <c r="W10" s="170"/>
      <c r="X10" s="170"/>
      <c r="Y10" s="170"/>
      <c r="Z10" s="170"/>
      <c r="AA10" s="170"/>
      <c r="AB10" s="170"/>
      <c r="AC10" s="170"/>
      <c r="AD10" s="170"/>
      <c r="AE10" s="170" t="s">
        <v>137</v>
      </c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</row>
    <row r="11" spans="1:60" outlineLevel="1">
      <c r="A11" s="171"/>
      <c r="B11" s="180"/>
      <c r="C11" s="222" t="s">
        <v>768</v>
      </c>
      <c r="D11" s="209"/>
      <c r="E11" s="214">
        <v>67.623999999999995</v>
      </c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8"/>
      <c r="U11" s="187"/>
      <c r="V11" s="170"/>
      <c r="W11" s="170"/>
      <c r="X11" s="170"/>
      <c r="Y11" s="170"/>
      <c r="Z11" s="170"/>
      <c r="AA11" s="170"/>
      <c r="AB11" s="170"/>
      <c r="AC11" s="170"/>
      <c r="AD11" s="170"/>
      <c r="AE11" s="170" t="s">
        <v>137</v>
      </c>
      <c r="AF11" s="170">
        <v>2</v>
      </c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</row>
    <row r="12" spans="1:60" outlineLevel="1">
      <c r="A12" s="171"/>
      <c r="B12" s="180"/>
      <c r="C12" s="222" t="s">
        <v>769</v>
      </c>
      <c r="D12" s="209"/>
      <c r="E12" s="214">
        <v>35.264000000000003</v>
      </c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8"/>
      <c r="U12" s="187"/>
      <c r="V12" s="170"/>
      <c r="W12" s="170"/>
      <c r="X12" s="170"/>
      <c r="Y12" s="170"/>
      <c r="Z12" s="170"/>
      <c r="AA12" s="170"/>
      <c r="AB12" s="170"/>
      <c r="AC12" s="170"/>
      <c r="AD12" s="170"/>
      <c r="AE12" s="170" t="s">
        <v>137</v>
      </c>
      <c r="AF12" s="170">
        <v>2</v>
      </c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</row>
    <row r="13" spans="1:60" outlineLevel="1">
      <c r="A13" s="171"/>
      <c r="B13" s="180"/>
      <c r="C13" s="223" t="s">
        <v>183</v>
      </c>
      <c r="D13" s="210"/>
      <c r="E13" s="215">
        <v>102.88800000000001</v>
      </c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8"/>
      <c r="U13" s="187"/>
      <c r="V13" s="170"/>
      <c r="W13" s="170"/>
      <c r="X13" s="170"/>
      <c r="Y13" s="170"/>
      <c r="Z13" s="170"/>
      <c r="AA13" s="170"/>
      <c r="AB13" s="170"/>
      <c r="AC13" s="170"/>
      <c r="AD13" s="170"/>
      <c r="AE13" s="170" t="s">
        <v>137</v>
      </c>
      <c r="AF13" s="170">
        <v>3</v>
      </c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</row>
    <row r="14" spans="1:60" outlineLevel="1">
      <c r="A14" s="171"/>
      <c r="B14" s="180"/>
      <c r="C14" s="221" t="s">
        <v>184</v>
      </c>
      <c r="D14" s="209"/>
      <c r="E14" s="214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8"/>
      <c r="U14" s="187"/>
      <c r="V14" s="170"/>
      <c r="W14" s="170"/>
      <c r="X14" s="170"/>
      <c r="Y14" s="170"/>
      <c r="Z14" s="170"/>
      <c r="AA14" s="170"/>
      <c r="AB14" s="170"/>
      <c r="AC14" s="170"/>
      <c r="AD14" s="170"/>
      <c r="AE14" s="170" t="s">
        <v>137</v>
      </c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</row>
    <row r="15" spans="1:60" outlineLevel="1">
      <c r="A15" s="171"/>
      <c r="B15" s="180"/>
      <c r="C15" s="220" t="s">
        <v>770</v>
      </c>
      <c r="D15" s="208"/>
      <c r="E15" s="213">
        <v>82.310400000000001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  <c r="U15" s="187"/>
      <c r="V15" s="170"/>
      <c r="W15" s="170"/>
      <c r="X15" s="170"/>
      <c r="Y15" s="170"/>
      <c r="Z15" s="170"/>
      <c r="AA15" s="170"/>
      <c r="AB15" s="170"/>
      <c r="AC15" s="170"/>
      <c r="AD15" s="170"/>
      <c r="AE15" s="170" t="s">
        <v>137</v>
      </c>
      <c r="AF15" s="170">
        <v>0</v>
      </c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</row>
    <row r="16" spans="1:60" outlineLevel="1">
      <c r="A16" s="171">
        <v>2</v>
      </c>
      <c r="B16" s="180" t="s">
        <v>186</v>
      </c>
      <c r="C16" s="201" t="s">
        <v>187</v>
      </c>
      <c r="D16" s="181" t="s">
        <v>170</v>
      </c>
      <c r="E16" s="183">
        <v>20.5776</v>
      </c>
      <c r="F16" s="186"/>
      <c r="G16" s="187">
        <f>ROUND(E16*F16,2)</f>
        <v>0</v>
      </c>
      <c r="H16" s="186">
        <v>0</v>
      </c>
      <c r="I16" s="187">
        <f>ROUND(E16*H16,2)</f>
        <v>0</v>
      </c>
      <c r="J16" s="186">
        <v>23.8</v>
      </c>
      <c r="K16" s="187">
        <f>ROUND(E16*J16,2)</f>
        <v>489.75</v>
      </c>
      <c r="L16" s="187">
        <v>21</v>
      </c>
      <c r="M16" s="187">
        <f>G16*(1+L16/100)</f>
        <v>0</v>
      </c>
      <c r="N16" s="187">
        <v>0</v>
      </c>
      <c r="O16" s="187">
        <f>ROUND(E16*N16,2)</f>
        <v>0</v>
      </c>
      <c r="P16" s="187">
        <v>0</v>
      </c>
      <c r="Q16" s="187">
        <f>ROUND(E16*P16,2)</f>
        <v>0</v>
      </c>
      <c r="R16" s="187"/>
      <c r="S16" s="187"/>
      <c r="T16" s="188">
        <v>8.4000000000000005E-2</v>
      </c>
      <c r="U16" s="187">
        <f>ROUND(E16*T16,2)</f>
        <v>1.73</v>
      </c>
      <c r="V16" s="170"/>
      <c r="W16" s="170"/>
      <c r="X16" s="170"/>
      <c r="Y16" s="170"/>
      <c r="Z16" s="170"/>
      <c r="AA16" s="170"/>
      <c r="AB16" s="170"/>
      <c r="AC16" s="170"/>
      <c r="AD16" s="170"/>
      <c r="AE16" s="170" t="s">
        <v>107</v>
      </c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</row>
    <row r="17" spans="1:60" outlineLevel="1">
      <c r="A17" s="171"/>
      <c r="B17" s="180"/>
      <c r="C17" s="220" t="s">
        <v>771</v>
      </c>
      <c r="D17" s="208"/>
      <c r="E17" s="213">
        <v>20.5776</v>
      </c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8"/>
      <c r="U17" s="187"/>
      <c r="V17" s="170"/>
      <c r="W17" s="170"/>
      <c r="X17" s="170"/>
      <c r="Y17" s="170"/>
      <c r="Z17" s="170"/>
      <c r="AA17" s="170"/>
      <c r="AB17" s="170"/>
      <c r="AC17" s="170"/>
      <c r="AD17" s="170"/>
      <c r="AE17" s="170" t="s">
        <v>137</v>
      </c>
      <c r="AF17" s="170">
        <v>0</v>
      </c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</row>
    <row r="18" spans="1:60" outlineLevel="1">
      <c r="A18" s="171">
        <v>3</v>
      </c>
      <c r="B18" s="180" t="s">
        <v>502</v>
      </c>
      <c r="C18" s="201" t="s">
        <v>503</v>
      </c>
      <c r="D18" s="181" t="s">
        <v>170</v>
      </c>
      <c r="E18" s="183">
        <v>20.5776</v>
      </c>
      <c r="F18" s="186"/>
      <c r="G18" s="187">
        <f>ROUND(E18*F18,2)</f>
        <v>0</v>
      </c>
      <c r="H18" s="186">
        <v>0</v>
      </c>
      <c r="I18" s="187">
        <f>ROUND(E18*H18,2)</f>
        <v>0</v>
      </c>
      <c r="J18" s="186">
        <v>548</v>
      </c>
      <c r="K18" s="187">
        <f>ROUND(E18*J18,2)</f>
        <v>11276.52</v>
      </c>
      <c r="L18" s="187">
        <v>21</v>
      </c>
      <c r="M18" s="187">
        <f>G18*(1+L18/100)</f>
        <v>0</v>
      </c>
      <c r="N18" s="187">
        <v>0</v>
      </c>
      <c r="O18" s="187">
        <f>ROUND(E18*N18,2)</f>
        <v>0</v>
      </c>
      <c r="P18" s="187">
        <v>0</v>
      </c>
      <c r="Q18" s="187">
        <f>ROUND(E18*P18,2)</f>
        <v>0</v>
      </c>
      <c r="R18" s="187"/>
      <c r="S18" s="187"/>
      <c r="T18" s="188">
        <v>0.48499999999999999</v>
      </c>
      <c r="U18" s="187">
        <f>ROUND(E18*T18,2)</f>
        <v>9.98</v>
      </c>
      <c r="V18" s="170"/>
      <c r="W18" s="170"/>
      <c r="X18" s="170"/>
      <c r="Y18" s="170"/>
      <c r="Z18" s="170"/>
      <c r="AA18" s="170"/>
      <c r="AB18" s="170"/>
      <c r="AC18" s="170"/>
      <c r="AD18" s="170"/>
      <c r="AE18" s="170" t="s">
        <v>107</v>
      </c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</row>
    <row r="19" spans="1:60" outlineLevel="1">
      <c r="A19" s="171"/>
      <c r="B19" s="180"/>
      <c r="C19" s="220" t="s">
        <v>136</v>
      </c>
      <c r="D19" s="208"/>
      <c r="E19" s="213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8"/>
      <c r="U19" s="187"/>
      <c r="V19" s="170"/>
      <c r="W19" s="170"/>
      <c r="X19" s="170"/>
      <c r="Y19" s="170"/>
      <c r="Z19" s="170"/>
      <c r="AA19" s="170"/>
      <c r="AB19" s="170"/>
      <c r="AC19" s="170"/>
      <c r="AD19" s="170"/>
      <c r="AE19" s="170" t="s">
        <v>137</v>
      </c>
      <c r="AF19" s="170">
        <v>0</v>
      </c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</row>
    <row r="20" spans="1:60" outlineLevel="1">
      <c r="A20" s="171"/>
      <c r="B20" s="180"/>
      <c r="C20" s="220" t="s">
        <v>772</v>
      </c>
      <c r="D20" s="208"/>
      <c r="E20" s="213">
        <v>20.5776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8"/>
      <c r="U20" s="187"/>
      <c r="V20" s="170"/>
      <c r="W20" s="170"/>
      <c r="X20" s="170"/>
      <c r="Y20" s="170"/>
      <c r="Z20" s="170"/>
      <c r="AA20" s="170"/>
      <c r="AB20" s="170"/>
      <c r="AC20" s="170"/>
      <c r="AD20" s="170"/>
      <c r="AE20" s="170" t="s">
        <v>137</v>
      </c>
      <c r="AF20" s="170">
        <v>0</v>
      </c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</row>
    <row r="21" spans="1:60" outlineLevel="1">
      <c r="A21" s="171">
        <v>4</v>
      </c>
      <c r="B21" s="180" t="s">
        <v>192</v>
      </c>
      <c r="C21" s="201" t="s">
        <v>193</v>
      </c>
      <c r="D21" s="181" t="s">
        <v>170</v>
      </c>
      <c r="E21" s="183">
        <v>5.1444000000000001</v>
      </c>
      <c r="F21" s="186"/>
      <c r="G21" s="187">
        <f>ROUND(E21*F21,2)</f>
        <v>0</v>
      </c>
      <c r="H21" s="186">
        <v>0</v>
      </c>
      <c r="I21" s="187">
        <f>ROUND(E21*H21,2)</f>
        <v>0</v>
      </c>
      <c r="J21" s="186">
        <v>50.8</v>
      </c>
      <c r="K21" s="187">
        <f>ROUND(E21*J21,2)</f>
        <v>261.33999999999997</v>
      </c>
      <c r="L21" s="187">
        <v>21</v>
      </c>
      <c r="M21" s="187">
        <f>G21*(1+L21/100)</f>
        <v>0</v>
      </c>
      <c r="N21" s="187">
        <v>0</v>
      </c>
      <c r="O21" s="187">
        <f>ROUND(E21*N21,2)</f>
        <v>0</v>
      </c>
      <c r="P21" s="187">
        <v>0</v>
      </c>
      <c r="Q21" s="187">
        <f>ROUND(E21*P21,2)</f>
        <v>0</v>
      </c>
      <c r="R21" s="187"/>
      <c r="S21" s="187"/>
      <c r="T21" s="188">
        <v>0.14829999999999999</v>
      </c>
      <c r="U21" s="187">
        <f>ROUND(E21*T21,2)</f>
        <v>0.76</v>
      </c>
      <c r="V21" s="170"/>
      <c r="W21" s="170"/>
      <c r="X21" s="170"/>
      <c r="Y21" s="170"/>
      <c r="Z21" s="170"/>
      <c r="AA21" s="170"/>
      <c r="AB21" s="170"/>
      <c r="AC21" s="170"/>
      <c r="AD21" s="170"/>
      <c r="AE21" s="170" t="s">
        <v>107</v>
      </c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</row>
    <row r="22" spans="1:60" outlineLevel="1">
      <c r="A22" s="171"/>
      <c r="B22" s="180"/>
      <c r="C22" s="220" t="s">
        <v>773</v>
      </c>
      <c r="D22" s="208"/>
      <c r="E22" s="213">
        <v>5.1444000000000001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  <c r="U22" s="187"/>
      <c r="V22" s="170"/>
      <c r="W22" s="170"/>
      <c r="X22" s="170"/>
      <c r="Y22" s="170"/>
      <c r="Z22" s="170"/>
      <c r="AA22" s="170"/>
      <c r="AB22" s="170"/>
      <c r="AC22" s="170"/>
      <c r="AD22" s="170"/>
      <c r="AE22" s="170" t="s">
        <v>137</v>
      </c>
      <c r="AF22" s="170">
        <v>0</v>
      </c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</row>
    <row r="23" spans="1:60" outlineLevel="1">
      <c r="A23" s="171">
        <v>5</v>
      </c>
      <c r="B23" s="180" t="s">
        <v>204</v>
      </c>
      <c r="C23" s="201" t="s">
        <v>205</v>
      </c>
      <c r="D23" s="181" t="s">
        <v>135</v>
      </c>
      <c r="E23" s="183">
        <v>128.61000000000001</v>
      </c>
      <c r="F23" s="186"/>
      <c r="G23" s="187">
        <f>ROUND(E23*F23,2)</f>
        <v>0</v>
      </c>
      <c r="H23" s="186">
        <v>10.23</v>
      </c>
      <c r="I23" s="187">
        <f>ROUND(E23*H23,2)</f>
        <v>1315.68</v>
      </c>
      <c r="J23" s="186">
        <v>79.77</v>
      </c>
      <c r="K23" s="187">
        <f>ROUND(E23*J23,2)</f>
        <v>10259.219999999999</v>
      </c>
      <c r="L23" s="187">
        <v>21</v>
      </c>
      <c r="M23" s="187">
        <f>G23*(1+L23/100)</f>
        <v>0</v>
      </c>
      <c r="N23" s="187">
        <v>9.8999999999999999E-4</v>
      </c>
      <c r="O23" s="187">
        <f>ROUND(E23*N23,2)</f>
        <v>0.13</v>
      </c>
      <c r="P23" s="187">
        <v>0</v>
      </c>
      <c r="Q23" s="187">
        <f>ROUND(E23*P23,2)</f>
        <v>0</v>
      </c>
      <c r="R23" s="187"/>
      <c r="S23" s="187"/>
      <c r="T23" s="188">
        <v>0.23599999999999999</v>
      </c>
      <c r="U23" s="187">
        <f>ROUND(E23*T23,2)</f>
        <v>30.35</v>
      </c>
      <c r="V23" s="170"/>
      <c r="W23" s="170"/>
      <c r="X23" s="170"/>
      <c r="Y23" s="170"/>
      <c r="Z23" s="170"/>
      <c r="AA23" s="170"/>
      <c r="AB23" s="170"/>
      <c r="AC23" s="170"/>
      <c r="AD23" s="170"/>
      <c r="AE23" s="170" t="s">
        <v>107</v>
      </c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</row>
    <row r="24" spans="1:60" outlineLevel="1">
      <c r="A24" s="171"/>
      <c r="B24" s="180"/>
      <c r="C24" s="220" t="s">
        <v>136</v>
      </c>
      <c r="D24" s="208"/>
      <c r="E24" s="213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8"/>
      <c r="U24" s="187"/>
      <c r="V24" s="170"/>
      <c r="W24" s="170"/>
      <c r="X24" s="170"/>
      <c r="Y24" s="170"/>
      <c r="Z24" s="170"/>
      <c r="AA24" s="170"/>
      <c r="AB24" s="170"/>
      <c r="AC24" s="170"/>
      <c r="AD24" s="170"/>
      <c r="AE24" s="170" t="s">
        <v>137</v>
      </c>
      <c r="AF24" s="170">
        <v>0</v>
      </c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</row>
    <row r="25" spans="1:60" outlineLevel="1">
      <c r="A25" s="171"/>
      <c r="B25" s="180"/>
      <c r="C25" s="220" t="s">
        <v>774</v>
      </c>
      <c r="D25" s="208"/>
      <c r="E25" s="213">
        <v>84.53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8"/>
      <c r="U25" s="187"/>
      <c r="V25" s="170"/>
      <c r="W25" s="170"/>
      <c r="X25" s="170"/>
      <c r="Y25" s="170"/>
      <c r="Z25" s="170"/>
      <c r="AA25" s="170"/>
      <c r="AB25" s="170"/>
      <c r="AC25" s="170"/>
      <c r="AD25" s="170"/>
      <c r="AE25" s="170" t="s">
        <v>137</v>
      </c>
      <c r="AF25" s="170">
        <v>0</v>
      </c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</row>
    <row r="26" spans="1:60" outlineLevel="1">
      <c r="A26" s="171"/>
      <c r="B26" s="180"/>
      <c r="C26" s="220" t="s">
        <v>775</v>
      </c>
      <c r="D26" s="208"/>
      <c r="E26" s="213">
        <v>44.08</v>
      </c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8"/>
      <c r="U26" s="187"/>
      <c r="V26" s="170"/>
      <c r="W26" s="170"/>
      <c r="X26" s="170"/>
      <c r="Y26" s="170"/>
      <c r="Z26" s="170"/>
      <c r="AA26" s="170"/>
      <c r="AB26" s="170"/>
      <c r="AC26" s="170"/>
      <c r="AD26" s="170"/>
      <c r="AE26" s="170" t="s">
        <v>137</v>
      </c>
      <c r="AF26" s="170">
        <v>0</v>
      </c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</row>
    <row r="27" spans="1:60" outlineLevel="1">
      <c r="A27" s="171">
        <v>6</v>
      </c>
      <c r="B27" s="180" t="s">
        <v>214</v>
      </c>
      <c r="C27" s="201" t="s">
        <v>215</v>
      </c>
      <c r="D27" s="181" t="s">
        <v>135</v>
      </c>
      <c r="E27" s="183">
        <v>128.61000000000001</v>
      </c>
      <c r="F27" s="186"/>
      <c r="G27" s="187">
        <f>ROUND(E27*F27,2)</f>
        <v>0</v>
      </c>
      <c r="H27" s="186">
        <v>0</v>
      </c>
      <c r="I27" s="187">
        <f>ROUND(E27*H27,2)</f>
        <v>0</v>
      </c>
      <c r="J27" s="186">
        <v>19.5</v>
      </c>
      <c r="K27" s="187">
        <f>ROUND(E27*J27,2)</f>
        <v>2507.9</v>
      </c>
      <c r="L27" s="187">
        <v>21</v>
      </c>
      <c r="M27" s="187">
        <f>G27*(1+L27/100)</f>
        <v>0</v>
      </c>
      <c r="N27" s="187">
        <v>0</v>
      </c>
      <c r="O27" s="187">
        <f>ROUND(E27*N27,2)</f>
        <v>0</v>
      </c>
      <c r="P27" s="187">
        <v>0</v>
      </c>
      <c r="Q27" s="187">
        <f>ROUND(E27*P27,2)</f>
        <v>0</v>
      </c>
      <c r="R27" s="187"/>
      <c r="S27" s="187"/>
      <c r="T27" s="188">
        <v>7.0000000000000007E-2</v>
      </c>
      <c r="U27" s="187">
        <f>ROUND(E27*T27,2)</f>
        <v>9</v>
      </c>
      <c r="V27" s="170"/>
      <c r="W27" s="170"/>
      <c r="X27" s="170"/>
      <c r="Y27" s="170"/>
      <c r="Z27" s="170"/>
      <c r="AA27" s="170"/>
      <c r="AB27" s="170"/>
      <c r="AC27" s="170"/>
      <c r="AD27" s="170"/>
      <c r="AE27" s="170" t="s">
        <v>107</v>
      </c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</row>
    <row r="28" spans="1:60" outlineLevel="1">
      <c r="A28" s="171">
        <v>7</v>
      </c>
      <c r="B28" s="180" t="s">
        <v>216</v>
      </c>
      <c r="C28" s="201" t="s">
        <v>217</v>
      </c>
      <c r="D28" s="181" t="s">
        <v>170</v>
      </c>
      <c r="E28" s="183">
        <v>102.88800000000001</v>
      </c>
      <c r="F28" s="186"/>
      <c r="G28" s="187">
        <f>ROUND(E28*F28,2)</f>
        <v>0</v>
      </c>
      <c r="H28" s="186">
        <v>0</v>
      </c>
      <c r="I28" s="187">
        <f>ROUND(E28*H28,2)</f>
        <v>0</v>
      </c>
      <c r="J28" s="186">
        <v>77.900000000000006</v>
      </c>
      <c r="K28" s="187">
        <f>ROUND(E28*J28,2)</f>
        <v>8014.98</v>
      </c>
      <c r="L28" s="187">
        <v>21</v>
      </c>
      <c r="M28" s="187">
        <f>G28*(1+L28/100)</f>
        <v>0</v>
      </c>
      <c r="N28" s="187">
        <v>0</v>
      </c>
      <c r="O28" s="187">
        <f>ROUND(E28*N28,2)</f>
        <v>0</v>
      </c>
      <c r="P28" s="187">
        <v>0</v>
      </c>
      <c r="Q28" s="187">
        <f>ROUND(E28*P28,2)</f>
        <v>0</v>
      </c>
      <c r="R28" s="187"/>
      <c r="S28" s="187"/>
      <c r="T28" s="188">
        <v>0.34499999999999997</v>
      </c>
      <c r="U28" s="187">
        <f>ROUND(E28*T28,2)</f>
        <v>35.5</v>
      </c>
      <c r="V28" s="170"/>
      <c r="W28" s="170"/>
      <c r="X28" s="170"/>
      <c r="Y28" s="170"/>
      <c r="Z28" s="170"/>
      <c r="AA28" s="170"/>
      <c r="AB28" s="170"/>
      <c r="AC28" s="170"/>
      <c r="AD28" s="170"/>
      <c r="AE28" s="170" t="s">
        <v>107</v>
      </c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</row>
    <row r="29" spans="1:60" outlineLevel="1">
      <c r="A29" s="171"/>
      <c r="B29" s="180"/>
      <c r="C29" s="220" t="s">
        <v>136</v>
      </c>
      <c r="D29" s="208"/>
      <c r="E29" s="213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8"/>
      <c r="U29" s="187"/>
      <c r="V29" s="170"/>
      <c r="W29" s="170"/>
      <c r="X29" s="170"/>
      <c r="Y29" s="170"/>
      <c r="Z29" s="170"/>
      <c r="AA29" s="170"/>
      <c r="AB29" s="170"/>
      <c r="AC29" s="170"/>
      <c r="AD29" s="170"/>
      <c r="AE29" s="170" t="s">
        <v>137</v>
      </c>
      <c r="AF29" s="170">
        <v>0</v>
      </c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</row>
    <row r="30" spans="1:60" outlineLevel="1">
      <c r="A30" s="171"/>
      <c r="B30" s="180"/>
      <c r="C30" s="220" t="s">
        <v>776</v>
      </c>
      <c r="D30" s="208"/>
      <c r="E30" s="213">
        <v>102.88800000000001</v>
      </c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8"/>
      <c r="U30" s="187"/>
      <c r="V30" s="170"/>
      <c r="W30" s="170"/>
      <c r="X30" s="170"/>
      <c r="Y30" s="170"/>
      <c r="Z30" s="170"/>
      <c r="AA30" s="170"/>
      <c r="AB30" s="170"/>
      <c r="AC30" s="170"/>
      <c r="AD30" s="170"/>
      <c r="AE30" s="170" t="s">
        <v>137</v>
      </c>
      <c r="AF30" s="170">
        <v>0</v>
      </c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</row>
    <row r="31" spans="1:60" outlineLevel="1">
      <c r="A31" s="171">
        <v>8</v>
      </c>
      <c r="B31" s="180" t="s">
        <v>222</v>
      </c>
      <c r="C31" s="201" t="s">
        <v>223</v>
      </c>
      <c r="D31" s="181" t="s">
        <v>170</v>
      </c>
      <c r="E31" s="183">
        <v>27.175999999999998</v>
      </c>
      <c r="F31" s="186"/>
      <c r="G31" s="187">
        <f>ROUND(E31*F31,2)</f>
        <v>0</v>
      </c>
      <c r="H31" s="186">
        <v>0</v>
      </c>
      <c r="I31" s="187">
        <f>ROUND(E31*H31,2)</f>
        <v>0</v>
      </c>
      <c r="J31" s="186">
        <v>100</v>
      </c>
      <c r="K31" s="187">
        <f>ROUND(E31*J31,2)</f>
        <v>2717.6</v>
      </c>
      <c r="L31" s="187">
        <v>21</v>
      </c>
      <c r="M31" s="187">
        <f>G31*(1+L31/100)</f>
        <v>0</v>
      </c>
      <c r="N31" s="187">
        <v>0</v>
      </c>
      <c r="O31" s="187">
        <f>ROUND(E31*N31,2)</f>
        <v>0</v>
      </c>
      <c r="P31" s="187">
        <v>0</v>
      </c>
      <c r="Q31" s="187">
        <f>ROUND(E31*P31,2)</f>
        <v>0</v>
      </c>
      <c r="R31" s="187"/>
      <c r="S31" s="187"/>
      <c r="T31" s="188">
        <v>1.0999999999999999E-2</v>
      </c>
      <c r="U31" s="187">
        <f>ROUND(E31*T31,2)</f>
        <v>0.3</v>
      </c>
      <c r="V31" s="170"/>
      <c r="W31" s="170"/>
      <c r="X31" s="170"/>
      <c r="Y31" s="170"/>
      <c r="Z31" s="170"/>
      <c r="AA31" s="170"/>
      <c r="AB31" s="170"/>
      <c r="AC31" s="170"/>
      <c r="AD31" s="170"/>
      <c r="AE31" s="170" t="s">
        <v>107</v>
      </c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</row>
    <row r="32" spans="1:60" outlineLevel="1">
      <c r="A32" s="171">
        <v>9</v>
      </c>
      <c r="B32" s="180" t="s">
        <v>518</v>
      </c>
      <c r="C32" s="201" t="s">
        <v>519</v>
      </c>
      <c r="D32" s="181" t="s">
        <v>170</v>
      </c>
      <c r="E32" s="183">
        <v>27</v>
      </c>
      <c r="F32" s="186"/>
      <c r="G32" s="187">
        <f>ROUND(E32*F32,2)</f>
        <v>0</v>
      </c>
      <c r="H32" s="186">
        <v>0</v>
      </c>
      <c r="I32" s="187">
        <f>ROUND(E32*H32,2)</f>
        <v>0</v>
      </c>
      <c r="J32" s="186">
        <v>168</v>
      </c>
      <c r="K32" s="187">
        <f>ROUND(E32*J32,2)</f>
        <v>4536</v>
      </c>
      <c r="L32" s="187">
        <v>21</v>
      </c>
      <c r="M32" s="187">
        <f>G32*(1+L32/100)</f>
        <v>0</v>
      </c>
      <c r="N32" s="187">
        <v>0</v>
      </c>
      <c r="O32" s="187">
        <f>ROUND(E32*N32,2)</f>
        <v>0</v>
      </c>
      <c r="P32" s="187">
        <v>0</v>
      </c>
      <c r="Q32" s="187">
        <f>ROUND(E32*P32,2)</f>
        <v>0</v>
      </c>
      <c r="R32" s="187"/>
      <c r="S32" s="187"/>
      <c r="T32" s="188">
        <v>1.0999999999999999E-2</v>
      </c>
      <c r="U32" s="187">
        <f>ROUND(E32*T32,2)</f>
        <v>0.3</v>
      </c>
      <c r="V32" s="170"/>
      <c r="W32" s="170"/>
      <c r="X32" s="170"/>
      <c r="Y32" s="170"/>
      <c r="Z32" s="170"/>
      <c r="AA32" s="170"/>
      <c r="AB32" s="170"/>
      <c r="AC32" s="170"/>
      <c r="AD32" s="170"/>
      <c r="AE32" s="170" t="s">
        <v>107</v>
      </c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</row>
    <row r="33" spans="1:60" outlineLevel="1">
      <c r="A33" s="171"/>
      <c r="B33" s="180"/>
      <c r="C33" s="220" t="s">
        <v>777</v>
      </c>
      <c r="D33" s="208"/>
      <c r="E33" s="213">
        <v>27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8"/>
      <c r="U33" s="187"/>
      <c r="V33" s="170"/>
      <c r="W33" s="170"/>
      <c r="X33" s="170"/>
      <c r="Y33" s="170"/>
      <c r="Z33" s="170"/>
      <c r="AA33" s="170"/>
      <c r="AB33" s="170"/>
      <c r="AC33" s="170"/>
      <c r="AD33" s="170"/>
      <c r="AE33" s="170" t="s">
        <v>137</v>
      </c>
      <c r="AF33" s="170">
        <v>0</v>
      </c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</row>
    <row r="34" spans="1:60" outlineLevel="1">
      <c r="A34" s="171">
        <v>10</v>
      </c>
      <c r="B34" s="180" t="s">
        <v>231</v>
      </c>
      <c r="C34" s="201" t="s">
        <v>232</v>
      </c>
      <c r="D34" s="181" t="s">
        <v>170</v>
      </c>
      <c r="E34" s="183">
        <v>27.175999999999998</v>
      </c>
      <c r="F34" s="186"/>
      <c r="G34" s="187">
        <f>ROUND(E34*F34,2)</f>
        <v>0</v>
      </c>
      <c r="H34" s="186">
        <v>0</v>
      </c>
      <c r="I34" s="187">
        <f>ROUND(E34*H34,2)</f>
        <v>0</v>
      </c>
      <c r="J34" s="186">
        <v>170</v>
      </c>
      <c r="K34" s="187">
        <f>ROUND(E34*J34,2)</f>
        <v>4619.92</v>
      </c>
      <c r="L34" s="187">
        <v>21</v>
      </c>
      <c r="M34" s="187">
        <f>G34*(1+L34/100)</f>
        <v>0</v>
      </c>
      <c r="N34" s="187">
        <v>0</v>
      </c>
      <c r="O34" s="187">
        <f>ROUND(E34*N34,2)</f>
        <v>0</v>
      </c>
      <c r="P34" s="187">
        <v>0</v>
      </c>
      <c r="Q34" s="187">
        <f>ROUND(E34*P34,2)</f>
        <v>0</v>
      </c>
      <c r="R34" s="187"/>
      <c r="S34" s="187"/>
      <c r="T34" s="188">
        <v>0.65200000000000002</v>
      </c>
      <c r="U34" s="187">
        <f>ROUND(E34*T34,2)</f>
        <v>17.72</v>
      </c>
      <c r="V34" s="170"/>
      <c r="W34" s="170"/>
      <c r="X34" s="170"/>
      <c r="Y34" s="170"/>
      <c r="Z34" s="170"/>
      <c r="AA34" s="170"/>
      <c r="AB34" s="170"/>
      <c r="AC34" s="170"/>
      <c r="AD34" s="170"/>
      <c r="AE34" s="170" t="s">
        <v>107</v>
      </c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</row>
    <row r="35" spans="1:60" outlineLevel="1">
      <c r="A35" s="171"/>
      <c r="B35" s="180"/>
      <c r="C35" s="220" t="s">
        <v>136</v>
      </c>
      <c r="D35" s="208"/>
      <c r="E35" s="213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/>
      <c r="U35" s="187"/>
      <c r="V35" s="170"/>
      <c r="W35" s="170"/>
      <c r="X35" s="170"/>
      <c r="Y35" s="170"/>
      <c r="Z35" s="170"/>
      <c r="AA35" s="170"/>
      <c r="AB35" s="170"/>
      <c r="AC35" s="170"/>
      <c r="AD35" s="170"/>
      <c r="AE35" s="170" t="s">
        <v>137</v>
      </c>
      <c r="AF35" s="170">
        <v>0</v>
      </c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</row>
    <row r="36" spans="1:60" ht="67.5" outlineLevel="1">
      <c r="A36" s="171"/>
      <c r="B36" s="180"/>
      <c r="C36" s="220" t="s">
        <v>233</v>
      </c>
      <c r="D36" s="208"/>
      <c r="E36" s="213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8"/>
      <c r="U36" s="187"/>
      <c r="V36" s="170"/>
      <c r="W36" s="170"/>
      <c r="X36" s="170"/>
      <c r="Y36" s="170"/>
      <c r="Z36" s="170"/>
      <c r="AA36" s="170"/>
      <c r="AB36" s="170"/>
      <c r="AC36" s="170"/>
      <c r="AD36" s="170"/>
      <c r="AE36" s="170" t="s">
        <v>137</v>
      </c>
      <c r="AF36" s="170">
        <v>0</v>
      </c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</row>
    <row r="37" spans="1:60" outlineLevel="1">
      <c r="A37" s="171"/>
      <c r="B37" s="180"/>
      <c r="C37" s="220" t="s">
        <v>778</v>
      </c>
      <c r="D37" s="208"/>
      <c r="E37" s="213">
        <v>27.175999999999998</v>
      </c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8"/>
      <c r="U37" s="187"/>
      <c r="V37" s="170"/>
      <c r="W37" s="170"/>
      <c r="X37" s="170"/>
      <c r="Y37" s="170"/>
      <c r="Z37" s="170"/>
      <c r="AA37" s="170"/>
      <c r="AB37" s="170"/>
      <c r="AC37" s="170"/>
      <c r="AD37" s="170"/>
      <c r="AE37" s="170" t="s">
        <v>137</v>
      </c>
      <c r="AF37" s="170">
        <v>0</v>
      </c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</row>
    <row r="38" spans="1:60" outlineLevel="1">
      <c r="A38" s="171">
        <v>11</v>
      </c>
      <c r="B38" s="180" t="s">
        <v>235</v>
      </c>
      <c r="C38" s="201" t="s">
        <v>236</v>
      </c>
      <c r="D38" s="181" t="s">
        <v>170</v>
      </c>
      <c r="E38" s="183">
        <v>27</v>
      </c>
      <c r="F38" s="186"/>
      <c r="G38" s="187">
        <f>ROUND(E38*F38,2)</f>
        <v>0</v>
      </c>
      <c r="H38" s="186">
        <v>0</v>
      </c>
      <c r="I38" s="187">
        <f>ROUND(E38*H38,2)</f>
        <v>0</v>
      </c>
      <c r="J38" s="186">
        <v>15</v>
      </c>
      <c r="K38" s="187">
        <f>ROUND(E38*J38,2)</f>
        <v>405</v>
      </c>
      <c r="L38" s="187">
        <v>21</v>
      </c>
      <c r="M38" s="187">
        <f>G38*(1+L38/100)</f>
        <v>0</v>
      </c>
      <c r="N38" s="187">
        <v>0</v>
      </c>
      <c r="O38" s="187">
        <f>ROUND(E38*N38,2)</f>
        <v>0</v>
      </c>
      <c r="P38" s="187">
        <v>0</v>
      </c>
      <c r="Q38" s="187">
        <f>ROUND(E38*P38,2)</f>
        <v>0</v>
      </c>
      <c r="R38" s="187"/>
      <c r="S38" s="187"/>
      <c r="T38" s="188">
        <v>8.9999999999999993E-3</v>
      </c>
      <c r="U38" s="187">
        <f>ROUND(E38*T38,2)</f>
        <v>0.24</v>
      </c>
      <c r="V38" s="170"/>
      <c r="W38" s="170"/>
      <c r="X38" s="170"/>
      <c r="Y38" s="170"/>
      <c r="Z38" s="170"/>
      <c r="AA38" s="170"/>
      <c r="AB38" s="170"/>
      <c r="AC38" s="170"/>
      <c r="AD38" s="170"/>
      <c r="AE38" s="170" t="s">
        <v>107</v>
      </c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</row>
    <row r="39" spans="1:60" outlineLevel="1">
      <c r="A39" s="171"/>
      <c r="B39" s="180"/>
      <c r="C39" s="220" t="s">
        <v>136</v>
      </c>
      <c r="D39" s="208"/>
      <c r="E39" s="213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8"/>
      <c r="U39" s="187"/>
      <c r="V39" s="170"/>
      <c r="W39" s="170"/>
      <c r="X39" s="170"/>
      <c r="Y39" s="170"/>
      <c r="Z39" s="170"/>
      <c r="AA39" s="170"/>
      <c r="AB39" s="170"/>
      <c r="AC39" s="170"/>
      <c r="AD39" s="170"/>
      <c r="AE39" s="170" t="s">
        <v>137</v>
      </c>
      <c r="AF39" s="170">
        <v>0</v>
      </c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</row>
    <row r="40" spans="1:60" outlineLevel="1">
      <c r="A40" s="171"/>
      <c r="B40" s="180"/>
      <c r="C40" s="220" t="s">
        <v>779</v>
      </c>
      <c r="D40" s="208"/>
      <c r="E40" s="213">
        <v>9.36</v>
      </c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8"/>
      <c r="U40" s="187"/>
      <c r="V40" s="170"/>
      <c r="W40" s="170"/>
      <c r="X40" s="170"/>
      <c r="Y40" s="170"/>
      <c r="Z40" s="170"/>
      <c r="AA40" s="170"/>
      <c r="AB40" s="170"/>
      <c r="AC40" s="170"/>
      <c r="AD40" s="170"/>
      <c r="AE40" s="170" t="s">
        <v>137</v>
      </c>
      <c r="AF40" s="170">
        <v>0</v>
      </c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</row>
    <row r="41" spans="1:60" outlineLevel="1">
      <c r="A41" s="171"/>
      <c r="B41" s="180"/>
      <c r="C41" s="220" t="s">
        <v>780</v>
      </c>
      <c r="D41" s="208"/>
      <c r="E41" s="213">
        <v>26.66358</v>
      </c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8"/>
      <c r="U41" s="187"/>
      <c r="V41" s="170"/>
      <c r="W41" s="170"/>
      <c r="X41" s="170"/>
      <c r="Y41" s="170"/>
      <c r="Z41" s="170"/>
      <c r="AA41" s="170"/>
      <c r="AB41" s="170"/>
      <c r="AC41" s="170"/>
      <c r="AD41" s="170"/>
      <c r="AE41" s="170" t="s">
        <v>137</v>
      </c>
      <c r="AF41" s="170">
        <v>0</v>
      </c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</row>
    <row r="42" spans="1:60" outlineLevel="1">
      <c r="A42" s="171"/>
      <c r="B42" s="180"/>
      <c r="C42" s="220" t="s">
        <v>781</v>
      </c>
      <c r="D42" s="208"/>
      <c r="E42" s="213">
        <v>2.35242</v>
      </c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8"/>
      <c r="U42" s="187"/>
      <c r="V42" s="170"/>
      <c r="W42" s="170"/>
      <c r="X42" s="170"/>
      <c r="Y42" s="170"/>
      <c r="Z42" s="170"/>
      <c r="AA42" s="170"/>
      <c r="AB42" s="170"/>
      <c r="AC42" s="170"/>
      <c r="AD42" s="170"/>
      <c r="AE42" s="170" t="s">
        <v>137</v>
      </c>
      <c r="AF42" s="170">
        <v>0</v>
      </c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</row>
    <row r="43" spans="1:60" outlineLevel="1">
      <c r="A43" s="171"/>
      <c r="B43" s="180"/>
      <c r="C43" s="220" t="s">
        <v>782</v>
      </c>
      <c r="D43" s="208"/>
      <c r="E43" s="213">
        <v>15.8</v>
      </c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8"/>
      <c r="U43" s="187"/>
      <c r="V43" s="170"/>
      <c r="W43" s="170"/>
      <c r="X43" s="170"/>
      <c r="Y43" s="170"/>
      <c r="Z43" s="170"/>
      <c r="AA43" s="170"/>
      <c r="AB43" s="170"/>
      <c r="AC43" s="170"/>
      <c r="AD43" s="170"/>
      <c r="AE43" s="170" t="s">
        <v>137</v>
      </c>
      <c r="AF43" s="170">
        <v>0</v>
      </c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</row>
    <row r="44" spans="1:60" outlineLevel="1">
      <c r="A44" s="171"/>
      <c r="B44" s="180"/>
      <c r="C44" s="224" t="s">
        <v>213</v>
      </c>
      <c r="D44" s="211"/>
      <c r="E44" s="216">
        <v>54.176000000000002</v>
      </c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8"/>
      <c r="U44" s="187"/>
      <c r="V44" s="170"/>
      <c r="W44" s="170"/>
      <c r="X44" s="170"/>
      <c r="Y44" s="170"/>
      <c r="Z44" s="170"/>
      <c r="AA44" s="170"/>
      <c r="AB44" s="170"/>
      <c r="AC44" s="170"/>
      <c r="AD44" s="170"/>
      <c r="AE44" s="170" t="s">
        <v>137</v>
      </c>
      <c r="AF44" s="170">
        <v>1</v>
      </c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</row>
    <row r="45" spans="1:60" ht="22.5" outlineLevel="1">
      <c r="A45" s="171"/>
      <c r="B45" s="180"/>
      <c r="C45" s="220" t="s">
        <v>783</v>
      </c>
      <c r="D45" s="208"/>
      <c r="E45" s="213">
        <v>-27.175999999999998</v>
      </c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8"/>
      <c r="U45" s="187"/>
      <c r="V45" s="170"/>
      <c r="W45" s="170"/>
      <c r="X45" s="170"/>
      <c r="Y45" s="170"/>
      <c r="Z45" s="170"/>
      <c r="AA45" s="170"/>
      <c r="AB45" s="170"/>
      <c r="AC45" s="170"/>
      <c r="AD45" s="170"/>
      <c r="AE45" s="170" t="s">
        <v>137</v>
      </c>
      <c r="AF45" s="170">
        <v>0</v>
      </c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</row>
    <row r="46" spans="1:60" outlineLevel="1">
      <c r="A46" s="171"/>
      <c r="B46" s="180"/>
      <c r="C46" s="224" t="s">
        <v>213</v>
      </c>
      <c r="D46" s="211"/>
      <c r="E46" s="216">
        <v>-27.175999999999998</v>
      </c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8"/>
      <c r="U46" s="187"/>
      <c r="V46" s="170"/>
      <c r="W46" s="170"/>
      <c r="X46" s="170"/>
      <c r="Y46" s="170"/>
      <c r="Z46" s="170"/>
      <c r="AA46" s="170"/>
      <c r="AB46" s="170"/>
      <c r="AC46" s="170"/>
      <c r="AD46" s="170"/>
      <c r="AE46" s="170" t="s">
        <v>137</v>
      </c>
      <c r="AF46" s="170">
        <v>1</v>
      </c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</row>
    <row r="47" spans="1:60" outlineLevel="1">
      <c r="A47" s="171">
        <v>12</v>
      </c>
      <c r="B47" s="180" t="s">
        <v>247</v>
      </c>
      <c r="C47" s="201" t="s">
        <v>248</v>
      </c>
      <c r="D47" s="181" t="s">
        <v>170</v>
      </c>
      <c r="E47" s="183">
        <v>48.712000000000003</v>
      </c>
      <c r="F47" s="186"/>
      <c r="G47" s="187">
        <f>ROUND(E47*F47,2)</f>
        <v>0</v>
      </c>
      <c r="H47" s="186">
        <v>0</v>
      </c>
      <c r="I47" s="187">
        <f>ROUND(E47*H47,2)</f>
        <v>0</v>
      </c>
      <c r="J47" s="186">
        <v>93.9</v>
      </c>
      <c r="K47" s="187">
        <f>ROUND(E47*J47,2)</f>
        <v>4574.0600000000004</v>
      </c>
      <c r="L47" s="187">
        <v>21</v>
      </c>
      <c r="M47" s="187">
        <f>G47*(1+L47/100)</f>
        <v>0</v>
      </c>
      <c r="N47" s="187">
        <v>0</v>
      </c>
      <c r="O47" s="187">
        <f>ROUND(E47*N47,2)</f>
        <v>0</v>
      </c>
      <c r="P47" s="187">
        <v>0</v>
      </c>
      <c r="Q47" s="187">
        <f>ROUND(E47*P47,2)</f>
        <v>0</v>
      </c>
      <c r="R47" s="187"/>
      <c r="S47" s="187"/>
      <c r="T47" s="188">
        <v>0.20200000000000001</v>
      </c>
      <c r="U47" s="187">
        <f>ROUND(E47*T47,2)</f>
        <v>9.84</v>
      </c>
      <c r="V47" s="170"/>
      <c r="W47" s="170"/>
      <c r="X47" s="170"/>
      <c r="Y47" s="170"/>
      <c r="Z47" s="170"/>
      <c r="AA47" s="170"/>
      <c r="AB47" s="170"/>
      <c r="AC47" s="170"/>
      <c r="AD47" s="170"/>
      <c r="AE47" s="170" t="s">
        <v>107</v>
      </c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</row>
    <row r="48" spans="1:60" outlineLevel="1">
      <c r="A48" s="171"/>
      <c r="B48" s="180"/>
      <c r="C48" s="220" t="s">
        <v>136</v>
      </c>
      <c r="D48" s="208"/>
      <c r="E48" s="213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8"/>
      <c r="U48" s="187"/>
      <c r="V48" s="170"/>
      <c r="W48" s="170"/>
      <c r="X48" s="170"/>
      <c r="Y48" s="170"/>
      <c r="Z48" s="170"/>
      <c r="AA48" s="170"/>
      <c r="AB48" s="170"/>
      <c r="AC48" s="170"/>
      <c r="AD48" s="170"/>
      <c r="AE48" s="170" t="s">
        <v>137</v>
      </c>
      <c r="AF48" s="170">
        <v>0</v>
      </c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</row>
    <row r="49" spans="1:60" outlineLevel="1">
      <c r="A49" s="171"/>
      <c r="B49" s="180"/>
      <c r="C49" s="220" t="s">
        <v>784</v>
      </c>
      <c r="D49" s="208"/>
      <c r="E49" s="213">
        <v>102.88800000000001</v>
      </c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8"/>
      <c r="U49" s="187"/>
      <c r="V49" s="170"/>
      <c r="W49" s="170"/>
      <c r="X49" s="170"/>
      <c r="Y49" s="170"/>
      <c r="Z49" s="170"/>
      <c r="AA49" s="170"/>
      <c r="AB49" s="170"/>
      <c r="AC49" s="170"/>
      <c r="AD49" s="170"/>
      <c r="AE49" s="170" t="s">
        <v>137</v>
      </c>
      <c r="AF49" s="170">
        <v>0</v>
      </c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</row>
    <row r="50" spans="1:60" outlineLevel="1">
      <c r="A50" s="171"/>
      <c r="B50" s="180"/>
      <c r="C50" s="220" t="s">
        <v>785</v>
      </c>
      <c r="D50" s="208"/>
      <c r="E50" s="213">
        <v>-54.176000000000002</v>
      </c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87"/>
      <c r="V50" s="170"/>
      <c r="W50" s="170"/>
      <c r="X50" s="170"/>
      <c r="Y50" s="170"/>
      <c r="Z50" s="170"/>
      <c r="AA50" s="170"/>
      <c r="AB50" s="170"/>
      <c r="AC50" s="170"/>
      <c r="AD50" s="170"/>
      <c r="AE50" s="170" t="s">
        <v>137</v>
      </c>
      <c r="AF50" s="170">
        <v>0</v>
      </c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</row>
    <row r="51" spans="1:60" outlineLevel="1">
      <c r="A51" s="171">
        <v>13</v>
      </c>
      <c r="B51" s="180" t="s">
        <v>247</v>
      </c>
      <c r="C51" s="201" t="s">
        <v>248</v>
      </c>
      <c r="D51" s="181" t="s">
        <v>170</v>
      </c>
      <c r="E51" s="183">
        <v>27.175999999999998</v>
      </c>
      <c r="F51" s="186"/>
      <c r="G51" s="187">
        <f>ROUND(E51*F51,2)</f>
        <v>0</v>
      </c>
      <c r="H51" s="186">
        <v>0</v>
      </c>
      <c r="I51" s="187">
        <f>ROUND(E51*H51,2)</f>
        <v>0</v>
      </c>
      <c r="J51" s="186">
        <v>93.9</v>
      </c>
      <c r="K51" s="187">
        <f>ROUND(E51*J51,2)</f>
        <v>2551.83</v>
      </c>
      <c r="L51" s="187">
        <v>21</v>
      </c>
      <c r="M51" s="187">
        <f>G51*(1+L51/100)</f>
        <v>0</v>
      </c>
      <c r="N51" s="187">
        <v>0</v>
      </c>
      <c r="O51" s="187">
        <f>ROUND(E51*N51,2)</f>
        <v>0</v>
      </c>
      <c r="P51" s="187">
        <v>0</v>
      </c>
      <c r="Q51" s="187">
        <f>ROUND(E51*P51,2)</f>
        <v>0</v>
      </c>
      <c r="R51" s="187"/>
      <c r="S51" s="187"/>
      <c r="T51" s="188">
        <v>0.20200000000000001</v>
      </c>
      <c r="U51" s="187">
        <f>ROUND(E51*T51,2)</f>
        <v>5.49</v>
      </c>
      <c r="V51" s="170"/>
      <c r="W51" s="170"/>
      <c r="X51" s="170"/>
      <c r="Y51" s="170"/>
      <c r="Z51" s="170"/>
      <c r="AA51" s="170"/>
      <c r="AB51" s="170"/>
      <c r="AC51" s="170"/>
      <c r="AD51" s="170"/>
      <c r="AE51" s="170" t="s">
        <v>107</v>
      </c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</row>
    <row r="52" spans="1:60" outlineLevel="1">
      <c r="A52" s="171"/>
      <c r="B52" s="180"/>
      <c r="C52" s="220" t="s">
        <v>136</v>
      </c>
      <c r="D52" s="208"/>
      <c r="E52" s="213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7"/>
      <c r="V52" s="170"/>
      <c r="W52" s="170"/>
      <c r="X52" s="170"/>
      <c r="Y52" s="170"/>
      <c r="Z52" s="170"/>
      <c r="AA52" s="170"/>
      <c r="AB52" s="170"/>
      <c r="AC52" s="170"/>
      <c r="AD52" s="170"/>
      <c r="AE52" s="170" t="s">
        <v>137</v>
      </c>
      <c r="AF52" s="170">
        <v>0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</row>
    <row r="53" spans="1:60" ht="67.5" outlineLevel="1">
      <c r="A53" s="171"/>
      <c r="B53" s="180"/>
      <c r="C53" s="220" t="s">
        <v>233</v>
      </c>
      <c r="D53" s="208"/>
      <c r="E53" s="213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8"/>
      <c r="U53" s="187"/>
      <c r="V53" s="170"/>
      <c r="W53" s="170"/>
      <c r="X53" s="170"/>
      <c r="Y53" s="170"/>
      <c r="Z53" s="170"/>
      <c r="AA53" s="170"/>
      <c r="AB53" s="170"/>
      <c r="AC53" s="170"/>
      <c r="AD53" s="170"/>
      <c r="AE53" s="170" t="s">
        <v>137</v>
      </c>
      <c r="AF53" s="170">
        <v>0</v>
      </c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</row>
    <row r="54" spans="1:60" outlineLevel="1">
      <c r="A54" s="171"/>
      <c r="B54" s="180"/>
      <c r="C54" s="220" t="s">
        <v>786</v>
      </c>
      <c r="D54" s="208"/>
      <c r="E54" s="213">
        <v>27.175999999999998</v>
      </c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187"/>
      <c r="V54" s="170"/>
      <c r="W54" s="170"/>
      <c r="X54" s="170"/>
      <c r="Y54" s="170"/>
      <c r="Z54" s="170"/>
      <c r="AA54" s="170"/>
      <c r="AB54" s="170"/>
      <c r="AC54" s="170"/>
      <c r="AD54" s="170"/>
      <c r="AE54" s="170" t="s">
        <v>137</v>
      </c>
      <c r="AF54" s="170">
        <v>0</v>
      </c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</row>
    <row r="55" spans="1:60" outlineLevel="1">
      <c r="A55" s="171">
        <v>14</v>
      </c>
      <c r="B55" s="180" t="s">
        <v>255</v>
      </c>
      <c r="C55" s="201" t="s">
        <v>256</v>
      </c>
      <c r="D55" s="181" t="s">
        <v>170</v>
      </c>
      <c r="E55" s="183">
        <v>26.66358</v>
      </c>
      <c r="F55" s="186"/>
      <c r="G55" s="187">
        <f>ROUND(E55*F55,2)</f>
        <v>0</v>
      </c>
      <c r="H55" s="186">
        <v>0</v>
      </c>
      <c r="I55" s="187">
        <f>ROUND(E55*H55,2)</f>
        <v>0</v>
      </c>
      <c r="J55" s="186">
        <v>358.5</v>
      </c>
      <c r="K55" s="187">
        <f>ROUND(E55*J55,2)</f>
        <v>9558.89</v>
      </c>
      <c r="L55" s="187">
        <v>21</v>
      </c>
      <c r="M55" s="187">
        <f>G55*(1+L55/100)</f>
        <v>0</v>
      </c>
      <c r="N55" s="187">
        <v>0</v>
      </c>
      <c r="O55" s="187">
        <f>ROUND(E55*N55,2)</f>
        <v>0</v>
      </c>
      <c r="P55" s="187">
        <v>0</v>
      </c>
      <c r="Q55" s="187">
        <f>ROUND(E55*P55,2)</f>
        <v>0</v>
      </c>
      <c r="R55" s="187"/>
      <c r="S55" s="187"/>
      <c r="T55" s="188">
        <v>1.587</v>
      </c>
      <c r="U55" s="187">
        <f>ROUND(E55*T55,2)</f>
        <v>42.32</v>
      </c>
      <c r="V55" s="170"/>
      <c r="W55" s="170"/>
      <c r="X55" s="170"/>
      <c r="Y55" s="170"/>
      <c r="Z55" s="170"/>
      <c r="AA55" s="170"/>
      <c r="AB55" s="170"/>
      <c r="AC55" s="170"/>
      <c r="AD55" s="170"/>
      <c r="AE55" s="170" t="s">
        <v>107</v>
      </c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</row>
    <row r="56" spans="1:60" outlineLevel="1">
      <c r="A56" s="171"/>
      <c r="B56" s="180"/>
      <c r="C56" s="220" t="s">
        <v>136</v>
      </c>
      <c r="D56" s="208"/>
      <c r="E56" s="213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/>
      <c r="U56" s="187"/>
      <c r="V56" s="170"/>
      <c r="W56" s="170"/>
      <c r="X56" s="170"/>
      <c r="Y56" s="170"/>
      <c r="Z56" s="170"/>
      <c r="AA56" s="170"/>
      <c r="AB56" s="170"/>
      <c r="AC56" s="170"/>
      <c r="AD56" s="170"/>
      <c r="AE56" s="170" t="s">
        <v>137</v>
      </c>
      <c r="AF56" s="170">
        <v>0</v>
      </c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</row>
    <row r="57" spans="1:60" outlineLevel="1">
      <c r="A57" s="171"/>
      <c r="B57" s="180"/>
      <c r="C57" s="220" t="s">
        <v>787</v>
      </c>
      <c r="D57" s="208"/>
      <c r="E57" s="213">
        <v>29.015999999999998</v>
      </c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8"/>
      <c r="U57" s="187"/>
      <c r="V57" s="170"/>
      <c r="W57" s="170"/>
      <c r="X57" s="170"/>
      <c r="Y57" s="170"/>
      <c r="Z57" s="170"/>
      <c r="AA57" s="170"/>
      <c r="AB57" s="170"/>
      <c r="AC57" s="170"/>
      <c r="AD57" s="170"/>
      <c r="AE57" s="170" t="s">
        <v>137</v>
      </c>
      <c r="AF57" s="170">
        <v>0</v>
      </c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</row>
    <row r="58" spans="1:60" outlineLevel="1">
      <c r="A58" s="171"/>
      <c r="B58" s="180"/>
      <c r="C58" s="224" t="s">
        <v>213</v>
      </c>
      <c r="D58" s="211"/>
      <c r="E58" s="216">
        <v>29.015999999999998</v>
      </c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8"/>
      <c r="U58" s="187"/>
      <c r="V58" s="170"/>
      <c r="W58" s="170"/>
      <c r="X58" s="170"/>
      <c r="Y58" s="170"/>
      <c r="Z58" s="170"/>
      <c r="AA58" s="170"/>
      <c r="AB58" s="170"/>
      <c r="AC58" s="170"/>
      <c r="AD58" s="170"/>
      <c r="AE58" s="170" t="s">
        <v>137</v>
      </c>
      <c r="AF58" s="170">
        <v>1</v>
      </c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</row>
    <row r="59" spans="1:60" outlineLevel="1">
      <c r="A59" s="171"/>
      <c r="B59" s="180"/>
      <c r="C59" s="220" t="s">
        <v>788</v>
      </c>
      <c r="D59" s="208"/>
      <c r="E59" s="213">
        <v>-2.35242</v>
      </c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8"/>
      <c r="U59" s="187"/>
      <c r="V59" s="170"/>
      <c r="W59" s="170"/>
      <c r="X59" s="170"/>
      <c r="Y59" s="170"/>
      <c r="Z59" s="170"/>
      <c r="AA59" s="170"/>
      <c r="AB59" s="170"/>
      <c r="AC59" s="170"/>
      <c r="AD59" s="170"/>
      <c r="AE59" s="170" t="s">
        <v>137</v>
      </c>
      <c r="AF59" s="170">
        <v>0</v>
      </c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</row>
    <row r="60" spans="1:60" outlineLevel="1">
      <c r="A60" s="171"/>
      <c r="B60" s="180"/>
      <c r="C60" s="224" t="s">
        <v>213</v>
      </c>
      <c r="D60" s="211"/>
      <c r="E60" s="216">
        <v>-2.35242</v>
      </c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87"/>
      <c r="V60" s="170"/>
      <c r="W60" s="170"/>
      <c r="X60" s="170"/>
      <c r="Y60" s="170"/>
      <c r="Z60" s="170"/>
      <c r="AA60" s="170"/>
      <c r="AB60" s="170"/>
      <c r="AC60" s="170"/>
      <c r="AD60" s="170"/>
      <c r="AE60" s="170" t="s">
        <v>137</v>
      </c>
      <c r="AF60" s="170">
        <v>1</v>
      </c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</row>
    <row r="61" spans="1:60" outlineLevel="1">
      <c r="A61" s="171">
        <v>15</v>
      </c>
      <c r="B61" s="180" t="s">
        <v>261</v>
      </c>
      <c r="C61" s="201" t="s">
        <v>262</v>
      </c>
      <c r="D61" s="181" t="s">
        <v>263</v>
      </c>
      <c r="E61" s="183">
        <v>48.6</v>
      </c>
      <c r="F61" s="186"/>
      <c r="G61" s="187">
        <f>ROUND(E61*F61,2)</f>
        <v>0</v>
      </c>
      <c r="H61" s="186">
        <v>0</v>
      </c>
      <c r="I61" s="187">
        <f>ROUND(E61*H61,2)</f>
        <v>0</v>
      </c>
      <c r="J61" s="186">
        <v>165</v>
      </c>
      <c r="K61" s="187">
        <f>ROUND(E61*J61,2)</f>
        <v>8019</v>
      </c>
      <c r="L61" s="187">
        <v>21</v>
      </c>
      <c r="M61" s="187">
        <f>G61*(1+L61/100)</f>
        <v>0</v>
      </c>
      <c r="N61" s="187">
        <v>0</v>
      </c>
      <c r="O61" s="187">
        <f>ROUND(E61*N61,2)</f>
        <v>0</v>
      </c>
      <c r="P61" s="187">
        <v>0</v>
      </c>
      <c r="Q61" s="187">
        <f>ROUND(E61*P61,2)</f>
        <v>0</v>
      </c>
      <c r="R61" s="187"/>
      <c r="S61" s="187"/>
      <c r="T61" s="188">
        <v>0</v>
      </c>
      <c r="U61" s="187">
        <f>ROUND(E61*T61,2)</f>
        <v>0</v>
      </c>
      <c r="V61" s="170"/>
      <c r="W61" s="170"/>
      <c r="X61" s="170"/>
      <c r="Y61" s="170"/>
      <c r="Z61" s="170"/>
      <c r="AA61" s="170"/>
      <c r="AB61" s="170"/>
      <c r="AC61" s="170"/>
      <c r="AD61" s="170"/>
      <c r="AE61" s="170" t="s">
        <v>107</v>
      </c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</row>
    <row r="62" spans="1:60" outlineLevel="1">
      <c r="A62" s="171"/>
      <c r="B62" s="180"/>
      <c r="C62" s="220" t="s">
        <v>789</v>
      </c>
      <c r="D62" s="208"/>
      <c r="E62" s="213">
        <v>48.6</v>
      </c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8"/>
      <c r="U62" s="187"/>
      <c r="V62" s="170"/>
      <c r="W62" s="170"/>
      <c r="X62" s="170"/>
      <c r="Y62" s="170"/>
      <c r="Z62" s="170"/>
      <c r="AA62" s="170"/>
      <c r="AB62" s="170"/>
      <c r="AC62" s="170"/>
      <c r="AD62" s="170"/>
      <c r="AE62" s="170" t="s">
        <v>137</v>
      </c>
      <c r="AF62" s="170">
        <v>0</v>
      </c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</row>
    <row r="63" spans="1:60" outlineLevel="1">
      <c r="A63" s="171">
        <v>16</v>
      </c>
      <c r="B63" s="180" t="s">
        <v>265</v>
      </c>
      <c r="C63" s="201" t="s">
        <v>266</v>
      </c>
      <c r="D63" s="181" t="s">
        <v>263</v>
      </c>
      <c r="E63" s="183">
        <v>51.167409999999997</v>
      </c>
      <c r="F63" s="186"/>
      <c r="G63" s="187">
        <f>ROUND(E63*F63,2)</f>
        <v>0</v>
      </c>
      <c r="H63" s="186">
        <v>363</v>
      </c>
      <c r="I63" s="187">
        <f>ROUND(E63*H63,2)</f>
        <v>18573.77</v>
      </c>
      <c r="J63" s="186">
        <v>0</v>
      </c>
      <c r="K63" s="187">
        <f>ROUND(E63*J63,2)</f>
        <v>0</v>
      </c>
      <c r="L63" s="187">
        <v>21</v>
      </c>
      <c r="M63" s="187">
        <f>G63*(1+L63/100)</f>
        <v>0</v>
      </c>
      <c r="N63" s="187">
        <v>1</v>
      </c>
      <c r="O63" s="187">
        <f>ROUND(E63*N63,2)</f>
        <v>51.17</v>
      </c>
      <c r="P63" s="187">
        <v>0</v>
      </c>
      <c r="Q63" s="187">
        <f>ROUND(E63*P63,2)</f>
        <v>0</v>
      </c>
      <c r="R63" s="187"/>
      <c r="S63" s="187"/>
      <c r="T63" s="188">
        <v>0</v>
      </c>
      <c r="U63" s="187">
        <f>ROUND(E63*T63,2)</f>
        <v>0</v>
      </c>
      <c r="V63" s="170"/>
      <c r="W63" s="170"/>
      <c r="X63" s="170"/>
      <c r="Y63" s="170"/>
      <c r="Z63" s="170"/>
      <c r="AA63" s="170"/>
      <c r="AB63" s="170"/>
      <c r="AC63" s="170"/>
      <c r="AD63" s="170"/>
      <c r="AE63" s="170" t="s">
        <v>267</v>
      </c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</row>
    <row r="64" spans="1:60" outlineLevel="1">
      <c r="A64" s="171"/>
      <c r="B64" s="180"/>
      <c r="C64" s="220" t="s">
        <v>136</v>
      </c>
      <c r="D64" s="208"/>
      <c r="E64" s="213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8"/>
      <c r="U64" s="187"/>
      <c r="V64" s="170"/>
      <c r="W64" s="170"/>
      <c r="X64" s="170"/>
      <c r="Y64" s="170"/>
      <c r="Z64" s="170"/>
      <c r="AA64" s="170"/>
      <c r="AB64" s="170"/>
      <c r="AC64" s="170"/>
      <c r="AD64" s="170"/>
      <c r="AE64" s="170" t="s">
        <v>137</v>
      </c>
      <c r="AF64" s="170">
        <v>0</v>
      </c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</row>
    <row r="65" spans="1:60" outlineLevel="1">
      <c r="A65" s="171"/>
      <c r="B65" s="180"/>
      <c r="C65" s="220" t="s">
        <v>790</v>
      </c>
      <c r="D65" s="208"/>
      <c r="E65" s="213">
        <v>51.167409999999997</v>
      </c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8"/>
      <c r="U65" s="187"/>
      <c r="V65" s="170"/>
      <c r="W65" s="170"/>
      <c r="X65" s="170"/>
      <c r="Y65" s="170"/>
      <c r="Z65" s="170"/>
      <c r="AA65" s="170"/>
      <c r="AB65" s="170"/>
      <c r="AC65" s="170"/>
      <c r="AD65" s="170"/>
      <c r="AE65" s="170" t="s">
        <v>137</v>
      </c>
      <c r="AF65" s="170">
        <v>0</v>
      </c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</row>
    <row r="66" spans="1:60">
      <c r="A66" s="206" t="s">
        <v>102</v>
      </c>
      <c r="B66" s="207" t="s">
        <v>66</v>
      </c>
      <c r="C66" s="225" t="s">
        <v>67</v>
      </c>
      <c r="D66" s="212"/>
      <c r="E66" s="217"/>
      <c r="F66" s="218"/>
      <c r="G66" s="218">
        <f>SUMIF(AE67:AE69,"&lt;&gt;NOR",G67:G69)</f>
        <v>0</v>
      </c>
      <c r="H66" s="218"/>
      <c r="I66" s="218">
        <f>SUM(I67:I69)</f>
        <v>5183.66</v>
      </c>
      <c r="J66" s="218"/>
      <c r="K66" s="218">
        <f>SUM(K67:K69)</f>
        <v>2847.22</v>
      </c>
      <c r="L66" s="218"/>
      <c r="M66" s="218">
        <f>SUM(M67:M69)</f>
        <v>0</v>
      </c>
      <c r="N66" s="218"/>
      <c r="O66" s="218">
        <f>SUM(O67:O69)</f>
        <v>17.7</v>
      </c>
      <c r="P66" s="218"/>
      <c r="Q66" s="218">
        <f>SUM(Q67:Q69)</f>
        <v>0</v>
      </c>
      <c r="R66" s="218"/>
      <c r="S66" s="218"/>
      <c r="T66" s="219"/>
      <c r="U66" s="218">
        <f>SUM(U67:U69)</f>
        <v>12.33</v>
      </c>
      <c r="AE66" t="s">
        <v>103</v>
      </c>
    </row>
    <row r="67" spans="1:60" outlineLevel="1">
      <c r="A67" s="171">
        <v>17</v>
      </c>
      <c r="B67" s="180" t="s">
        <v>269</v>
      </c>
      <c r="C67" s="201" t="s">
        <v>270</v>
      </c>
      <c r="D67" s="181" t="s">
        <v>170</v>
      </c>
      <c r="E67" s="183">
        <v>9.36</v>
      </c>
      <c r="F67" s="186"/>
      <c r="G67" s="187">
        <f>ROUND(E67*F67,2)</f>
        <v>0</v>
      </c>
      <c r="H67" s="186">
        <v>553.80999999999995</v>
      </c>
      <c r="I67" s="187">
        <f>ROUND(E67*H67,2)</f>
        <v>5183.66</v>
      </c>
      <c r="J67" s="186">
        <v>304.19</v>
      </c>
      <c r="K67" s="187">
        <f>ROUND(E67*J67,2)</f>
        <v>2847.22</v>
      </c>
      <c r="L67" s="187">
        <v>21</v>
      </c>
      <c r="M67" s="187">
        <f>G67*(1+L67/100)</f>
        <v>0</v>
      </c>
      <c r="N67" s="187">
        <v>1.8907700000000001</v>
      </c>
      <c r="O67" s="187">
        <f>ROUND(E67*N67,2)</f>
        <v>17.7</v>
      </c>
      <c r="P67" s="187">
        <v>0</v>
      </c>
      <c r="Q67" s="187">
        <f>ROUND(E67*P67,2)</f>
        <v>0</v>
      </c>
      <c r="R67" s="187"/>
      <c r="S67" s="187"/>
      <c r="T67" s="188">
        <v>1.3169999999999999</v>
      </c>
      <c r="U67" s="187">
        <f>ROUND(E67*T67,2)</f>
        <v>12.33</v>
      </c>
      <c r="V67" s="170"/>
      <c r="W67" s="170"/>
      <c r="X67" s="170"/>
      <c r="Y67" s="170"/>
      <c r="Z67" s="170"/>
      <c r="AA67" s="170"/>
      <c r="AB67" s="170"/>
      <c r="AC67" s="170"/>
      <c r="AD67" s="170"/>
      <c r="AE67" s="170" t="s">
        <v>107</v>
      </c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</row>
    <row r="68" spans="1:60" outlineLevel="1">
      <c r="A68" s="171"/>
      <c r="B68" s="180"/>
      <c r="C68" s="220" t="s">
        <v>136</v>
      </c>
      <c r="D68" s="208"/>
      <c r="E68" s="213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8"/>
      <c r="U68" s="187"/>
      <c r="V68" s="170"/>
      <c r="W68" s="170"/>
      <c r="X68" s="170"/>
      <c r="Y68" s="170"/>
      <c r="Z68" s="170"/>
      <c r="AA68" s="170"/>
      <c r="AB68" s="170"/>
      <c r="AC68" s="170"/>
      <c r="AD68" s="170"/>
      <c r="AE68" s="170" t="s">
        <v>137</v>
      </c>
      <c r="AF68" s="170">
        <v>0</v>
      </c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</row>
    <row r="69" spans="1:60" outlineLevel="1">
      <c r="A69" s="171"/>
      <c r="B69" s="180"/>
      <c r="C69" s="220" t="s">
        <v>791</v>
      </c>
      <c r="D69" s="208"/>
      <c r="E69" s="213">
        <v>9.36</v>
      </c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8"/>
      <c r="U69" s="187"/>
      <c r="V69" s="170"/>
      <c r="W69" s="170"/>
      <c r="X69" s="170"/>
      <c r="Y69" s="170"/>
      <c r="Z69" s="170"/>
      <c r="AA69" s="170"/>
      <c r="AB69" s="170"/>
      <c r="AC69" s="170"/>
      <c r="AD69" s="170"/>
      <c r="AE69" s="170" t="s">
        <v>137</v>
      </c>
      <c r="AF69" s="170">
        <v>0</v>
      </c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</row>
    <row r="70" spans="1:60">
      <c r="A70" s="206" t="s">
        <v>102</v>
      </c>
      <c r="B70" s="207" t="s">
        <v>68</v>
      </c>
      <c r="C70" s="225" t="s">
        <v>69</v>
      </c>
      <c r="D70" s="212"/>
      <c r="E70" s="217"/>
      <c r="F70" s="218"/>
      <c r="G70" s="218">
        <f>SUMIF(AE71:AE73,"&lt;&gt;NOR",G71:G73)</f>
        <v>0</v>
      </c>
      <c r="H70" s="218"/>
      <c r="I70" s="218">
        <f>SUM(I71:I73)</f>
        <v>14333.76</v>
      </c>
      <c r="J70" s="218"/>
      <c r="K70" s="218">
        <f>SUM(K71:K73)</f>
        <v>1782.24</v>
      </c>
      <c r="L70" s="218"/>
      <c r="M70" s="218">
        <f>SUM(M71:M73)</f>
        <v>0</v>
      </c>
      <c r="N70" s="218"/>
      <c r="O70" s="218">
        <f>SUM(O71:O73)</f>
        <v>34.840000000000003</v>
      </c>
      <c r="P70" s="218"/>
      <c r="Q70" s="218">
        <f>SUM(Q71:Q73)</f>
        <v>0</v>
      </c>
      <c r="R70" s="218"/>
      <c r="S70" s="218"/>
      <c r="T70" s="219"/>
      <c r="U70" s="218">
        <f>SUM(U71:U73)</f>
        <v>1.71</v>
      </c>
      <c r="AE70" t="s">
        <v>103</v>
      </c>
    </row>
    <row r="71" spans="1:60" outlineLevel="1">
      <c r="A71" s="171">
        <v>18</v>
      </c>
      <c r="B71" s="180" t="s">
        <v>276</v>
      </c>
      <c r="C71" s="201" t="s">
        <v>277</v>
      </c>
      <c r="D71" s="181" t="s">
        <v>135</v>
      </c>
      <c r="E71" s="183">
        <v>63.2</v>
      </c>
      <c r="F71" s="186"/>
      <c r="G71" s="187">
        <f>ROUND(E71*F71,2)</f>
        <v>0</v>
      </c>
      <c r="H71" s="186">
        <v>226.8</v>
      </c>
      <c r="I71" s="187">
        <f>ROUND(E71*H71,2)</f>
        <v>14333.76</v>
      </c>
      <c r="J71" s="186">
        <v>28.2</v>
      </c>
      <c r="K71" s="187">
        <f>ROUND(E71*J71,2)</f>
        <v>1782.24</v>
      </c>
      <c r="L71" s="187">
        <v>21</v>
      </c>
      <c r="M71" s="187">
        <f>G71*(1+L71/100)</f>
        <v>0</v>
      </c>
      <c r="N71" s="187">
        <v>0.55125000000000002</v>
      </c>
      <c r="O71" s="187">
        <f>ROUND(E71*N71,2)</f>
        <v>34.840000000000003</v>
      </c>
      <c r="P71" s="187">
        <v>0</v>
      </c>
      <c r="Q71" s="187">
        <f>ROUND(E71*P71,2)</f>
        <v>0</v>
      </c>
      <c r="R71" s="187"/>
      <c r="S71" s="187"/>
      <c r="T71" s="188">
        <v>2.7E-2</v>
      </c>
      <c r="U71" s="187">
        <f>ROUND(E71*T71,2)</f>
        <v>1.71</v>
      </c>
      <c r="V71" s="170"/>
      <c r="W71" s="170"/>
      <c r="X71" s="170"/>
      <c r="Y71" s="170"/>
      <c r="Z71" s="170"/>
      <c r="AA71" s="170"/>
      <c r="AB71" s="170"/>
      <c r="AC71" s="170"/>
      <c r="AD71" s="170"/>
      <c r="AE71" s="170" t="s">
        <v>107</v>
      </c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</row>
    <row r="72" spans="1:60" outlineLevel="1">
      <c r="A72" s="171"/>
      <c r="B72" s="180"/>
      <c r="C72" s="220" t="s">
        <v>136</v>
      </c>
      <c r="D72" s="208"/>
      <c r="E72" s="213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8"/>
      <c r="U72" s="187"/>
      <c r="V72" s="170"/>
      <c r="W72" s="170"/>
      <c r="X72" s="170"/>
      <c r="Y72" s="170"/>
      <c r="Z72" s="170"/>
      <c r="AA72" s="170"/>
      <c r="AB72" s="170"/>
      <c r="AC72" s="170"/>
      <c r="AD72" s="170"/>
      <c r="AE72" s="170" t="s">
        <v>137</v>
      </c>
      <c r="AF72" s="170">
        <v>0</v>
      </c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</row>
    <row r="73" spans="1:60" outlineLevel="1">
      <c r="A73" s="171"/>
      <c r="B73" s="180"/>
      <c r="C73" s="220" t="s">
        <v>792</v>
      </c>
      <c r="D73" s="208"/>
      <c r="E73" s="213">
        <v>63.2</v>
      </c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8"/>
      <c r="U73" s="187"/>
      <c r="V73" s="170"/>
      <c r="W73" s="170"/>
      <c r="X73" s="170"/>
      <c r="Y73" s="170"/>
      <c r="Z73" s="170"/>
      <c r="AA73" s="170"/>
      <c r="AB73" s="170"/>
      <c r="AC73" s="170"/>
      <c r="AD73" s="170"/>
      <c r="AE73" s="170" t="s">
        <v>137</v>
      </c>
      <c r="AF73" s="170">
        <v>0</v>
      </c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</row>
    <row r="74" spans="1:60">
      <c r="A74" s="206" t="s">
        <v>102</v>
      </c>
      <c r="B74" s="207" t="s">
        <v>70</v>
      </c>
      <c r="C74" s="225" t="s">
        <v>71</v>
      </c>
      <c r="D74" s="212"/>
      <c r="E74" s="217"/>
      <c r="F74" s="218"/>
      <c r="G74" s="218">
        <f>SUMIF(AE75:AE120,"&lt;&gt;NOR",G75:G120)</f>
        <v>0</v>
      </c>
      <c r="H74" s="218"/>
      <c r="I74" s="218">
        <f>SUM(I75:I120)</f>
        <v>182263.72999999998</v>
      </c>
      <c r="J74" s="218"/>
      <c r="K74" s="218">
        <f>SUM(K75:K120)</f>
        <v>70820.11</v>
      </c>
      <c r="L74" s="218"/>
      <c r="M74" s="218">
        <f>SUM(M75:M120)</f>
        <v>0</v>
      </c>
      <c r="N74" s="218"/>
      <c r="O74" s="218">
        <f>SUM(O75:O120)</f>
        <v>19.120000000000005</v>
      </c>
      <c r="P74" s="218"/>
      <c r="Q74" s="218">
        <f>SUM(Q75:Q120)</f>
        <v>0</v>
      </c>
      <c r="R74" s="218"/>
      <c r="S74" s="218"/>
      <c r="T74" s="219"/>
      <c r="U74" s="218">
        <f>SUM(U75:U120)</f>
        <v>240.64</v>
      </c>
      <c r="AE74" t="s">
        <v>103</v>
      </c>
    </row>
    <row r="75" spans="1:60" outlineLevel="1">
      <c r="A75" s="171">
        <v>19</v>
      </c>
      <c r="B75" s="180" t="s">
        <v>793</v>
      </c>
      <c r="C75" s="201" t="s">
        <v>794</v>
      </c>
      <c r="D75" s="181" t="s">
        <v>145</v>
      </c>
      <c r="E75" s="183">
        <v>117</v>
      </c>
      <c r="F75" s="186"/>
      <c r="G75" s="187">
        <f>ROUND(E75*F75,2)</f>
        <v>0</v>
      </c>
      <c r="H75" s="186">
        <v>0.12</v>
      </c>
      <c r="I75" s="187">
        <f>ROUND(E75*H75,2)</f>
        <v>14.04</v>
      </c>
      <c r="J75" s="186">
        <v>19.579999999999998</v>
      </c>
      <c r="K75" s="187">
        <f>ROUND(E75*J75,2)</f>
        <v>2290.86</v>
      </c>
      <c r="L75" s="187">
        <v>21</v>
      </c>
      <c r="M75" s="187">
        <f>G75*(1+L75/100)</f>
        <v>0</v>
      </c>
      <c r="N75" s="187">
        <v>0</v>
      </c>
      <c r="O75" s="187">
        <f>ROUND(E75*N75,2)</f>
        <v>0</v>
      </c>
      <c r="P75" s="187">
        <v>0</v>
      </c>
      <c r="Q75" s="187">
        <f>ROUND(E75*P75,2)</f>
        <v>0</v>
      </c>
      <c r="R75" s="187"/>
      <c r="S75" s="187"/>
      <c r="T75" s="188">
        <v>6.6000000000000003E-2</v>
      </c>
      <c r="U75" s="187">
        <f>ROUND(E75*T75,2)</f>
        <v>7.72</v>
      </c>
      <c r="V75" s="170"/>
      <c r="W75" s="170"/>
      <c r="X75" s="170"/>
      <c r="Y75" s="170"/>
      <c r="Z75" s="170"/>
      <c r="AA75" s="170"/>
      <c r="AB75" s="170"/>
      <c r="AC75" s="170"/>
      <c r="AD75" s="170"/>
      <c r="AE75" s="170" t="s">
        <v>107</v>
      </c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</row>
    <row r="76" spans="1:60" outlineLevel="1">
      <c r="A76" s="171"/>
      <c r="B76" s="180"/>
      <c r="C76" s="220" t="s">
        <v>136</v>
      </c>
      <c r="D76" s="208"/>
      <c r="E76" s="213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8"/>
      <c r="U76" s="187"/>
      <c r="V76" s="170"/>
      <c r="W76" s="170"/>
      <c r="X76" s="170"/>
      <c r="Y76" s="170"/>
      <c r="Z76" s="170"/>
      <c r="AA76" s="170"/>
      <c r="AB76" s="170"/>
      <c r="AC76" s="170"/>
      <c r="AD76" s="170"/>
      <c r="AE76" s="170" t="s">
        <v>137</v>
      </c>
      <c r="AF76" s="170">
        <v>0</v>
      </c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</row>
    <row r="77" spans="1:60" outlineLevel="1">
      <c r="A77" s="171"/>
      <c r="B77" s="180"/>
      <c r="C77" s="220" t="s">
        <v>795</v>
      </c>
      <c r="D77" s="208"/>
      <c r="E77" s="213">
        <v>117</v>
      </c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8"/>
      <c r="U77" s="187"/>
      <c r="V77" s="170"/>
      <c r="W77" s="170"/>
      <c r="X77" s="170"/>
      <c r="Y77" s="170"/>
      <c r="Z77" s="170"/>
      <c r="AA77" s="170"/>
      <c r="AB77" s="170"/>
      <c r="AC77" s="170"/>
      <c r="AD77" s="170"/>
      <c r="AE77" s="170" t="s">
        <v>137</v>
      </c>
      <c r="AF77" s="170">
        <v>0</v>
      </c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</row>
    <row r="78" spans="1:60" ht="22.5" outlineLevel="1">
      <c r="A78" s="171">
        <v>20</v>
      </c>
      <c r="B78" s="180" t="s">
        <v>796</v>
      </c>
      <c r="C78" s="201" t="s">
        <v>797</v>
      </c>
      <c r="D78" s="181" t="s">
        <v>125</v>
      </c>
      <c r="E78" s="183">
        <v>150</v>
      </c>
      <c r="F78" s="186"/>
      <c r="G78" s="187">
        <f>ROUND(E78*F78,2)</f>
        <v>0</v>
      </c>
      <c r="H78" s="186">
        <v>0.38</v>
      </c>
      <c r="I78" s="187">
        <f>ROUND(E78*H78,2)</f>
        <v>57</v>
      </c>
      <c r="J78" s="186">
        <v>52.62</v>
      </c>
      <c r="K78" s="187">
        <f>ROUND(E78*J78,2)</f>
        <v>7893</v>
      </c>
      <c r="L78" s="187">
        <v>21</v>
      </c>
      <c r="M78" s="187">
        <f>G78*(1+L78/100)</f>
        <v>0</v>
      </c>
      <c r="N78" s="187">
        <v>1.0000000000000001E-5</v>
      </c>
      <c r="O78" s="187">
        <f>ROUND(E78*N78,2)</f>
        <v>0</v>
      </c>
      <c r="P78" s="187">
        <v>0</v>
      </c>
      <c r="Q78" s="187">
        <f>ROUND(E78*P78,2)</f>
        <v>0</v>
      </c>
      <c r="R78" s="187"/>
      <c r="S78" s="187"/>
      <c r="T78" s="188">
        <v>0.17599999999999999</v>
      </c>
      <c r="U78" s="187">
        <f>ROUND(E78*T78,2)</f>
        <v>26.4</v>
      </c>
      <c r="V78" s="170"/>
      <c r="W78" s="170"/>
      <c r="X78" s="170"/>
      <c r="Y78" s="170"/>
      <c r="Z78" s="170"/>
      <c r="AA78" s="170"/>
      <c r="AB78" s="170"/>
      <c r="AC78" s="170"/>
      <c r="AD78" s="170"/>
      <c r="AE78" s="170" t="s">
        <v>107</v>
      </c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</row>
    <row r="79" spans="1:60" outlineLevel="1">
      <c r="A79" s="171"/>
      <c r="B79" s="180"/>
      <c r="C79" s="220" t="s">
        <v>136</v>
      </c>
      <c r="D79" s="208"/>
      <c r="E79" s="213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8"/>
      <c r="U79" s="187"/>
      <c r="V79" s="170"/>
      <c r="W79" s="170"/>
      <c r="X79" s="170"/>
      <c r="Y79" s="170"/>
      <c r="Z79" s="170"/>
      <c r="AA79" s="170"/>
      <c r="AB79" s="170"/>
      <c r="AC79" s="170"/>
      <c r="AD79" s="170"/>
      <c r="AE79" s="170" t="s">
        <v>137</v>
      </c>
      <c r="AF79" s="170">
        <v>0</v>
      </c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</row>
    <row r="80" spans="1:60" outlineLevel="1">
      <c r="A80" s="171"/>
      <c r="B80" s="180"/>
      <c r="C80" s="220" t="s">
        <v>798</v>
      </c>
      <c r="D80" s="208"/>
      <c r="E80" s="213">
        <v>150</v>
      </c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8"/>
      <c r="U80" s="187"/>
      <c r="V80" s="170"/>
      <c r="W80" s="170"/>
      <c r="X80" s="170"/>
      <c r="Y80" s="170"/>
      <c r="Z80" s="170"/>
      <c r="AA80" s="170"/>
      <c r="AB80" s="170"/>
      <c r="AC80" s="170"/>
      <c r="AD80" s="170"/>
      <c r="AE80" s="170" t="s">
        <v>137</v>
      </c>
      <c r="AF80" s="170">
        <v>0</v>
      </c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</row>
    <row r="81" spans="1:60" outlineLevel="1">
      <c r="A81" s="171">
        <v>21</v>
      </c>
      <c r="B81" s="180" t="s">
        <v>799</v>
      </c>
      <c r="C81" s="201" t="s">
        <v>800</v>
      </c>
      <c r="D81" s="181" t="s">
        <v>145</v>
      </c>
      <c r="E81" s="183">
        <v>117</v>
      </c>
      <c r="F81" s="186"/>
      <c r="G81" s="187">
        <f>ROUND(E81*F81,2)</f>
        <v>0</v>
      </c>
      <c r="H81" s="186">
        <v>1.43</v>
      </c>
      <c r="I81" s="187">
        <f>ROUND(E81*H81,2)</f>
        <v>167.31</v>
      </c>
      <c r="J81" s="186">
        <v>17.670000000000002</v>
      </c>
      <c r="K81" s="187">
        <f>ROUND(E81*J81,2)</f>
        <v>2067.39</v>
      </c>
      <c r="L81" s="187">
        <v>21</v>
      </c>
      <c r="M81" s="187">
        <f>G81*(1+L81/100)</f>
        <v>0</v>
      </c>
      <c r="N81" s="187">
        <v>0</v>
      </c>
      <c r="O81" s="187">
        <f>ROUND(E81*N81,2)</f>
        <v>0</v>
      </c>
      <c r="P81" s="187">
        <v>0</v>
      </c>
      <c r="Q81" s="187">
        <f>ROUND(E81*P81,2)</f>
        <v>0</v>
      </c>
      <c r="R81" s="187"/>
      <c r="S81" s="187"/>
      <c r="T81" s="188">
        <v>5.8999999999999997E-2</v>
      </c>
      <c r="U81" s="187">
        <f>ROUND(E81*T81,2)</f>
        <v>6.9</v>
      </c>
      <c r="V81" s="170"/>
      <c r="W81" s="170"/>
      <c r="X81" s="170"/>
      <c r="Y81" s="170"/>
      <c r="Z81" s="170"/>
      <c r="AA81" s="170"/>
      <c r="AB81" s="170"/>
      <c r="AC81" s="170"/>
      <c r="AD81" s="170"/>
      <c r="AE81" s="170" t="s">
        <v>107</v>
      </c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</row>
    <row r="82" spans="1:60" outlineLevel="1">
      <c r="A82" s="171"/>
      <c r="B82" s="180"/>
      <c r="C82" s="220" t="s">
        <v>136</v>
      </c>
      <c r="D82" s="208"/>
      <c r="E82" s="213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8"/>
      <c r="U82" s="187"/>
      <c r="V82" s="170"/>
      <c r="W82" s="170"/>
      <c r="X82" s="170"/>
      <c r="Y82" s="170"/>
      <c r="Z82" s="170"/>
      <c r="AA82" s="170"/>
      <c r="AB82" s="170"/>
      <c r="AC82" s="170"/>
      <c r="AD82" s="170"/>
      <c r="AE82" s="170" t="s">
        <v>137</v>
      </c>
      <c r="AF82" s="170">
        <v>0</v>
      </c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</row>
    <row r="83" spans="1:60" outlineLevel="1">
      <c r="A83" s="171"/>
      <c r="B83" s="180"/>
      <c r="C83" s="220" t="s">
        <v>795</v>
      </c>
      <c r="D83" s="208"/>
      <c r="E83" s="213">
        <v>117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8"/>
      <c r="U83" s="187"/>
      <c r="V83" s="170"/>
      <c r="W83" s="170"/>
      <c r="X83" s="170"/>
      <c r="Y83" s="170"/>
      <c r="Z83" s="170"/>
      <c r="AA83" s="170"/>
      <c r="AB83" s="170"/>
      <c r="AC83" s="170"/>
      <c r="AD83" s="170"/>
      <c r="AE83" s="170" t="s">
        <v>137</v>
      </c>
      <c r="AF83" s="170">
        <v>0</v>
      </c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170"/>
      <c r="AT83" s="170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</row>
    <row r="84" spans="1:60" outlineLevel="1">
      <c r="A84" s="171">
        <v>22</v>
      </c>
      <c r="B84" s="180" t="s">
        <v>681</v>
      </c>
      <c r="C84" s="201" t="s">
        <v>682</v>
      </c>
      <c r="D84" s="181" t="s">
        <v>337</v>
      </c>
      <c r="E84" s="183">
        <v>25</v>
      </c>
      <c r="F84" s="186"/>
      <c r="G84" s="187">
        <f>ROUND(E84*F84,2)</f>
        <v>0</v>
      </c>
      <c r="H84" s="186">
        <v>367.02</v>
      </c>
      <c r="I84" s="187">
        <f>ROUND(E84*H84,2)</f>
        <v>9175.5</v>
      </c>
      <c r="J84" s="186">
        <v>2122.98</v>
      </c>
      <c r="K84" s="187">
        <f>ROUND(E84*J84,2)</f>
        <v>53074.5</v>
      </c>
      <c r="L84" s="187">
        <v>21</v>
      </c>
      <c r="M84" s="187">
        <f>G84*(1+L84/100)</f>
        <v>0</v>
      </c>
      <c r="N84" s="187">
        <v>1.7000000000000001E-4</v>
      </c>
      <c r="O84" s="187">
        <f>ROUND(E84*N84,2)</f>
        <v>0</v>
      </c>
      <c r="P84" s="187">
        <v>0</v>
      </c>
      <c r="Q84" s="187">
        <f>ROUND(E84*P84,2)</f>
        <v>0</v>
      </c>
      <c r="R84" s="187"/>
      <c r="S84" s="187"/>
      <c r="T84" s="188">
        <v>7.1</v>
      </c>
      <c r="U84" s="187">
        <f>ROUND(E84*T84,2)</f>
        <v>177.5</v>
      </c>
      <c r="V84" s="170"/>
      <c r="W84" s="170"/>
      <c r="X84" s="170"/>
      <c r="Y84" s="170"/>
      <c r="Z84" s="170"/>
      <c r="AA84" s="170"/>
      <c r="AB84" s="170"/>
      <c r="AC84" s="170"/>
      <c r="AD84" s="170"/>
      <c r="AE84" s="170" t="s">
        <v>107</v>
      </c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</row>
    <row r="85" spans="1:60" ht="22.5" outlineLevel="1">
      <c r="A85" s="171">
        <v>23</v>
      </c>
      <c r="B85" s="180" t="s">
        <v>801</v>
      </c>
      <c r="C85" s="201" t="s">
        <v>802</v>
      </c>
      <c r="D85" s="181" t="s">
        <v>125</v>
      </c>
      <c r="E85" s="183">
        <v>25</v>
      </c>
      <c r="F85" s="186"/>
      <c r="G85" s="187">
        <f>ROUND(E85*F85,2)</f>
        <v>0</v>
      </c>
      <c r="H85" s="186">
        <v>0</v>
      </c>
      <c r="I85" s="187">
        <f>ROUND(E85*H85,2)</f>
        <v>0</v>
      </c>
      <c r="J85" s="186">
        <v>135.5</v>
      </c>
      <c r="K85" s="187">
        <f>ROUND(E85*J85,2)</f>
        <v>3387.5</v>
      </c>
      <c r="L85" s="187">
        <v>21</v>
      </c>
      <c r="M85" s="187">
        <f>G85*(1+L85/100)</f>
        <v>0</v>
      </c>
      <c r="N85" s="187">
        <v>0</v>
      </c>
      <c r="O85" s="187">
        <f>ROUND(E85*N85,2)</f>
        <v>0</v>
      </c>
      <c r="P85" s="187">
        <v>0</v>
      </c>
      <c r="Q85" s="187">
        <f>ROUND(E85*P85,2)</f>
        <v>0</v>
      </c>
      <c r="R85" s="187"/>
      <c r="S85" s="187"/>
      <c r="T85" s="188">
        <v>0.52</v>
      </c>
      <c r="U85" s="187">
        <f>ROUND(E85*T85,2)</f>
        <v>13</v>
      </c>
      <c r="V85" s="170"/>
      <c r="W85" s="170"/>
      <c r="X85" s="170"/>
      <c r="Y85" s="170"/>
      <c r="Z85" s="170"/>
      <c r="AA85" s="170"/>
      <c r="AB85" s="170"/>
      <c r="AC85" s="170"/>
      <c r="AD85" s="170"/>
      <c r="AE85" s="170" t="s">
        <v>107</v>
      </c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</row>
    <row r="86" spans="1:60" outlineLevel="1">
      <c r="A86" s="171"/>
      <c r="B86" s="180"/>
      <c r="C86" s="220" t="s">
        <v>136</v>
      </c>
      <c r="D86" s="208"/>
      <c r="E86" s="213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8"/>
      <c r="U86" s="187"/>
      <c r="V86" s="170"/>
      <c r="W86" s="170"/>
      <c r="X86" s="170"/>
      <c r="Y86" s="170"/>
      <c r="Z86" s="170"/>
      <c r="AA86" s="170"/>
      <c r="AB86" s="170"/>
      <c r="AC86" s="170"/>
      <c r="AD86" s="170"/>
      <c r="AE86" s="170" t="s">
        <v>137</v>
      </c>
      <c r="AF86" s="170">
        <v>0</v>
      </c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</row>
    <row r="87" spans="1:60" outlineLevel="1">
      <c r="A87" s="171"/>
      <c r="B87" s="180"/>
      <c r="C87" s="220" t="s">
        <v>803</v>
      </c>
      <c r="D87" s="208"/>
      <c r="E87" s="213">
        <v>25</v>
      </c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8"/>
      <c r="U87" s="187"/>
      <c r="V87" s="170"/>
      <c r="W87" s="170"/>
      <c r="X87" s="170"/>
      <c r="Y87" s="170"/>
      <c r="Z87" s="170"/>
      <c r="AA87" s="170"/>
      <c r="AB87" s="170"/>
      <c r="AC87" s="170"/>
      <c r="AD87" s="170"/>
      <c r="AE87" s="170" t="s">
        <v>137</v>
      </c>
      <c r="AF87" s="170">
        <v>0</v>
      </c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  <c r="BB87" s="170"/>
      <c r="BC87" s="170"/>
      <c r="BD87" s="170"/>
      <c r="BE87" s="170"/>
      <c r="BF87" s="170"/>
      <c r="BG87" s="170"/>
      <c r="BH87" s="170"/>
    </row>
    <row r="88" spans="1:60" ht="22.5" outlineLevel="1">
      <c r="A88" s="171">
        <v>24</v>
      </c>
      <c r="B88" s="180" t="s">
        <v>705</v>
      </c>
      <c r="C88" s="201" t="s">
        <v>706</v>
      </c>
      <c r="D88" s="181" t="s">
        <v>170</v>
      </c>
      <c r="E88" s="183">
        <v>7</v>
      </c>
      <c r="F88" s="186"/>
      <c r="G88" s="187">
        <f>ROUND(E88*F88,2)</f>
        <v>0</v>
      </c>
      <c r="H88" s="186">
        <v>2209.02</v>
      </c>
      <c r="I88" s="187">
        <f>ROUND(E88*H88,2)</f>
        <v>15463.14</v>
      </c>
      <c r="J88" s="186">
        <v>300.98</v>
      </c>
      <c r="K88" s="187">
        <f>ROUND(E88*J88,2)</f>
        <v>2106.86</v>
      </c>
      <c r="L88" s="187">
        <v>21</v>
      </c>
      <c r="M88" s="187">
        <f>G88*(1+L88/100)</f>
        <v>0</v>
      </c>
      <c r="N88" s="187">
        <v>2.5249999999999999</v>
      </c>
      <c r="O88" s="187">
        <f>ROUND(E88*N88,2)</f>
        <v>17.68</v>
      </c>
      <c r="P88" s="187">
        <v>0</v>
      </c>
      <c r="Q88" s="187">
        <f>ROUND(E88*P88,2)</f>
        <v>0</v>
      </c>
      <c r="R88" s="187"/>
      <c r="S88" s="187"/>
      <c r="T88" s="188">
        <v>1.3029999999999999</v>
      </c>
      <c r="U88" s="187">
        <f>ROUND(E88*T88,2)</f>
        <v>9.1199999999999992</v>
      </c>
      <c r="V88" s="170"/>
      <c r="W88" s="170"/>
      <c r="X88" s="170"/>
      <c r="Y88" s="170"/>
      <c r="Z88" s="170"/>
      <c r="AA88" s="170"/>
      <c r="AB88" s="170"/>
      <c r="AC88" s="170"/>
      <c r="AD88" s="170"/>
      <c r="AE88" s="170" t="s">
        <v>107</v>
      </c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  <c r="BB88" s="170"/>
      <c r="BC88" s="170"/>
      <c r="BD88" s="170"/>
      <c r="BE88" s="170"/>
      <c r="BF88" s="170"/>
      <c r="BG88" s="170"/>
      <c r="BH88" s="170"/>
    </row>
    <row r="89" spans="1:60" outlineLevel="1">
      <c r="A89" s="171"/>
      <c r="B89" s="180"/>
      <c r="C89" s="220" t="s">
        <v>136</v>
      </c>
      <c r="D89" s="208"/>
      <c r="E89" s="213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8"/>
      <c r="U89" s="187"/>
      <c r="V89" s="170"/>
      <c r="W89" s="170"/>
      <c r="X89" s="170"/>
      <c r="Y89" s="170"/>
      <c r="Z89" s="170"/>
      <c r="AA89" s="170"/>
      <c r="AB89" s="170"/>
      <c r="AC89" s="170"/>
      <c r="AD89" s="170"/>
      <c r="AE89" s="170" t="s">
        <v>137</v>
      </c>
      <c r="AF89" s="170">
        <v>0</v>
      </c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</row>
    <row r="90" spans="1:60" outlineLevel="1">
      <c r="A90" s="171"/>
      <c r="B90" s="180"/>
      <c r="C90" s="220" t="s">
        <v>804</v>
      </c>
      <c r="D90" s="208"/>
      <c r="E90" s="213">
        <v>7</v>
      </c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8"/>
      <c r="U90" s="187"/>
      <c r="V90" s="170"/>
      <c r="W90" s="170"/>
      <c r="X90" s="170"/>
      <c r="Y90" s="170"/>
      <c r="Z90" s="170"/>
      <c r="AA90" s="170"/>
      <c r="AB90" s="170"/>
      <c r="AC90" s="170"/>
      <c r="AD90" s="170"/>
      <c r="AE90" s="170" t="s">
        <v>137</v>
      </c>
      <c r="AF90" s="170">
        <v>0</v>
      </c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</row>
    <row r="91" spans="1:60" ht="22.5" outlineLevel="1">
      <c r="A91" s="171">
        <v>25</v>
      </c>
      <c r="B91" s="180" t="s">
        <v>805</v>
      </c>
      <c r="C91" s="201" t="s">
        <v>806</v>
      </c>
      <c r="D91" s="181" t="s">
        <v>125</v>
      </c>
      <c r="E91" s="183">
        <v>24.102</v>
      </c>
      <c r="F91" s="186"/>
      <c r="G91" s="187">
        <f>ROUND(E91*F91,2)</f>
        <v>0</v>
      </c>
      <c r="H91" s="186">
        <v>1599</v>
      </c>
      <c r="I91" s="187">
        <f>ROUND(E91*H91,2)</f>
        <v>38539.1</v>
      </c>
      <c r="J91" s="186">
        <v>0</v>
      </c>
      <c r="K91" s="187">
        <f>ROUND(E91*J91,2)</f>
        <v>0</v>
      </c>
      <c r="L91" s="187">
        <v>21</v>
      </c>
      <c r="M91" s="187">
        <f>G91*(1+L91/100)</f>
        <v>0</v>
      </c>
      <c r="N91" s="187">
        <v>1.576E-2</v>
      </c>
      <c r="O91" s="187">
        <f>ROUND(E91*N91,2)</f>
        <v>0.38</v>
      </c>
      <c r="P91" s="187">
        <v>0</v>
      </c>
      <c r="Q91" s="187">
        <f>ROUND(E91*P91,2)</f>
        <v>0</v>
      </c>
      <c r="R91" s="187"/>
      <c r="S91" s="187"/>
      <c r="T91" s="188">
        <v>0</v>
      </c>
      <c r="U91" s="187">
        <f>ROUND(E91*T91,2)</f>
        <v>0</v>
      </c>
      <c r="V91" s="170"/>
      <c r="W91" s="170"/>
      <c r="X91" s="170"/>
      <c r="Y91" s="170"/>
      <c r="Z91" s="170"/>
      <c r="AA91" s="170"/>
      <c r="AB91" s="170"/>
      <c r="AC91" s="170"/>
      <c r="AD91" s="170"/>
      <c r="AE91" s="170" t="s">
        <v>267</v>
      </c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</row>
    <row r="92" spans="1:60" outlineLevel="1">
      <c r="A92" s="171"/>
      <c r="B92" s="180"/>
      <c r="C92" s="220" t="s">
        <v>136</v>
      </c>
      <c r="D92" s="208"/>
      <c r="E92" s="213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8"/>
      <c r="U92" s="187"/>
      <c r="V92" s="170"/>
      <c r="W92" s="170"/>
      <c r="X92" s="170"/>
      <c r="Y92" s="170"/>
      <c r="Z92" s="170"/>
      <c r="AA92" s="170"/>
      <c r="AB92" s="170"/>
      <c r="AC92" s="170"/>
      <c r="AD92" s="170"/>
      <c r="AE92" s="170" t="s">
        <v>137</v>
      </c>
      <c r="AF92" s="170">
        <v>0</v>
      </c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</row>
    <row r="93" spans="1:60" outlineLevel="1">
      <c r="A93" s="171"/>
      <c r="B93" s="180"/>
      <c r="C93" s="220" t="s">
        <v>807</v>
      </c>
      <c r="D93" s="208"/>
      <c r="E93" s="213">
        <v>24.102</v>
      </c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8"/>
      <c r="U93" s="187"/>
      <c r="V93" s="170"/>
      <c r="W93" s="170"/>
      <c r="X93" s="170"/>
      <c r="Y93" s="170"/>
      <c r="Z93" s="170"/>
      <c r="AA93" s="170"/>
      <c r="AB93" s="170"/>
      <c r="AC93" s="170"/>
      <c r="AD93" s="170"/>
      <c r="AE93" s="170" t="s">
        <v>137</v>
      </c>
      <c r="AF93" s="170">
        <v>0</v>
      </c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</row>
    <row r="94" spans="1:60" outlineLevel="1">
      <c r="A94" s="171">
        <v>26</v>
      </c>
      <c r="B94" s="180" t="s">
        <v>808</v>
      </c>
      <c r="C94" s="201" t="s">
        <v>809</v>
      </c>
      <c r="D94" s="181" t="s">
        <v>125</v>
      </c>
      <c r="E94" s="183">
        <v>25.375</v>
      </c>
      <c r="F94" s="186"/>
      <c r="G94" s="187">
        <f>ROUND(E94*F94,2)</f>
        <v>0</v>
      </c>
      <c r="H94" s="186">
        <v>104.5</v>
      </c>
      <c r="I94" s="187">
        <f>ROUND(E94*H94,2)</f>
        <v>2651.69</v>
      </c>
      <c r="J94" s="186">
        <v>0</v>
      </c>
      <c r="K94" s="187">
        <f>ROUND(E94*J94,2)</f>
        <v>0</v>
      </c>
      <c r="L94" s="187">
        <v>21</v>
      </c>
      <c r="M94" s="187">
        <f>G94*(1+L94/100)</f>
        <v>0</v>
      </c>
      <c r="N94" s="187">
        <v>5.4000000000000001E-4</v>
      </c>
      <c r="O94" s="187">
        <f>ROUND(E94*N94,2)</f>
        <v>0.01</v>
      </c>
      <c r="P94" s="187">
        <v>0</v>
      </c>
      <c r="Q94" s="187">
        <f>ROUND(E94*P94,2)</f>
        <v>0</v>
      </c>
      <c r="R94" s="187"/>
      <c r="S94" s="187"/>
      <c r="T94" s="188">
        <v>0</v>
      </c>
      <c r="U94" s="187">
        <f>ROUND(E94*T94,2)</f>
        <v>0</v>
      </c>
      <c r="V94" s="170"/>
      <c r="W94" s="170"/>
      <c r="X94" s="170"/>
      <c r="Y94" s="170"/>
      <c r="Z94" s="170"/>
      <c r="AA94" s="170"/>
      <c r="AB94" s="170"/>
      <c r="AC94" s="170"/>
      <c r="AD94" s="170"/>
      <c r="AE94" s="170" t="s">
        <v>267</v>
      </c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</row>
    <row r="95" spans="1:60" outlineLevel="1">
      <c r="A95" s="171"/>
      <c r="B95" s="180"/>
      <c r="C95" s="220" t="s">
        <v>136</v>
      </c>
      <c r="D95" s="208"/>
      <c r="E95" s="213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8"/>
      <c r="U95" s="187"/>
      <c r="V95" s="170"/>
      <c r="W95" s="170"/>
      <c r="X95" s="170"/>
      <c r="Y95" s="170"/>
      <c r="Z95" s="170"/>
      <c r="AA95" s="170"/>
      <c r="AB95" s="170"/>
      <c r="AC95" s="170"/>
      <c r="AD95" s="170"/>
      <c r="AE95" s="170" t="s">
        <v>137</v>
      </c>
      <c r="AF95" s="170">
        <v>0</v>
      </c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</row>
    <row r="96" spans="1:60" outlineLevel="1">
      <c r="A96" s="171"/>
      <c r="B96" s="180"/>
      <c r="C96" s="220" t="s">
        <v>810</v>
      </c>
      <c r="D96" s="208"/>
      <c r="E96" s="213">
        <v>25.375</v>
      </c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8"/>
      <c r="U96" s="187"/>
      <c r="V96" s="170"/>
      <c r="W96" s="170"/>
      <c r="X96" s="170"/>
      <c r="Y96" s="170"/>
      <c r="Z96" s="170"/>
      <c r="AA96" s="170"/>
      <c r="AB96" s="170"/>
      <c r="AC96" s="170"/>
      <c r="AD96" s="170"/>
      <c r="AE96" s="170" t="s">
        <v>137</v>
      </c>
      <c r="AF96" s="170">
        <v>0</v>
      </c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</row>
    <row r="97" spans="1:60" outlineLevel="1">
      <c r="A97" s="171">
        <v>27</v>
      </c>
      <c r="B97" s="180" t="s">
        <v>811</v>
      </c>
      <c r="C97" s="201" t="s">
        <v>812</v>
      </c>
      <c r="D97" s="181" t="s">
        <v>125</v>
      </c>
      <c r="E97" s="183">
        <v>50.75</v>
      </c>
      <c r="F97" s="186"/>
      <c r="G97" s="187">
        <f>ROUND(E97*F97,2)</f>
        <v>0</v>
      </c>
      <c r="H97" s="186">
        <v>103</v>
      </c>
      <c r="I97" s="187">
        <f>ROUND(E97*H97,2)</f>
        <v>5227.25</v>
      </c>
      <c r="J97" s="186">
        <v>0</v>
      </c>
      <c r="K97" s="187">
        <f>ROUND(E97*J97,2)</f>
        <v>0</v>
      </c>
      <c r="L97" s="187">
        <v>21</v>
      </c>
      <c r="M97" s="187">
        <f>G97*(1+L97/100)</f>
        <v>0</v>
      </c>
      <c r="N97" s="187">
        <v>6.4000000000000005E-4</v>
      </c>
      <c r="O97" s="187">
        <f>ROUND(E97*N97,2)</f>
        <v>0.03</v>
      </c>
      <c r="P97" s="187">
        <v>0</v>
      </c>
      <c r="Q97" s="187">
        <f>ROUND(E97*P97,2)</f>
        <v>0</v>
      </c>
      <c r="R97" s="187"/>
      <c r="S97" s="187"/>
      <c r="T97" s="188">
        <v>0</v>
      </c>
      <c r="U97" s="187">
        <f>ROUND(E97*T97,2)</f>
        <v>0</v>
      </c>
      <c r="V97" s="170"/>
      <c r="W97" s="170"/>
      <c r="X97" s="170"/>
      <c r="Y97" s="170"/>
      <c r="Z97" s="170"/>
      <c r="AA97" s="170"/>
      <c r="AB97" s="170"/>
      <c r="AC97" s="170"/>
      <c r="AD97" s="170"/>
      <c r="AE97" s="170" t="s">
        <v>267</v>
      </c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</row>
    <row r="98" spans="1:60" outlineLevel="1">
      <c r="A98" s="171"/>
      <c r="B98" s="180"/>
      <c r="C98" s="220" t="s">
        <v>136</v>
      </c>
      <c r="D98" s="208"/>
      <c r="E98" s="213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87"/>
      <c r="V98" s="170"/>
      <c r="W98" s="170"/>
      <c r="X98" s="170"/>
      <c r="Y98" s="170"/>
      <c r="Z98" s="170"/>
      <c r="AA98" s="170"/>
      <c r="AB98" s="170"/>
      <c r="AC98" s="170"/>
      <c r="AD98" s="170"/>
      <c r="AE98" s="170" t="s">
        <v>137</v>
      </c>
      <c r="AF98" s="170">
        <v>0</v>
      </c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0"/>
      <c r="BB98" s="170"/>
      <c r="BC98" s="170"/>
      <c r="BD98" s="170"/>
      <c r="BE98" s="170"/>
      <c r="BF98" s="170"/>
      <c r="BG98" s="170"/>
      <c r="BH98" s="170"/>
    </row>
    <row r="99" spans="1:60" outlineLevel="1">
      <c r="A99" s="171"/>
      <c r="B99" s="180"/>
      <c r="C99" s="220" t="s">
        <v>813</v>
      </c>
      <c r="D99" s="208"/>
      <c r="E99" s="213">
        <v>50.75</v>
      </c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8"/>
      <c r="U99" s="187"/>
      <c r="V99" s="170"/>
      <c r="W99" s="170"/>
      <c r="X99" s="170"/>
      <c r="Y99" s="170"/>
      <c r="Z99" s="170"/>
      <c r="AA99" s="170"/>
      <c r="AB99" s="170"/>
      <c r="AC99" s="170"/>
      <c r="AD99" s="170"/>
      <c r="AE99" s="170" t="s">
        <v>137</v>
      </c>
      <c r="AF99" s="170">
        <v>0</v>
      </c>
      <c r="AG99" s="170"/>
      <c r="AH99" s="170"/>
      <c r="AI99" s="170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70"/>
      <c r="BA99" s="170"/>
      <c r="BB99" s="170"/>
      <c r="BC99" s="170"/>
      <c r="BD99" s="170"/>
      <c r="BE99" s="170"/>
      <c r="BF99" s="170"/>
      <c r="BG99" s="170"/>
      <c r="BH99" s="170"/>
    </row>
    <row r="100" spans="1:60" outlineLevel="1">
      <c r="A100" s="171">
        <v>28</v>
      </c>
      <c r="B100" s="180" t="s">
        <v>814</v>
      </c>
      <c r="C100" s="201" t="s">
        <v>815</v>
      </c>
      <c r="D100" s="181" t="s">
        <v>125</v>
      </c>
      <c r="E100" s="183">
        <v>50.75</v>
      </c>
      <c r="F100" s="186"/>
      <c r="G100" s="187">
        <f>ROUND(E100*F100,2)</f>
        <v>0</v>
      </c>
      <c r="H100" s="186">
        <v>101</v>
      </c>
      <c r="I100" s="187">
        <f>ROUND(E100*H100,2)</f>
        <v>5125.75</v>
      </c>
      <c r="J100" s="186">
        <v>0</v>
      </c>
      <c r="K100" s="187">
        <f>ROUND(E100*J100,2)</f>
        <v>0</v>
      </c>
      <c r="L100" s="187">
        <v>21</v>
      </c>
      <c r="M100" s="187">
        <f>G100*(1+L100/100)</f>
        <v>0</v>
      </c>
      <c r="N100" s="187">
        <v>6.6E-4</v>
      </c>
      <c r="O100" s="187">
        <f>ROUND(E100*N100,2)</f>
        <v>0.03</v>
      </c>
      <c r="P100" s="187">
        <v>0</v>
      </c>
      <c r="Q100" s="187">
        <f>ROUND(E100*P100,2)</f>
        <v>0</v>
      </c>
      <c r="R100" s="187"/>
      <c r="S100" s="187"/>
      <c r="T100" s="188">
        <v>0</v>
      </c>
      <c r="U100" s="187">
        <f>ROUND(E100*T100,2)</f>
        <v>0</v>
      </c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 t="s">
        <v>267</v>
      </c>
      <c r="AF100" s="170"/>
      <c r="AG100" s="170"/>
      <c r="AH100" s="170"/>
      <c r="AI100" s="170"/>
      <c r="AJ100" s="170"/>
      <c r="AK100" s="170"/>
      <c r="AL100" s="170"/>
      <c r="AM100" s="170"/>
      <c r="AN100" s="170"/>
      <c r="AO100" s="170"/>
      <c r="AP100" s="170"/>
      <c r="AQ100" s="170"/>
      <c r="AR100" s="170"/>
      <c r="AS100" s="170"/>
      <c r="AT100" s="170"/>
      <c r="AU100" s="170"/>
      <c r="AV100" s="170"/>
      <c r="AW100" s="170"/>
      <c r="AX100" s="170"/>
      <c r="AY100" s="170"/>
      <c r="AZ100" s="170"/>
      <c r="BA100" s="170"/>
      <c r="BB100" s="170"/>
      <c r="BC100" s="170"/>
      <c r="BD100" s="170"/>
      <c r="BE100" s="170"/>
      <c r="BF100" s="170"/>
      <c r="BG100" s="170"/>
      <c r="BH100" s="170"/>
    </row>
    <row r="101" spans="1:60" outlineLevel="1">
      <c r="A101" s="171"/>
      <c r="B101" s="180"/>
      <c r="C101" s="220" t="s">
        <v>136</v>
      </c>
      <c r="D101" s="208"/>
      <c r="E101" s="213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8"/>
      <c r="U101" s="187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 t="s">
        <v>137</v>
      </c>
      <c r="AF101" s="170">
        <v>0</v>
      </c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70"/>
    </row>
    <row r="102" spans="1:60" outlineLevel="1">
      <c r="A102" s="171"/>
      <c r="B102" s="180"/>
      <c r="C102" s="220" t="s">
        <v>813</v>
      </c>
      <c r="D102" s="208"/>
      <c r="E102" s="213">
        <v>50.75</v>
      </c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8"/>
      <c r="U102" s="187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 t="s">
        <v>137</v>
      </c>
      <c r="AF102" s="170">
        <v>0</v>
      </c>
      <c r="AG102" s="170"/>
      <c r="AH102" s="170"/>
      <c r="AI102" s="170"/>
      <c r="AJ102" s="170"/>
      <c r="AK102" s="170"/>
      <c r="AL102" s="170"/>
      <c r="AM102" s="170"/>
      <c r="AN102" s="170"/>
      <c r="AO102" s="170"/>
      <c r="AP102" s="170"/>
      <c r="AQ102" s="170"/>
      <c r="AR102" s="170"/>
      <c r="AS102" s="170"/>
      <c r="AT102" s="170"/>
      <c r="AU102" s="170"/>
      <c r="AV102" s="170"/>
      <c r="AW102" s="170"/>
      <c r="AX102" s="170"/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</row>
    <row r="103" spans="1:60" ht="22.5" outlineLevel="1">
      <c r="A103" s="171">
        <v>29</v>
      </c>
      <c r="B103" s="180" t="s">
        <v>816</v>
      </c>
      <c r="C103" s="201" t="s">
        <v>817</v>
      </c>
      <c r="D103" s="181" t="s">
        <v>125</v>
      </c>
      <c r="E103" s="183">
        <v>20.3</v>
      </c>
      <c r="F103" s="186"/>
      <c r="G103" s="187">
        <f>ROUND(E103*F103,2)</f>
        <v>0</v>
      </c>
      <c r="H103" s="186">
        <v>376.5</v>
      </c>
      <c r="I103" s="187">
        <f>ROUND(E103*H103,2)</f>
        <v>7642.95</v>
      </c>
      <c r="J103" s="186">
        <v>0</v>
      </c>
      <c r="K103" s="187">
        <f>ROUND(E103*J103,2)</f>
        <v>0</v>
      </c>
      <c r="L103" s="187">
        <v>21</v>
      </c>
      <c r="M103" s="187">
        <f>G103*(1+L103/100)</f>
        <v>0</v>
      </c>
      <c r="N103" s="187">
        <v>1.16E-3</v>
      </c>
      <c r="O103" s="187">
        <f>ROUND(E103*N103,2)</f>
        <v>0.02</v>
      </c>
      <c r="P103" s="187">
        <v>0</v>
      </c>
      <c r="Q103" s="187">
        <f>ROUND(E103*P103,2)</f>
        <v>0</v>
      </c>
      <c r="R103" s="187"/>
      <c r="S103" s="187"/>
      <c r="T103" s="188">
        <v>0</v>
      </c>
      <c r="U103" s="187">
        <f>ROUND(E103*T103,2)</f>
        <v>0</v>
      </c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 t="s">
        <v>267</v>
      </c>
      <c r="AF103" s="170"/>
      <c r="AG103" s="170"/>
      <c r="AH103" s="170"/>
      <c r="AI103" s="170"/>
      <c r="AJ103" s="170"/>
      <c r="AK103" s="170"/>
      <c r="AL103" s="170"/>
      <c r="AM103" s="170"/>
      <c r="AN103" s="170"/>
      <c r="AO103" s="170"/>
      <c r="AP103" s="170"/>
      <c r="AQ103" s="170"/>
      <c r="AR103" s="170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0"/>
      <c r="BC103" s="170"/>
      <c r="BD103" s="170"/>
      <c r="BE103" s="170"/>
      <c r="BF103" s="170"/>
      <c r="BG103" s="170"/>
      <c r="BH103" s="170"/>
    </row>
    <row r="104" spans="1:60" outlineLevel="1">
      <c r="A104" s="171"/>
      <c r="B104" s="180"/>
      <c r="C104" s="220" t="s">
        <v>136</v>
      </c>
      <c r="D104" s="208"/>
      <c r="E104" s="213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8"/>
      <c r="U104" s="187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 t="s">
        <v>137</v>
      </c>
      <c r="AF104" s="170">
        <v>0</v>
      </c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</row>
    <row r="105" spans="1:60" outlineLevel="1">
      <c r="A105" s="171"/>
      <c r="B105" s="180"/>
      <c r="C105" s="220" t="s">
        <v>818</v>
      </c>
      <c r="D105" s="208"/>
      <c r="E105" s="213">
        <v>20.3</v>
      </c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8"/>
      <c r="U105" s="187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 t="s">
        <v>137</v>
      </c>
      <c r="AF105" s="170">
        <v>0</v>
      </c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0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0"/>
      <c r="BD105" s="170"/>
      <c r="BE105" s="170"/>
      <c r="BF105" s="170"/>
      <c r="BG105" s="170"/>
      <c r="BH105" s="170"/>
    </row>
    <row r="106" spans="1:60" outlineLevel="1">
      <c r="A106" s="171">
        <v>30</v>
      </c>
      <c r="B106" s="180" t="s">
        <v>819</v>
      </c>
      <c r="C106" s="201" t="s">
        <v>820</v>
      </c>
      <c r="D106" s="181" t="s">
        <v>125</v>
      </c>
      <c r="E106" s="183">
        <v>25</v>
      </c>
      <c r="F106" s="186"/>
      <c r="G106" s="187">
        <f>ROUND(E106*F106,2)</f>
        <v>0</v>
      </c>
      <c r="H106" s="186">
        <v>185</v>
      </c>
      <c r="I106" s="187">
        <f>ROUND(E106*H106,2)</f>
        <v>4625</v>
      </c>
      <c r="J106" s="186">
        <v>0</v>
      </c>
      <c r="K106" s="187">
        <f>ROUND(E106*J106,2)</f>
        <v>0</v>
      </c>
      <c r="L106" s="187">
        <v>21</v>
      </c>
      <c r="M106" s="187">
        <f>G106*(1+L106/100)</f>
        <v>0</v>
      </c>
      <c r="N106" s="187">
        <v>2.15E-3</v>
      </c>
      <c r="O106" s="187">
        <f>ROUND(E106*N106,2)</f>
        <v>0.05</v>
      </c>
      <c r="P106" s="187">
        <v>0</v>
      </c>
      <c r="Q106" s="187">
        <f>ROUND(E106*P106,2)</f>
        <v>0</v>
      </c>
      <c r="R106" s="187"/>
      <c r="S106" s="187"/>
      <c r="T106" s="188">
        <v>0</v>
      </c>
      <c r="U106" s="187">
        <f>ROUND(E106*T106,2)</f>
        <v>0</v>
      </c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 t="s">
        <v>267</v>
      </c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0"/>
      <c r="AT106" s="170"/>
      <c r="AU106" s="170"/>
      <c r="AV106" s="170"/>
      <c r="AW106" s="170"/>
      <c r="AX106" s="170"/>
      <c r="AY106" s="170"/>
      <c r="AZ106" s="170"/>
      <c r="BA106" s="170"/>
      <c r="BB106" s="170"/>
      <c r="BC106" s="170"/>
      <c r="BD106" s="170"/>
      <c r="BE106" s="170"/>
      <c r="BF106" s="170"/>
      <c r="BG106" s="170"/>
      <c r="BH106" s="170"/>
    </row>
    <row r="107" spans="1:60" outlineLevel="1">
      <c r="A107" s="171"/>
      <c r="B107" s="180"/>
      <c r="C107" s="220" t="s">
        <v>136</v>
      </c>
      <c r="D107" s="208"/>
      <c r="E107" s="213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8"/>
      <c r="U107" s="187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 t="s">
        <v>137</v>
      </c>
      <c r="AF107" s="170">
        <v>0</v>
      </c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0"/>
      <c r="AT107" s="170"/>
      <c r="AU107" s="170"/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</row>
    <row r="108" spans="1:60" outlineLevel="1">
      <c r="A108" s="171"/>
      <c r="B108" s="180"/>
      <c r="C108" s="220" t="s">
        <v>803</v>
      </c>
      <c r="D108" s="208"/>
      <c r="E108" s="213">
        <v>25</v>
      </c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8"/>
      <c r="U108" s="187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 t="s">
        <v>137</v>
      </c>
      <c r="AF108" s="170">
        <v>0</v>
      </c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0"/>
      <c r="AT108" s="170"/>
      <c r="AU108" s="170"/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</row>
    <row r="109" spans="1:60" outlineLevel="1">
      <c r="A109" s="171">
        <v>31</v>
      </c>
      <c r="B109" s="180" t="s">
        <v>821</v>
      </c>
      <c r="C109" s="201" t="s">
        <v>822</v>
      </c>
      <c r="D109" s="181" t="s">
        <v>125</v>
      </c>
      <c r="E109" s="183">
        <v>25</v>
      </c>
      <c r="F109" s="186"/>
      <c r="G109" s="187">
        <f>ROUND(E109*F109,2)</f>
        <v>0</v>
      </c>
      <c r="H109" s="186">
        <v>1590</v>
      </c>
      <c r="I109" s="187">
        <f>ROUND(E109*H109,2)</f>
        <v>39750</v>
      </c>
      <c r="J109" s="186">
        <v>0</v>
      </c>
      <c r="K109" s="187">
        <f>ROUND(E109*J109,2)</f>
        <v>0</v>
      </c>
      <c r="L109" s="187">
        <v>21</v>
      </c>
      <c r="M109" s="187">
        <f>G109*(1+L109/100)</f>
        <v>0</v>
      </c>
      <c r="N109" s="187">
        <v>2.4289999999999999E-2</v>
      </c>
      <c r="O109" s="187">
        <f>ROUND(E109*N109,2)</f>
        <v>0.61</v>
      </c>
      <c r="P109" s="187">
        <v>0</v>
      </c>
      <c r="Q109" s="187">
        <f>ROUND(E109*P109,2)</f>
        <v>0</v>
      </c>
      <c r="R109" s="187"/>
      <c r="S109" s="187"/>
      <c r="T109" s="188">
        <v>0</v>
      </c>
      <c r="U109" s="187">
        <f>ROUND(E109*T109,2)</f>
        <v>0</v>
      </c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 t="s">
        <v>267</v>
      </c>
      <c r="AF109" s="170"/>
      <c r="AG109" s="170"/>
      <c r="AH109" s="170"/>
      <c r="AI109" s="170"/>
      <c r="AJ109" s="170"/>
      <c r="AK109" s="170"/>
      <c r="AL109" s="170"/>
      <c r="AM109" s="170"/>
      <c r="AN109" s="170"/>
      <c r="AO109" s="170"/>
      <c r="AP109" s="170"/>
      <c r="AQ109" s="170"/>
      <c r="AR109" s="170"/>
      <c r="AS109" s="170"/>
      <c r="AT109" s="170"/>
      <c r="AU109" s="170"/>
      <c r="AV109" s="170"/>
      <c r="AW109" s="170"/>
      <c r="AX109" s="170"/>
      <c r="AY109" s="170"/>
      <c r="AZ109" s="170"/>
      <c r="BA109" s="170"/>
      <c r="BB109" s="170"/>
      <c r="BC109" s="170"/>
      <c r="BD109" s="170"/>
      <c r="BE109" s="170"/>
      <c r="BF109" s="170"/>
      <c r="BG109" s="170"/>
      <c r="BH109" s="170"/>
    </row>
    <row r="110" spans="1:60" outlineLevel="1">
      <c r="A110" s="171"/>
      <c r="B110" s="180"/>
      <c r="C110" s="220" t="s">
        <v>136</v>
      </c>
      <c r="D110" s="208"/>
      <c r="E110" s="213"/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8"/>
      <c r="U110" s="187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 t="s">
        <v>137</v>
      </c>
      <c r="AF110" s="170">
        <v>0</v>
      </c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0"/>
      <c r="AT110" s="170"/>
      <c r="AU110" s="170"/>
      <c r="AV110" s="170"/>
      <c r="AW110" s="170"/>
      <c r="AX110" s="170"/>
      <c r="AY110" s="170"/>
      <c r="AZ110" s="170"/>
      <c r="BA110" s="170"/>
      <c r="BB110" s="170"/>
      <c r="BC110" s="170"/>
      <c r="BD110" s="170"/>
      <c r="BE110" s="170"/>
      <c r="BF110" s="170"/>
      <c r="BG110" s="170"/>
      <c r="BH110" s="170"/>
    </row>
    <row r="111" spans="1:60" outlineLevel="1">
      <c r="A111" s="171"/>
      <c r="B111" s="180"/>
      <c r="C111" s="220" t="s">
        <v>803</v>
      </c>
      <c r="D111" s="208"/>
      <c r="E111" s="213">
        <v>25</v>
      </c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8"/>
      <c r="U111" s="187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 t="s">
        <v>137</v>
      </c>
      <c r="AF111" s="170">
        <v>0</v>
      </c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0"/>
      <c r="AT111" s="170"/>
      <c r="AU111" s="170"/>
      <c r="AV111" s="170"/>
      <c r="AW111" s="170"/>
      <c r="AX111" s="170"/>
      <c r="AY111" s="170"/>
      <c r="AZ111" s="170"/>
      <c r="BA111" s="170"/>
      <c r="BB111" s="170"/>
      <c r="BC111" s="170"/>
      <c r="BD111" s="170"/>
      <c r="BE111" s="170"/>
      <c r="BF111" s="170"/>
      <c r="BG111" s="170"/>
      <c r="BH111" s="170"/>
    </row>
    <row r="112" spans="1:60" outlineLevel="1">
      <c r="A112" s="171">
        <v>32</v>
      </c>
      <c r="B112" s="180" t="s">
        <v>823</v>
      </c>
      <c r="C112" s="201" t="s">
        <v>824</v>
      </c>
      <c r="D112" s="181" t="s">
        <v>125</v>
      </c>
      <c r="E112" s="183">
        <v>25</v>
      </c>
      <c r="F112" s="186"/>
      <c r="G112" s="187">
        <f>ROUND(E112*F112,2)</f>
        <v>0</v>
      </c>
      <c r="H112" s="186">
        <v>1131</v>
      </c>
      <c r="I112" s="187">
        <f>ROUND(E112*H112,2)</f>
        <v>28275</v>
      </c>
      <c r="J112" s="186">
        <v>0</v>
      </c>
      <c r="K112" s="187">
        <f>ROUND(E112*J112,2)</f>
        <v>0</v>
      </c>
      <c r="L112" s="187">
        <v>21</v>
      </c>
      <c r="M112" s="187">
        <f>G112*(1+L112/100)</f>
        <v>0</v>
      </c>
      <c r="N112" s="187">
        <v>4.1000000000000003E-3</v>
      </c>
      <c r="O112" s="187">
        <f>ROUND(E112*N112,2)</f>
        <v>0.1</v>
      </c>
      <c r="P112" s="187">
        <v>0</v>
      </c>
      <c r="Q112" s="187">
        <f>ROUND(E112*P112,2)</f>
        <v>0</v>
      </c>
      <c r="R112" s="187"/>
      <c r="S112" s="187"/>
      <c r="T112" s="188">
        <v>0</v>
      </c>
      <c r="U112" s="187">
        <f>ROUND(E112*T112,2)</f>
        <v>0</v>
      </c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 t="s">
        <v>267</v>
      </c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0"/>
      <c r="AZ112" s="170"/>
      <c r="BA112" s="170"/>
      <c r="BB112" s="170"/>
      <c r="BC112" s="170"/>
      <c r="BD112" s="170"/>
      <c r="BE112" s="170"/>
      <c r="BF112" s="170"/>
      <c r="BG112" s="170"/>
      <c r="BH112" s="170"/>
    </row>
    <row r="113" spans="1:60" outlineLevel="1">
      <c r="A113" s="171"/>
      <c r="B113" s="180"/>
      <c r="C113" s="220" t="s">
        <v>136</v>
      </c>
      <c r="D113" s="208"/>
      <c r="E113" s="213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8"/>
      <c r="U113" s="187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 t="s">
        <v>137</v>
      </c>
      <c r="AF113" s="170">
        <v>0</v>
      </c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0"/>
      <c r="AZ113" s="170"/>
      <c r="BA113" s="170"/>
      <c r="BB113" s="170"/>
      <c r="BC113" s="170"/>
      <c r="BD113" s="170"/>
      <c r="BE113" s="170"/>
      <c r="BF113" s="170"/>
      <c r="BG113" s="170"/>
      <c r="BH113" s="170"/>
    </row>
    <row r="114" spans="1:60" outlineLevel="1">
      <c r="A114" s="171"/>
      <c r="B114" s="180"/>
      <c r="C114" s="220" t="s">
        <v>803</v>
      </c>
      <c r="D114" s="208"/>
      <c r="E114" s="213">
        <v>25</v>
      </c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8"/>
      <c r="U114" s="187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 t="s">
        <v>137</v>
      </c>
      <c r="AF114" s="170">
        <v>0</v>
      </c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</row>
    <row r="115" spans="1:60" ht="22.5" outlineLevel="1">
      <c r="A115" s="171">
        <v>33</v>
      </c>
      <c r="B115" s="180" t="s">
        <v>825</v>
      </c>
      <c r="C115" s="201" t="s">
        <v>826</v>
      </c>
      <c r="D115" s="181" t="s">
        <v>125</v>
      </c>
      <c r="E115" s="183">
        <v>25</v>
      </c>
      <c r="F115" s="186"/>
      <c r="G115" s="187">
        <f>ROUND(E115*F115,2)</f>
        <v>0</v>
      </c>
      <c r="H115" s="186">
        <v>551</v>
      </c>
      <c r="I115" s="187">
        <f>ROUND(E115*H115,2)</f>
        <v>13775</v>
      </c>
      <c r="J115" s="186">
        <v>0</v>
      </c>
      <c r="K115" s="187">
        <f>ROUND(E115*J115,2)</f>
        <v>0</v>
      </c>
      <c r="L115" s="187">
        <v>21</v>
      </c>
      <c r="M115" s="187">
        <f>G115*(1+L115/100)</f>
        <v>0</v>
      </c>
      <c r="N115" s="187">
        <v>8.2199999999999999E-3</v>
      </c>
      <c r="O115" s="187">
        <f>ROUND(E115*N115,2)</f>
        <v>0.21</v>
      </c>
      <c r="P115" s="187">
        <v>0</v>
      </c>
      <c r="Q115" s="187">
        <f>ROUND(E115*P115,2)</f>
        <v>0</v>
      </c>
      <c r="R115" s="187"/>
      <c r="S115" s="187"/>
      <c r="T115" s="188">
        <v>0</v>
      </c>
      <c r="U115" s="187">
        <f>ROUND(E115*T115,2)</f>
        <v>0</v>
      </c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 t="s">
        <v>267</v>
      </c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</row>
    <row r="116" spans="1:60" outlineLevel="1">
      <c r="A116" s="171"/>
      <c r="B116" s="180"/>
      <c r="C116" s="220" t="s">
        <v>136</v>
      </c>
      <c r="D116" s="208"/>
      <c r="E116" s="213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8"/>
      <c r="U116" s="187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 t="s">
        <v>137</v>
      </c>
      <c r="AF116" s="170">
        <v>0</v>
      </c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</row>
    <row r="117" spans="1:60" outlineLevel="1">
      <c r="A117" s="171"/>
      <c r="B117" s="180"/>
      <c r="C117" s="220" t="s">
        <v>803</v>
      </c>
      <c r="D117" s="208"/>
      <c r="E117" s="213">
        <v>25</v>
      </c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8"/>
      <c r="U117" s="187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 t="s">
        <v>137</v>
      </c>
      <c r="AF117" s="170">
        <v>0</v>
      </c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</row>
    <row r="118" spans="1:60" ht="22.5" outlineLevel="1">
      <c r="A118" s="171">
        <v>34</v>
      </c>
      <c r="B118" s="180" t="s">
        <v>827</v>
      </c>
      <c r="C118" s="201" t="s">
        <v>828</v>
      </c>
      <c r="D118" s="181" t="s">
        <v>125</v>
      </c>
      <c r="E118" s="183">
        <v>5</v>
      </c>
      <c r="F118" s="186"/>
      <c r="G118" s="187">
        <f>ROUND(E118*F118,2)</f>
        <v>0</v>
      </c>
      <c r="H118" s="186">
        <v>2355</v>
      </c>
      <c r="I118" s="187">
        <f>ROUND(E118*H118,2)</f>
        <v>11775</v>
      </c>
      <c r="J118" s="186">
        <v>0</v>
      </c>
      <c r="K118" s="187">
        <f>ROUND(E118*J118,2)</f>
        <v>0</v>
      </c>
      <c r="L118" s="187">
        <v>21</v>
      </c>
      <c r="M118" s="187">
        <f>G118*(1+L118/100)</f>
        <v>0</v>
      </c>
      <c r="N118" s="187">
        <v>2.9999999999999997E-4</v>
      </c>
      <c r="O118" s="187">
        <f>ROUND(E118*N118,2)</f>
        <v>0</v>
      </c>
      <c r="P118" s="187">
        <v>0</v>
      </c>
      <c r="Q118" s="187">
        <f>ROUND(E118*P118,2)</f>
        <v>0</v>
      </c>
      <c r="R118" s="187"/>
      <c r="S118" s="187"/>
      <c r="T118" s="188">
        <v>0</v>
      </c>
      <c r="U118" s="187">
        <f>ROUND(E118*T118,2)</f>
        <v>0</v>
      </c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 t="s">
        <v>267</v>
      </c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0"/>
      <c r="AT118" s="170"/>
      <c r="AU118" s="170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</row>
    <row r="119" spans="1:60" outlineLevel="1">
      <c r="A119" s="171"/>
      <c r="B119" s="180"/>
      <c r="C119" s="220" t="s">
        <v>136</v>
      </c>
      <c r="D119" s="208"/>
      <c r="E119" s="213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8"/>
      <c r="U119" s="187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 t="s">
        <v>137</v>
      </c>
      <c r="AF119" s="170">
        <v>0</v>
      </c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</row>
    <row r="120" spans="1:60" outlineLevel="1">
      <c r="A120" s="171"/>
      <c r="B120" s="180"/>
      <c r="C120" s="220" t="s">
        <v>68</v>
      </c>
      <c r="D120" s="208"/>
      <c r="E120" s="213">
        <v>5</v>
      </c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8"/>
      <c r="U120" s="187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 t="s">
        <v>137</v>
      </c>
      <c r="AF120" s="170">
        <v>0</v>
      </c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0"/>
      <c r="AT120" s="170"/>
      <c r="AU120" s="170"/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</row>
    <row r="121" spans="1:60">
      <c r="A121" s="206" t="s">
        <v>102</v>
      </c>
      <c r="B121" s="207" t="s">
        <v>72</v>
      </c>
      <c r="C121" s="225" t="s">
        <v>73</v>
      </c>
      <c r="D121" s="212"/>
      <c r="E121" s="217"/>
      <c r="F121" s="218"/>
      <c r="G121" s="218">
        <f>SUMIF(AE122:AE122,"&lt;&gt;NOR",G122:G122)</f>
        <v>0</v>
      </c>
      <c r="H121" s="218"/>
      <c r="I121" s="218">
        <f>SUM(I122:I122)</f>
        <v>0</v>
      </c>
      <c r="J121" s="218"/>
      <c r="K121" s="218">
        <f>SUM(K122:K122)</f>
        <v>11700</v>
      </c>
      <c r="L121" s="218"/>
      <c r="M121" s="218">
        <f>SUM(M122:M122)</f>
        <v>0</v>
      </c>
      <c r="N121" s="218"/>
      <c r="O121" s="218">
        <f>SUM(O122:O122)</f>
        <v>0</v>
      </c>
      <c r="P121" s="218"/>
      <c r="Q121" s="218">
        <f>SUM(Q122:Q122)</f>
        <v>0</v>
      </c>
      <c r="R121" s="218"/>
      <c r="S121" s="218"/>
      <c r="T121" s="219"/>
      <c r="U121" s="218">
        <f>SUM(U122:U122)</f>
        <v>0</v>
      </c>
      <c r="AE121" t="s">
        <v>103</v>
      </c>
    </row>
    <row r="122" spans="1:60" outlineLevel="1">
      <c r="A122" s="171">
        <v>35</v>
      </c>
      <c r="B122" s="180" t="s">
        <v>469</v>
      </c>
      <c r="C122" s="201" t="s">
        <v>470</v>
      </c>
      <c r="D122" s="181" t="s">
        <v>145</v>
      </c>
      <c r="E122" s="183">
        <v>117</v>
      </c>
      <c r="F122" s="186"/>
      <c r="G122" s="187">
        <f>ROUND(E122*F122,2)</f>
        <v>0</v>
      </c>
      <c r="H122" s="186">
        <v>0</v>
      </c>
      <c r="I122" s="187">
        <f>ROUND(E122*H122,2)</f>
        <v>0</v>
      </c>
      <c r="J122" s="186">
        <v>100</v>
      </c>
      <c r="K122" s="187">
        <f>ROUND(E122*J122,2)</f>
        <v>11700</v>
      </c>
      <c r="L122" s="187">
        <v>21</v>
      </c>
      <c r="M122" s="187">
        <f>G122*(1+L122/100)</f>
        <v>0</v>
      </c>
      <c r="N122" s="187">
        <v>0</v>
      </c>
      <c r="O122" s="187">
        <f>ROUND(E122*N122,2)</f>
        <v>0</v>
      </c>
      <c r="P122" s="187">
        <v>0</v>
      </c>
      <c r="Q122" s="187">
        <f>ROUND(E122*P122,2)</f>
        <v>0</v>
      </c>
      <c r="R122" s="187"/>
      <c r="S122" s="187"/>
      <c r="T122" s="188">
        <v>0</v>
      </c>
      <c r="U122" s="187">
        <f>ROUND(E122*T122,2)</f>
        <v>0</v>
      </c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 t="s">
        <v>107</v>
      </c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0"/>
      <c r="AT122" s="170"/>
      <c r="AU122" s="170"/>
      <c r="AV122" s="170"/>
      <c r="AW122" s="170"/>
      <c r="AX122" s="170"/>
      <c r="AY122" s="170"/>
      <c r="AZ122" s="170"/>
      <c r="BA122" s="170"/>
      <c r="BB122" s="170"/>
      <c r="BC122" s="170"/>
      <c r="BD122" s="170"/>
      <c r="BE122" s="170"/>
      <c r="BF122" s="170"/>
      <c r="BG122" s="170"/>
      <c r="BH122" s="170"/>
    </row>
    <row r="123" spans="1:60">
      <c r="A123" s="206" t="s">
        <v>102</v>
      </c>
      <c r="B123" s="207" t="s">
        <v>76</v>
      </c>
      <c r="C123" s="225" t="s">
        <v>77</v>
      </c>
      <c r="D123" s="212"/>
      <c r="E123" s="217"/>
      <c r="F123" s="218"/>
      <c r="G123" s="218">
        <f>SUMIF(AE124:AE124,"&lt;&gt;NOR",G124:G124)</f>
        <v>0</v>
      </c>
      <c r="H123" s="218"/>
      <c r="I123" s="218">
        <f>SUM(I124:I124)</f>
        <v>0</v>
      </c>
      <c r="J123" s="218"/>
      <c r="K123" s="218">
        <f>SUM(K124:K124)</f>
        <v>13526.22</v>
      </c>
      <c r="L123" s="218"/>
      <c r="M123" s="218">
        <f>SUM(M124:M124)</f>
        <v>0</v>
      </c>
      <c r="N123" s="218"/>
      <c r="O123" s="218">
        <f>SUM(O124:O124)</f>
        <v>0</v>
      </c>
      <c r="P123" s="218"/>
      <c r="Q123" s="218">
        <f>SUM(Q124:Q124)</f>
        <v>0</v>
      </c>
      <c r="R123" s="218"/>
      <c r="S123" s="218"/>
      <c r="T123" s="219"/>
      <c r="U123" s="218">
        <f>SUM(U124:U124)</f>
        <v>26.01</v>
      </c>
      <c r="AE123" t="s">
        <v>103</v>
      </c>
    </row>
    <row r="124" spans="1:60" ht="22.5" outlineLevel="1">
      <c r="A124" s="189">
        <v>36</v>
      </c>
      <c r="B124" s="190" t="s">
        <v>482</v>
      </c>
      <c r="C124" s="202" t="s">
        <v>483</v>
      </c>
      <c r="D124" s="191" t="s">
        <v>263</v>
      </c>
      <c r="E124" s="192">
        <v>122.96566</v>
      </c>
      <c r="F124" s="193"/>
      <c r="G124" s="194">
        <f>ROUND(E124*F124,2)</f>
        <v>0</v>
      </c>
      <c r="H124" s="193">
        <v>0</v>
      </c>
      <c r="I124" s="194">
        <f>ROUND(E124*H124,2)</f>
        <v>0</v>
      </c>
      <c r="J124" s="193">
        <v>110</v>
      </c>
      <c r="K124" s="194">
        <f>ROUND(E124*J124,2)</f>
        <v>13526.22</v>
      </c>
      <c r="L124" s="194">
        <v>21</v>
      </c>
      <c r="M124" s="194">
        <f>G124*(1+L124/100)</f>
        <v>0</v>
      </c>
      <c r="N124" s="194">
        <v>0</v>
      </c>
      <c r="O124" s="194">
        <f>ROUND(E124*N124,2)</f>
        <v>0</v>
      </c>
      <c r="P124" s="194">
        <v>0</v>
      </c>
      <c r="Q124" s="194">
        <f>ROUND(E124*P124,2)</f>
        <v>0</v>
      </c>
      <c r="R124" s="194"/>
      <c r="S124" s="194"/>
      <c r="T124" s="195">
        <v>0.21149999999999999</v>
      </c>
      <c r="U124" s="194">
        <f>ROUND(E124*T124,2)</f>
        <v>26.01</v>
      </c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 t="s">
        <v>484</v>
      </c>
      <c r="AF124" s="170"/>
      <c r="AG124" s="170"/>
      <c r="AH124" s="170"/>
      <c r="AI124" s="170"/>
      <c r="AJ124" s="170"/>
      <c r="AK124" s="170"/>
      <c r="AL124" s="170"/>
      <c r="AM124" s="170"/>
      <c r="AN124" s="170"/>
      <c r="AO124" s="170"/>
      <c r="AP124" s="170"/>
      <c r="AQ124" s="170"/>
      <c r="AR124" s="170"/>
      <c r="AS124" s="170"/>
      <c r="AT124" s="170"/>
      <c r="AU124" s="170"/>
      <c r="AV124" s="170"/>
      <c r="AW124" s="170"/>
      <c r="AX124" s="170"/>
      <c r="AY124" s="170"/>
      <c r="AZ124" s="170"/>
      <c r="BA124" s="170"/>
      <c r="BB124" s="170"/>
      <c r="BC124" s="170"/>
      <c r="BD124" s="170"/>
      <c r="BE124" s="170"/>
      <c r="BF124" s="170"/>
      <c r="BG124" s="170"/>
      <c r="BH124" s="170"/>
    </row>
    <row r="125" spans="1:60">
      <c r="A125" s="6"/>
      <c r="B125" s="7" t="s">
        <v>128</v>
      </c>
      <c r="C125" s="203" t="s">
        <v>128</v>
      </c>
      <c r="D125" s="9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AC125">
        <v>15</v>
      </c>
      <c r="AD125">
        <v>21</v>
      </c>
    </row>
    <row r="126" spans="1:60">
      <c r="A126" s="196"/>
      <c r="B126" s="197" t="s">
        <v>31</v>
      </c>
      <c r="C126" s="204" t="s">
        <v>128</v>
      </c>
      <c r="D126" s="198"/>
      <c r="E126" s="199"/>
      <c r="F126" s="199"/>
      <c r="G126" s="200">
        <f>G7+G66+G70+G74+G121+G123</f>
        <v>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AC126">
        <f>SUMIF(L7:L124,AC125,G7:G124)</f>
        <v>0</v>
      </c>
      <c r="AD126">
        <f>SUMIF(L7:L124,AD125,G7:G124)</f>
        <v>0</v>
      </c>
      <c r="AE126" t="s">
        <v>129</v>
      </c>
    </row>
    <row r="127" spans="1:60">
      <c r="A127" s="6"/>
      <c r="B127" s="7" t="s">
        <v>128</v>
      </c>
      <c r="C127" s="203" t="s">
        <v>128</v>
      </c>
      <c r="D127" s="9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60">
      <c r="A128" s="6"/>
      <c r="B128" s="7" t="s">
        <v>128</v>
      </c>
      <c r="C128" s="203" t="s">
        <v>128</v>
      </c>
      <c r="D128" s="9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31">
      <c r="A129" s="705" t="s">
        <v>130</v>
      </c>
      <c r="B129" s="705"/>
      <c r="C129" s="706"/>
      <c r="D129" s="9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31">
      <c r="A130" s="686"/>
      <c r="B130" s="687"/>
      <c r="C130" s="688"/>
      <c r="D130" s="687"/>
      <c r="E130" s="687"/>
      <c r="F130" s="687"/>
      <c r="G130" s="689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AE130" t="s">
        <v>131</v>
      </c>
    </row>
    <row r="131" spans="1:31">
      <c r="A131" s="690"/>
      <c r="B131" s="691"/>
      <c r="C131" s="692"/>
      <c r="D131" s="691"/>
      <c r="E131" s="691"/>
      <c r="F131" s="691"/>
      <c r="G131" s="69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31">
      <c r="A132" s="690"/>
      <c r="B132" s="691"/>
      <c r="C132" s="692"/>
      <c r="D132" s="691"/>
      <c r="E132" s="691"/>
      <c r="F132" s="691"/>
      <c r="G132" s="69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31">
      <c r="A133" s="690"/>
      <c r="B133" s="691"/>
      <c r="C133" s="692"/>
      <c r="D133" s="691"/>
      <c r="E133" s="691"/>
      <c r="F133" s="691"/>
      <c r="G133" s="69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31">
      <c r="A134" s="694"/>
      <c r="B134" s="695"/>
      <c r="C134" s="696"/>
      <c r="D134" s="695"/>
      <c r="E134" s="695"/>
      <c r="F134" s="695"/>
      <c r="G134" s="69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31">
      <c r="A135" s="6"/>
      <c r="B135" s="7" t="s">
        <v>128</v>
      </c>
      <c r="C135" s="203" t="s">
        <v>128</v>
      </c>
      <c r="D135" s="9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31">
      <c r="C136" s="205"/>
      <c r="D136" s="165"/>
      <c r="AE136" t="s">
        <v>132</v>
      </c>
    </row>
    <row r="137" spans="1:31">
      <c r="D137" s="165"/>
    </row>
    <row r="138" spans="1:31">
      <c r="D138" s="165"/>
    </row>
    <row r="139" spans="1:31">
      <c r="D139" s="165"/>
    </row>
    <row r="140" spans="1:31">
      <c r="D140" s="165"/>
    </row>
    <row r="141" spans="1:31">
      <c r="D141" s="165"/>
    </row>
    <row r="142" spans="1:31">
      <c r="D142" s="165"/>
    </row>
    <row r="143" spans="1:31">
      <c r="D143" s="165"/>
    </row>
    <row r="144" spans="1:31">
      <c r="D144" s="165"/>
    </row>
    <row r="145" spans="4:4">
      <c r="D145" s="165"/>
    </row>
    <row r="146" spans="4:4">
      <c r="D146" s="165"/>
    </row>
    <row r="147" spans="4:4">
      <c r="D147" s="165"/>
    </row>
    <row r="148" spans="4:4">
      <c r="D148" s="165"/>
    </row>
    <row r="149" spans="4:4">
      <c r="D149" s="165"/>
    </row>
    <row r="150" spans="4:4">
      <c r="D150" s="165"/>
    </row>
    <row r="151" spans="4:4">
      <c r="D151" s="165"/>
    </row>
    <row r="152" spans="4:4">
      <c r="D152" s="165"/>
    </row>
    <row r="153" spans="4:4">
      <c r="D153" s="165"/>
    </row>
    <row r="154" spans="4:4">
      <c r="D154" s="165"/>
    </row>
    <row r="155" spans="4:4">
      <c r="D155" s="165"/>
    </row>
    <row r="156" spans="4:4">
      <c r="D156" s="165"/>
    </row>
    <row r="157" spans="4:4">
      <c r="D157" s="165"/>
    </row>
    <row r="158" spans="4:4">
      <c r="D158" s="165"/>
    </row>
    <row r="159" spans="4:4">
      <c r="D159" s="165"/>
    </row>
    <row r="160" spans="4:4">
      <c r="D160" s="165"/>
    </row>
    <row r="161" spans="4:4">
      <c r="D161" s="165"/>
    </row>
    <row r="162" spans="4:4">
      <c r="D162" s="165"/>
    </row>
    <row r="163" spans="4:4">
      <c r="D163" s="165"/>
    </row>
    <row r="164" spans="4:4">
      <c r="D164" s="165"/>
    </row>
    <row r="165" spans="4:4">
      <c r="D165" s="165"/>
    </row>
    <row r="166" spans="4:4">
      <c r="D166" s="165"/>
    </row>
    <row r="167" spans="4:4">
      <c r="D167" s="165"/>
    </row>
    <row r="168" spans="4:4">
      <c r="D168" s="165"/>
    </row>
    <row r="169" spans="4:4">
      <c r="D169" s="165"/>
    </row>
    <row r="170" spans="4:4">
      <c r="D170" s="165"/>
    </row>
    <row r="171" spans="4:4">
      <c r="D171" s="165"/>
    </row>
    <row r="172" spans="4:4">
      <c r="D172" s="165"/>
    </row>
    <row r="173" spans="4:4">
      <c r="D173" s="165"/>
    </row>
    <row r="174" spans="4:4">
      <c r="D174" s="165"/>
    </row>
    <row r="175" spans="4:4">
      <c r="D175" s="165"/>
    </row>
    <row r="176" spans="4:4">
      <c r="D176" s="165"/>
    </row>
    <row r="177" spans="4:4">
      <c r="D177" s="165"/>
    </row>
    <row r="178" spans="4:4">
      <c r="D178" s="165"/>
    </row>
    <row r="179" spans="4:4">
      <c r="D179" s="165"/>
    </row>
    <row r="180" spans="4:4">
      <c r="D180" s="165"/>
    </row>
    <row r="181" spans="4:4">
      <c r="D181" s="165"/>
    </row>
    <row r="182" spans="4:4">
      <c r="D182" s="165"/>
    </row>
    <row r="183" spans="4:4">
      <c r="D183" s="165"/>
    </row>
    <row r="184" spans="4:4">
      <c r="D184" s="165"/>
    </row>
    <row r="185" spans="4:4">
      <c r="D185" s="165"/>
    </row>
    <row r="186" spans="4:4">
      <c r="D186" s="165"/>
    </row>
    <row r="187" spans="4:4">
      <c r="D187" s="165"/>
    </row>
    <row r="188" spans="4:4">
      <c r="D188" s="165"/>
    </row>
    <row r="189" spans="4:4">
      <c r="D189" s="165"/>
    </row>
    <row r="190" spans="4:4">
      <c r="D190" s="165"/>
    </row>
    <row r="191" spans="4:4">
      <c r="D191" s="165"/>
    </row>
    <row r="192" spans="4:4">
      <c r="D192" s="165"/>
    </row>
    <row r="193" spans="4:4">
      <c r="D193" s="165"/>
    </row>
    <row r="194" spans="4:4">
      <c r="D194" s="165"/>
    </row>
    <row r="195" spans="4:4">
      <c r="D195" s="165"/>
    </row>
    <row r="196" spans="4:4">
      <c r="D196" s="165"/>
    </row>
    <row r="197" spans="4:4">
      <c r="D197" s="165"/>
    </row>
    <row r="198" spans="4:4">
      <c r="D198" s="165"/>
    </row>
    <row r="199" spans="4:4">
      <c r="D199" s="165"/>
    </row>
    <row r="200" spans="4:4">
      <c r="D200" s="165"/>
    </row>
    <row r="201" spans="4:4">
      <c r="D201" s="165"/>
    </row>
    <row r="202" spans="4:4">
      <c r="D202" s="165"/>
    </row>
    <row r="203" spans="4:4">
      <c r="D203" s="165"/>
    </row>
    <row r="204" spans="4:4">
      <c r="D204" s="165"/>
    </row>
    <row r="205" spans="4:4">
      <c r="D205" s="165"/>
    </row>
    <row r="206" spans="4:4">
      <c r="D206" s="165"/>
    </row>
    <row r="207" spans="4:4">
      <c r="D207" s="165"/>
    </row>
    <row r="208" spans="4:4">
      <c r="D208" s="165"/>
    </row>
    <row r="209" spans="4:4">
      <c r="D209" s="165"/>
    </row>
    <row r="210" spans="4:4">
      <c r="D210" s="165"/>
    </row>
    <row r="211" spans="4:4">
      <c r="D211" s="165"/>
    </row>
    <row r="212" spans="4:4">
      <c r="D212" s="165"/>
    </row>
    <row r="213" spans="4:4">
      <c r="D213" s="165"/>
    </row>
    <row r="214" spans="4:4">
      <c r="D214" s="165"/>
    </row>
    <row r="215" spans="4:4">
      <c r="D215" s="165"/>
    </row>
    <row r="216" spans="4:4">
      <c r="D216" s="165"/>
    </row>
    <row r="217" spans="4:4">
      <c r="D217" s="165"/>
    </row>
    <row r="218" spans="4:4">
      <c r="D218" s="165"/>
    </row>
    <row r="219" spans="4:4">
      <c r="D219" s="165"/>
    </row>
    <row r="220" spans="4:4">
      <c r="D220" s="165"/>
    </row>
    <row r="221" spans="4:4">
      <c r="D221" s="165"/>
    </row>
    <row r="222" spans="4:4">
      <c r="D222" s="165"/>
    </row>
    <row r="223" spans="4:4">
      <c r="D223" s="165"/>
    </row>
    <row r="224" spans="4:4">
      <c r="D224" s="165"/>
    </row>
    <row r="225" spans="4:4">
      <c r="D225" s="165"/>
    </row>
    <row r="226" spans="4:4">
      <c r="D226" s="165"/>
    </row>
    <row r="227" spans="4:4">
      <c r="D227" s="165"/>
    </row>
    <row r="228" spans="4:4">
      <c r="D228" s="165"/>
    </row>
    <row r="229" spans="4:4">
      <c r="D229" s="165"/>
    </row>
    <row r="230" spans="4:4">
      <c r="D230" s="165"/>
    </row>
    <row r="231" spans="4:4">
      <c r="D231" s="165"/>
    </row>
    <row r="232" spans="4:4">
      <c r="D232" s="165"/>
    </row>
    <row r="233" spans="4:4">
      <c r="D233" s="165"/>
    </row>
    <row r="234" spans="4:4">
      <c r="D234" s="165"/>
    </row>
    <row r="235" spans="4:4">
      <c r="D235" s="165"/>
    </row>
    <row r="236" spans="4:4">
      <c r="D236" s="165"/>
    </row>
    <row r="237" spans="4:4">
      <c r="D237" s="165"/>
    </row>
    <row r="238" spans="4:4">
      <c r="D238" s="165"/>
    </row>
    <row r="239" spans="4:4">
      <c r="D239" s="165"/>
    </row>
    <row r="240" spans="4:4">
      <c r="D240" s="165"/>
    </row>
    <row r="241" spans="4:4">
      <c r="D241" s="165"/>
    </row>
    <row r="242" spans="4:4">
      <c r="D242" s="165"/>
    </row>
    <row r="243" spans="4:4">
      <c r="D243" s="165"/>
    </row>
    <row r="244" spans="4:4">
      <c r="D244" s="165"/>
    </row>
    <row r="245" spans="4:4">
      <c r="D245" s="165"/>
    </row>
    <row r="246" spans="4:4">
      <c r="D246" s="165"/>
    </row>
    <row r="247" spans="4:4">
      <c r="D247" s="165"/>
    </row>
    <row r="248" spans="4:4">
      <c r="D248" s="165"/>
    </row>
    <row r="249" spans="4:4">
      <c r="D249" s="165"/>
    </row>
    <row r="250" spans="4:4">
      <c r="D250" s="165"/>
    </row>
    <row r="251" spans="4:4">
      <c r="D251" s="165"/>
    </row>
    <row r="252" spans="4:4">
      <c r="D252" s="165"/>
    </row>
    <row r="253" spans="4:4">
      <c r="D253" s="165"/>
    </row>
    <row r="254" spans="4:4">
      <c r="D254" s="165"/>
    </row>
    <row r="255" spans="4:4">
      <c r="D255" s="165"/>
    </row>
    <row r="256" spans="4:4">
      <c r="D256" s="165"/>
    </row>
    <row r="257" spans="4:4">
      <c r="D257" s="165"/>
    </row>
    <row r="258" spans="4:4">
      <c r="D258" s="165"/>
    </row>
    <row r="259" spans="4:4">
      <c r="D259" s="165"/>
    </row>
    <row r="260" spans="4:4">
      <c r="D260" s="165"/>
    </row>
    <row r="261" spans="4:4">
      <c r="D261" s="165"/>
    </row>
    <row r="262" spans="4:4">
      <c r="D262" s="165"/>
    </row>
    <row r="263" spans="4:4">
      <c r="D263" s="165"/>
    </row>
    <row r="264" spans="4:4">
      <c r="D264" s="165"/>
    </row>
    <row r="265" spans="4:4">
      <c r="D265" s="165"/>
    </row>
    <row r="266" spans="4:4">
      <c r="D266" s="165"/>
    </row>
    <row r="267" spans="4:4">
      <c r="D267" s="165"/>
    </row>
    <row r="268" spans="4:4">
      <c r="D268" s="165"/>
    </row>
    <row r="269" spans="4:4">
      <c r="D269" s="165"/>
    </row>
    <row r="270" spans="4:4">
      <c r="D270" s="165"/>
    </row>
    <row r="271" spans="4:4">
      <c r="D271" s="165"/>
    </row>
    <row r="272" spans="4:4">
      <c r="D272" s="165"/>
    </row>
    <row r="273" spans="4:4">
      <c r="D273" s="165"/>
    </row>
    <row r="274" spans="4:4">
      <c r="D274" s="165"/>
    </row>
    <row r="275" spans="4:4">
      <c r="D275" s="165"/>
    </row>
    <row r="276" spans="4:4">
      <c r="D276" s="165"/>
    </row>
    <row r="277" spans="4:4">
      <c r="D277" s="165"/>
    </row>
    <row r="278" spans="4:4">
      <c r="D278" s="165"/>
    </row>
    <row r="279" spans="4:4">
      <c r="D279" s="165"/>
    </row>
    <row r="280" spans="4:4">
      <c r="D280" s="165"/>
    </row>
    <row r="281" spans="4:4">
      <c r="D281" s="165"/>
    </row>
    <row r="282" spans="4:4">
      <c r="D282" s="165"/>
    </row>
    <row r="283" spans="4:4">
      <c r="D283" s="165"/>
    </row>
    <row r="284" spans="4:4">
      <c r="D284" s="165"/>
    </row>
    <row r="285" spans="4:4">
      <c r="D285" s="165"/>
    </row>
    <row r="286" spans="4:4">
      <c r="D286" s="165"/>
    </row>
    <row r="287" spans="4:4">
      <c r="D287" s="165"/>
    </row>
    <row r="288" spans="4:4">
      <c r="D288" s="165"/>
    </row>
    <row r="289" spans="4:4">
      <c r="D289" s="165"/>
    </row>
    <row r="290" spans="4:4">
      <c r="D290" s="165"/>
    </row>
    <row r="291" spans="4:4">
      <c r="D291" s="165"/>
    </row>
    <row r="292" spans="4:4">
      <c r="D292" s="165"/>
    </row>
    <row r="293" spans="4:4">
      <c r="D293" s="165"/>
    </row>
    <row r="294" spans="4:4">
      <c r="D294" s="165"/>
    </row>
    <row r="295" spans="4:4">
      <c r="D295" s="165"/>
    </row>
    <row r="296" spans="4:4">
      <c r="D296" s="165"/>
    </row>
    <row r="297" spans="4:4">
      <c r="D297" s="165"/>
    </row>
    <row r="298" spans="4:4">
      <c r="D298" s="165"/>
    </row>
    <row r="299" spans="4:4">
      <c r="D299" s="165"/>
    </row>
    <row r="300" spans="4:4">
      <c r="D300" s="165"/>
    </row>
    <row r="301" spans="4:4">
      <c r="D301" s="165"/>
    </row>
    <row r="302" spans="4:4">
      <c r="D302" s="165"/>
    </row>
    <row r="303" spans="4:4">
      <c r="D303" s="165"/>
    </row>
    <row r="304" spans="4:4">
      <c r="D304" s="165"/>
    </row>
    <row r="305" spans="4:4">
      <c r="D305" s="165"/>
    </row>
    <row r="306" spans="4:4">
      <c r="D306" s="165"/>
    </row>
    <row r="307" spans="4:4">
      <c r="D307" s="165"/>
    </row>
    <row r="308" spans="4:4">
      <c r="D308" s="165"/>
    </row>
    <row r="309" spans="4:4">
      <c r="D309" s="165"/>
    </row>
    <row r="310" spans="4:4">
      <c r="D310" s="165"/>
    </row>
    <row r="311" spans="4:4">
      <c r="D311" s="165"/>
    </row>
    <row r="312" spans="4:4">
      <c r="D312" s="165"/>
    </row>
    <row r="313" spans="4:4">
      <c r="D313" s="165"/>
    </row>
    <row r="314" spans="4:4">
      <c r="D314" s="165"/>
    </row>
    <row r="315" spans="4:4">
      <c r="D315" s="165"/>
    </row>
    <row r="316" spans="4:4">
      <c r="D316" s="165"/>
    </row>
    <row r="317" spans="4:4">
      <c r="D317" s="165"/>
    </row>
    <row r="318" spans="4:4">
      <c r="D318" s="165"/>
    </row>
    <row r="319" spans="4:4">
      <c r="D319" s="165"/>
    </row>
    <row r="320" spans="4:4">
      <c r="D320" s="165"/>
    </row>
    <row r="321" spans="4:4">
      <c r="D321" s="165"/>
    </row>
    <row r="322" spans="4:4">
      <c r="D322" s="165"/>
    </row>
    <row r="323" spans="4:4">
      <c r="D323" s="165"/>
    </row>
    <row r="324" spans="4:4">
      <c r="D324" s="165"/>
    </row>
    <row r="325" spans="4:4">
      <c r="D325" s="165"/>
    </row>
    <row r="326" spans="4:4">
      <c r="D326" s="165"/>
    </row>
    <row r="327" spans="4:4">
      <c r="D327" s="165"/>
    </row>
    <row r="328" spans="4:4">
      <c r="D328" s="165"/>
    </row>
    <row r="329" spans="4:4">
      <c r="D329" s="165"/>
    </row>
    <row r="330" spans="4:4">
      <c r="D330" s="165"/>
    </row>
    <row r="331" spans="4:4">
      <c r="D331" s="165"/>
    </row>
    <row r="332" spans="4:4">
      <c r="D332" s="165"/>
    </row>
    <row r="333" spans="4:4">
      <c r="D333" s="165"/>
    </row>
    <row r="334" spans="4:4">
      <c r="D334" s="165"/>
    </row>
    <row r="335" spans="4:4">
      <c r="D335" s="165"/>
    </row>
    <row r="336" spans="4:4">
      <c r="D336" s="165"/>
    </row>
    <row r="337" spans="4:4">
      <c r="D337" s="165"/>
    </row>
    <row r="338" spans="4:4">
      <c r="D338" s="165"/>
    </row>
    <row r="339" spans="4:4">
      <c r="D339" s="165"/>
    </row>
    <row r="340" spans="4:4">
      <c r="D340" s="165"/>
    </row>
    <row r="341" spans="4:4">
      <c r="D341" s="165"/>
    </row>
    <row r="342" spans="4:4">
      <c r="D342" s="165"/>
    </row>
    <row r="343" spans="4:4">
      <c r="D343" s="165"/>
    </row>
    <row r="344" spans="4:4">
      <c r="D344" s="165"/>
    </row>
    <row r="345" spans="4:4">
      <c r="D345" s="165"/>
    </row>
    <row r="346" spans="4:4">
      <c r="D346" s="165"/>
    </row>
    <row r="347" spans="4:4">
      <c r="D347" s="165"/>
    </row>
    <row r="348" spans="4:4">
      <c r="D348" s="165"/>
    </row>
    <row r="349" spans="4:4">
      <c r="D349" s="165"/>
    </row>
    <row r="350" spans="4:4">
      <c r="D350" s="165"/>
    </row>
    <row r="351" spans="4:4">
      <c r="D351" s="165"/>
    </row>
    <row r="352" spans="4:4">
      <c r="D352" s="165"/>
    </row>
    <row r="353" spans="4:4">
      <c r="D353" s="165"/>
    </row>
    <row r="354" spans="4:4">
      <c r="D354" s="165"/>
    </row>
    <row r="355" spans="4:4">
      <c r="D355" s="165"/>
    </row>
    <row r="356" spans="4:4">
      <c r="D356" s="165"/>
    </row>
    <row r="357" spans="4:4">
      <c r="D357" s="165"/>
    </row>
    <row r="358" spans="4:4">
      <c r="D358" s="165"/>
    </row>
    <row r="359" spans="4:4">
      <c r="D359" s="165"/>
    </row>
    <row r="360" spans="4:4">
      <c r="D360" s="165"/>
    </row>
    <row r="361" spans="4:4">
      <c r="D361" s="165"/>
    </row>
    <row r="362" spans="4:4">
      <c r="D362" s="165"/>
    </row>
    <row r="363" spans="4:4">
      <c r="D363" s="165"/>
    </row>
    <row r="364" spans="4:4">
      <c r="D364" s="165"/>
    </row>
    <row r="365" spans="4:4">
      <c r="D365" s="165"/>
    </row>
    <row r="366" spans="4:4">
      <c r="D366" s="165"/>
    </row>
    <row r="367" spans="4:4">
      <c r="D367" s="165"/>
    </row>
    <row r="368" spans="4:4">
      <c r="D368" s="165"/>
    </row>
    <row r="369" spans="4:4">
      <c r="D369" s="165"/>
    </row>
    <row r="370" spans="4:4">
      <c r="D370" s="165"/>
    </row>
    <row r="371" spans="4:4">
      <c r="D371" s="165"/>
    </row>
    <row r="372" spans="4:4">
      <c r="D372" s="165"/>
    </row>
    <row r="373" spans="4:4">
      <c r="D373" s="165"/>
    </row>
    <row r="374" spans="4:4">
      <c r="D374" s="165"/>
    </row>
    <row r="375" spans="4:4">
      <c r="D375" s="165"/>
    </row>
    <row r="376" spans="4:4">
      <c r="D376" s="165"/>
    </row>
    <row r="377" spans="4:4">
      <c r="D377" s="165"/>
    </row>
    <row r="378" spans="4:4">
      <c r="D378" s="165"/>
    </row>
    <row r="379" spans="4:4">
      <c r="D379" s="165"/>
    </row>
    <row r="380" spans="4:4">
      <c r="D380" s="165"/>
    </row>
    <row r="381" spans="4:4">
      <c r="D381" s="165"/>
    </row>
    <row r="382" spans="4:4">
      <c r="D382" s="165"/>
    </row>
    <row r="383" spans="4:4">
      <c r="D383" s="165"/>
    </row>
    <row r="384" spans="4:4">
      <c r="D384" s="165"/>
    </row>
    <row r="385" spans="4:4">
      <c r="D385" s="165"/>
    </row>
    <row r="386" spans="4:4">
      <c r="D386" s="165"/>
    </row>
    <row r="387" spans="4:4">
      <c r="D387" s="165"/>
    </row>
    <row r="388" spans="4:4">
      <c r="D388" s="165"/>
    </row>
    <row r="389" spans="4:4">
      <c r="D389" s="165"/>
    </row>
    <row r="390" spans="4:4">
      <c r="D390" s="165"/>
    </row>
    <row r="391" spans="4:4">
      <c r="D391" s="165"/>
    </row>
    <row r="392" spans="4:4">
      <c r="D392" s="165"/>
    </row>
    <row r="393" spans="4:4">
      <c r="D393" s="165"/>
    </row>
    <row r="394" spans="4:4">
      <c r="D394" s="165"/>
    </row>
    <row r="395" spans="4:4">
      <c r="D395" s="165"/>
    </row>
    <row r="396" spans="4:4">
      <c r="D396" s="165"/>
    </row>
    <row r="397" spans="4:4">
      <c r="D397" s="165"/>
    </row>
    <row r="398" spans="4:4">
      <c r="D398" s="165"/>
    </row>
    <row r="399" spans="4:4">
      <c r="D399" s="165"/>
    </row>
    <row r="400" spans="4:4">
      <c r="D400" s="165"/>
    </row>
    <row r="401" spans="4:4">
      <c r="D401" s="165"/>
    </row>
    <row r="402" spans="4:4">
      <c r="D402" s="165"/>
    </row>
    <row r="403" spans="4:4">
      <c r="D403" s="165"/>
    </row>
    <row r="404" spans="4:4">
      <c r="D404" s="165"/>
    </row>
    <row r="405" spans="4:4">
      <c r="D405" s="165"/>
    </row>
    <row r="406" spans="4:4">
      <c r="D406" s="165"/>
    </row>
    <row r="407" spans="4:4">
      <c r="D407" s="165"/>
    </row>
    <row r="408" spans="4:4">
      <c r="D408" s="165"/>
    </row>
    <row r="409" spans="4:4">
      <c r="D409" s="165"/>
    </row>
    <row r="410" spans="4:4">
      <c r="D410" s="165"/>
    </row>
    <row r="411" spans="4:4">
      <c r="D411" s="165"/>
    </row>
    <row r="412" spans="4:4">
      <c r="D412" s="165"/>
    </row>
    <row r="413" spans="4:4">
      <c r="D413" s="165"/>
    </row>
    <row r="414" spans="4:4">
      <c r="D414" s="165"/>
    </row>
    <row r="415" spans="4:4">
      <c r="D415" s="165"/>
    </row>
    <row r="416" spans="4:4">
      <c r="D416" s="165"/>
    </row>
    <row r="417" spans="4:4">
      <c r="D417" s="165"/>
    </row>
    <row r="418" spans="4:4">
      <c r="D418" s="165"/>
    </row>
    <row r="419" spans="4:4">
      <c r="D419" s="165"/>
    </row>
    <row r="420" spans="4:4">
      <c r="D420" s="165"/>
    </row>
    <row r="421" spans="4:4">
      <c r="D421" s="165"/>
    </row>
    <row r="422" spans="4:4">
      <c r="D422" s="165"/>
    </row>
    <row r="423" spans="4:4">
      <c r="D423" s="165"/>
    </row>
    <row r="424" spans="4:4">
      <c r="D424" s="165"/>
    </row>
    <row r="425" spans="4:4">
      <c r="D425" s="165"/>
    </row>
    <row r="426" spans="4:4">
      <c r="D426" s="165"/>
    </row>
    <row r="427" spans="4:4">
      <c r="D427" s="165"/>
    </row>
    <row r="428" spans="4:4">
      <c r="D428" s="165"/>
    </row>
    <row r="429" spans="4:4">
      <c r="D429" s="165"/>
    </row>
    <row r="430" spans="4:4">
      <c r="D430" s="165"/>
    </row>
    <row r="431" spans="4:4">
      <c r="D431" s="165"/>
    </row>
    <row r="432" spans="4:4">
      <c r="D432" s="165"/>
    </row>
    <row r="433" spans="4:4">
      <c r="D433" s="165"/>
    </row>
    <row r="434" spans="4:4">
      <c r="D434" s="165"/>
    </row>
    <row r="435" spans="4:4">
      <c r="D435" s="165"/>
    </row>
    <row r="436" spans="4:4">
      <c r="D436" s="165"/>
    </row>
    <row r="437" spans="4:4">
      <c r="D437" s="165"/>
    </row>
    <row r="438" spans="4:4">
      <c r="D438" s="165"/>
    </row>
    <row r="439" spans="4:4">
      <c r="D439" s="165"/>
    </row>
    <row r="440" spans="4:4">
      <c r="D440" s="165"/>
    </row>
    <row r="441" spans="4:4">
      <c r="D441" s="165"/>
    </row>
    <row r="442" spans="4:4">
      <c r="D442" s="165"/>
    </row>
    <row r="443" spans="4:4">
      <c r="D443" s="165"/>
    </row>
    <row r="444" spans="4:4">
      <c r="D444" s="165"/>
    </row>
    <row r="445" spans="4:4">
      <c r="D445" s="165"/>
    </row>
    <row r="446" spans="4:4">
      <c r="D446" s="165"/>
    </row>
    <row r="447" spans="4:4">
      <c r="D447" s="165"/>
    </row>
    <row r="448" spans="4:4">
      <c r="D448" s="165"/>
    </row>
    <row r="449" spans="4:4">
      <c r="D449" s="165"/>
    </row>
    <row r="450" spans="4:4">
      <c r="D450" s="165"/>
    </row>
    <row r="451" spans="4:4">
      <c r="D451" s="165"/>
    </row>
    <row r="452" spans="4:4">
      <c r="D452" s="165"/>
    </row>
    <row r="453" spans="4:4">
      <c r="D453" s="165"/>
    </row>
    <row r="454" spans="4:4">
      <c r="D454" s="165"/>
    </row>
    <row r="455" spans="4:4">
      <c r="D455" s="165"/>
    </row>
    <row r="456" spans="4:4">
      <c r="D456" s="165"/>
    </row>
    <row r="457" spans="4:4">
      <c r="D457" s="165"/>
    </row>
    <row r="458" spans="4:4">
      <c r="D458" s="165"/>
    </row>
    <row r="459" spans="4:4">
      <c r="D459" s="165"/>
    </row>
    <row r="460" spans="4:4">
      <c r="D460" s="165"/>
    </row>
    <row r="461" spans="4:4">
      <c r="D461" s="165"/>
    </row>
    <row r="462" spans="4:4">
      <c r="D462" s="165"/>
    </row>
    <row r="463" spans="4:4">
      <c r="D463" s="165"/>
    </row>
    <row r="464" spans="4:4">
      <c r="D464" s="165"/>
    </row>
    <row r="465" spans="4:4">
      <c r="D465" s="165"/>
    </row>
    <row r="466" spans="4:4">
      <c r="D466" s="165"/>
    </row>
    <row r="467" spans="4:4">
      <c r="D467" s="165"/>
    </row>
    <row r="468" spans="4:4">
      <c r="D468" s="165"/>
    </row>
    <row r="469" spans="4:4">
      <c r="D469" s="165"/>
    </row>
    <row r="470" spans="4:4">
      <c r="D470" s="165"/>
    </row>
    <row r="471" spans="4:4">
      <c r="D471" s="165"/>
    </row>
    <row r="472" spans="4:4">
      <c r="D472" s="165"/>
    </row>
    <row r="473" spans="4:4">
      <c r="D473" s="165"/>
    </row>
    <row r="474" spans="4:4">
      <c r="D474" s="165"/>
    </row>
    <row r="475" spans="4:4">
      <c r="D475" s="165"/>
    </row>
    <row r="476" spans="4:4">
      <c r="D476" s="165"/>
    </row>
    <row r="477" spans="4:4">
      <c r="D477" s="165"/>
    </row>
    <row r="478" spans="4:4">
      <c r="D478" s="165"/>
    </row>
    <row r="479" spans="4:4">
      <c r="D479" s="165"/>
    </row>
    <row r="480" spans="4:4">
      <c r="D480" s="165"/>
    </row>
    <row r="481" spans="4:4">
      <c r="D481" s="165"/>
    </row>
    <row r="482" spans="4:4">
      <c r="D482" s="165"/>
    </row>
    <row r="483" spans="4:4">
      <c r="D483" s="165"/>
    </row>
    <row r="484" spans="4:4">
      <c r="D484" s="165"/>
    </row>
    <row r="485" spans="4:4">
      <c r="D485" s="165"/>
    </row>
    <row r="486" spans="4:4">
      <c r="D486" s="165"/>
    </row>
    <row r="487" spans="4:4">
      <c r="D487" s="165"/>
    </row>
    <row r="488" spans="4:4">
      <c r="D488" s="165"/>
    </row>
    <row r="489" spans="4:4">
      <c r="D489" s="165"/>
    </row>
    <row r="490" spans="4:4">
      <c r="D490" s="165"/>
    </row>
    <row r="491" spans="4:4">
      <c r="D491" s="165"/>
    </row>
    <row r="492" spans="4:4">
      <c r="D492" s="165"/>
    </row>
    <row r="493" spans="4:4">
      <c r="D493" s="165"/>
    </row>
    <row r="494" spans="4:4">
      <c r="D494" s="165"/>
    </row>
    <row r="495" spans="4:4">
      <c r="D495" s="165"/>
    </row>
    <row r="496" spans="4:4">
      <c r="D496" s="165"/>
    </row>
    <row r="497" spans="4:4">
      <c r="D497" s="165"/>
    </row>
    <row r="498" spans="4:4">
      <c r="D498" s="165"/>
    </row>
    <row r="499" spans="4:4">
      <c r="D499" s="165"/>
    </row>
    <row r="500" spans="4:4">
      <c r="D500" s="165"/>
    </row>
    <row r="501" spans="4:4">
      <c r="D501" s="165"/>
    </row>
    <row r="502" spans="4:4">
      <c r="D502" s="165"/>
    </row>
    <row r="503" spans="4:4">
      <c r="D503" s="165"/>
    </row>
    <row r="504" spans="4:4">
      <c r="D504" s="165"/>
    </row>
    <row r="505" spans="4:4">
      <c r="D505" s="165"/>
    </row>
    <row r="506" spans="4:4">
      <c r="D506" s="165"/>
    </row>
    <row r="507" spans="4:4">
      <c r="D507" s="165"/>
    </row>
    <row r="508" spans="4:4">
      <c r="D508" s="165"/>
    </row>
    <row r="509" spans="4:4">
      <c r="D509" s="165"/>
    </row>
    <row r="510" spans="4:4">
      <c r="D510" s="165"/>
    </row>
    <row r="511" spans="4:4">
      <c r="D511" s="165"/>
    </row>
    <row r="512" spans="4:4">
      <c r="D512" s="165"/>
    </row>
    <row r="513" spans="4:4">
      <c r="D513" s="165"/>
    </row>
    <row r="514" spans="4:4">
      <c r="D514" s="165"/>
    </row>
    <row r="515" spans="4:4">
      <c r="D515" s="165"/>
    </row>
    <row r="516" spans="4:4">
      <c r="D516" s="165"/>
    </row>
    <row r="517" spans="4:4">
      <c r="D517" s="165"/>
    </row>
    <row r="518" spans="4:4">
      <c r="D518" s="165"/>
    </row>
    <row r="519" spans="4:4">
      <c r="D519" s="165"/>
    </row>
    <row r="520" spans="4:4">
      <c r="D520" s="165"/>
    </row>
    <row r="521" spans="4:4">
      <c r="D521" s="165"/>
    </row>
    <row r="522" spans="4:4">
      <c r="D522" s="165"/>
    </row>
    <row r="523" spans="4:4">
      <c r="D523" s="165"/>
    </row>
    <row r="524" spans="4:4">
      <c r="D524" s="165"/>
    </row>
    <row r="525" spans="4:4">
      <c r="D525" s="165"/>
    </row>
    <row r="526" spans="4:4">
      <c r="D526" s="165"/>
    </row>
    <row r="527" spans="4:4">
      <c r="D527" s="165"/>
    </row>
    <row r="528" spans="4:4">
      <c r="D528" s="165"/>
    </row>
    <row r="529" spans="4:4">
      <c r="D529" s="165"/>
    </row>
    <row r="530" spans="4:4">
      <c r="D530" s="165"/>
    </row>
    <row r="531" spans="4:4">
      <c r="D531" s="165"/>
    </row>
    <row r="532" spans="4:4">
      <c r="D532" s="165"/>
    </row>
    <row r="533" spans="4:4">
      <c r="D533" s="165"/>
    </row>
    <row r="534" spans="4:4">
      <c r="D534" s="165"/>
    </row>
    <row r="535" spans="4:4">
      <c r="D535" s="165"/>
    </row>
    <row r="536" spans="4:4">
      <c r="D536" s="165"/>
    </row>
    <row r="537" spans="4:4">
      <c r="D537" s="165"/>
    </row>
    <row r="538" spans="4:4">
      <c r="D538" s="165"/>
    </row>
    <row r="539" spans="4:4">
      <c r="D539" s="165"/>
    </row>
    <row r="540" spans="4:4">
      <c r="D540" s="165"/>
    </row>
    <row r="541" spans="4:4">
      <c r="D541" s="165"/>
    </row>
    <row r="542" spans="4:4">
      <c r="D542" s="165"/>
    </row>
    <row r="543" spans="4:4">
      <c r="D543" s="165"/>
    </row>
    <row r="544" spans="4:4">
      <c r="D544" s="165"/>
    </row>
    <row r="545" spans="4:4">
      <c r="D545" s="165"/>
    </row>
    <row r="546" spans="4:4">
      <c r="D546" s="165"/>
    </row>
    <row r="547" spans="4:4">
      <c r="D547" s="165"/>
    </row>
    <row r="548" spans="4:4">
      <c r="D548" s="165"/>
    </row>
    <row r="549" spans="4:4">
      <c r="D549" s="165"/>
    </row>
    <row r="550" spans="4:4">
      <c r="D550" s="165"/>
    </row>
    <row r="551" spans="4:4">
      <c r="D551" s="165"/>
    </row>
    <row r="552" spans="4:4">
      <c r="D552" s="165"/>
    </row>
    <row r="553" spans="4:4">
      <c r="D553" s="165"/>
    </row>
    <row r="554" spans="4:4">
      <c r="D554" s="165"/>
    </row>
    <row r="555" spans="4:4">
      <c r="D555" s="165"/>
    </row>
    <row r="556" spans="4:4">
      <c r="D556" s="165"/>
    </row>
    <row r="557" spans="4:4">
      <c r="D557" s="165"/>
    </row>
    <row r="558" spans="4:4">
      <c r="D558" s="165"/>
    </row>
    <row r="559" spans="4:4">
      <c r="D559" s="165"/>
    </row>
    <row r="560" spans="4:4">
      <c r="D560" s="165"/>
    </row>
    <row r="561" spans="4:4">
      <c r="D561" s="165"/>
    </row>
    <row r="562" spans="4:4">
      <c r="D562" s="165"/>
    </row>
    <row r="563" spans="4:4">
      <c r="D563" s="165"/>
    </row>
    <row r="564" spans="4:4">
      <c r="D564" s="165"/>
    </row>
    <row r="565" spans="4:4">
      <c r="D565" s="165"/>
    </row>
    <row r="566" spans="4:4">
      <c r="D566" s="165"/>
    </row>
    <row r="567" spans="4:4">
      <c r="D567" s="165"/>
    </row>
    <row r="568" spans="4:4">
      <c r="D568" s="165"/>
    </row>
    <row r="569" spans="4:4">
      <c r="D569" s="165"/>
    </row>
    <row r="570" spans="4:4">
      <c r="D570" s="165"/>
    </row>
    <row r="571" spans="4:4">
      <c r="D571" s="165"/>
    </row>
    <row r="572" spans="4:4">
      <c r="D572" s="165"/>
    </row>
    <row r="573" spans="4:4">
      <c r="D573" s="165"/>
    </row>
    <row r="574" spans="4:4">
      <c r="D574" s="165"/>
    </row>
    <row r="575" spans="4:4">
      <c r="D575" s="165"/>
    </row>
    <row r="576" spans="4:4">
      <c r="D576" s="165"/>
    </row>
    <row r="577" spans="4:4">
      <c r="D577" s="165"/>
    </row>
    <row r="578" spans="4:4">
      <c r="D578" s="165"/>
    </row>
    <row r="579" spans="4:4">
      <c r="D579" s="165"/>
    </row>
    <row r="580" spans="4:4">
      <c r="D580" s="165"/>
    </row>
    <row r="581" spans="4:4">
      <c r="D581" s="165"/>
    </row>
    <row r="582" spans="4:4">
      <c r="D582" s="165"/>
    </row>
    <row r="583" spans="4:4">
      <c r="D583" s="165"/>
    </row>
    <row r="584" spans="4:4">
      <c r="D584" s="165"/>
    </row>
    <row r="585" spans="4:4">
      <c r="D585" s="165"/>
    </row>
    <row r="586" spans="4:4">
      <c r="D586" s="165"/>
    </row>
    <row r="587" spans="4:4">
      <c r="D587" s="165"/>
    </row>
    <row r="588" spans="4:4">
      <c r="D588" s="165"/>
    </row>
    <row r="589" spans="4:4">
      <c r="D589" s="165"/>
    </row>
    <row r="590" spans="4:4">
      <c r="D590" s="165"/>
    </row>
    <row r="591" spans="4:4">
      <c r="D591" s="165"/>
    </row>
    <row r="592" spans="4:4">
      <c r="D592" s="165"/>
    </row>
    <row r="593" spans="4:4">
      <c r="D593" s="165"/>
    </row>
    <row r="594" spans="4:4">
      <c r="D594" s="165"/>
    </row>
    <row r="595" spans="4:4">
      <c r="D595" s="165"/>
    </row>
    <row r="596" spans="4:4">
      <c r="D596" s="165"/>
    </row>
    <row r="597" spans="4:4">
      <c r="D597" s="165"/>
    </row>
    <row r="598" spans="4:4">
      <c r="D598" s="165"/>
    </row>
    <row r="599" spans="4:4">
      <c r="D599" s="165"/>
    </row>
    <row r="600" spans="4:4">
      <c r="D600" s="165"/>
    </row>
    <row r="601" spans="4:4">
      <c r="D601" s="165"/>
    </row>
    <row r="602" spans="4:4">
      <c r="D602" s="165"/>
    </row>
    <row r="603" spans="4:4">
      <c r="D603" s="165"/>
    </row>
    <row r="604" spans="4:4">
      <c r="D604" s="165"/>
    </row>
    <row r="605" spans="4:4">
      <c r="D605" s="165"/>
    </row>
    <row r="606" spans="4:4">
      <c r="D606" s="165"/>
    </row>
    <row r="607" spans="4:4">
      <c r="D607" s="165"/>
    </row>
    <row r="608" spans="4:4">
      <c r="D608" s="165"/>
    </row>
    <row r="609" spans="4:4">
      <c r="D609" s="165"/>
    </row>
    <row r="610" spans="4:4">
      <c r="D610" s="165"/>
    </row>
    <row r="611" spans="4:4">
      <c r="D611" s="165"/>
    </row>
    <row r="612" spans="4:4">
      <c r="D612" s="165"/>
    </row>
    <row r="613" spans="4:4">
      <c r="D613" s="165"/>
    </row>
    <row r="614" spans="4:4">
      <c r="D614" s="165"/>
    </row>
    <row r="615" spans="4:4">
      <c r="D615" s="165"/>
    </row>
    <row r="616" spans="4:4">
      <c r="D616" s="165"/>
    </row>
    <row r="617" spans="4:4">
      <c r="D617" s="165"/>
    </row>
    <row r="618" spans="4:4">
      <c r="D618" s="165"/>
    </row>
    <row r="619" spans="4:4">
      <c r="D619" s="165"/>
    </row>
    <row r="620" spans="4:4">
      <c r="D620" s="165"/>
    </row>
    <row r="621" spans="4:4">
      <c r="D621" s="165"/>
    </row>
    <row r="622" spans="4:4">
      <c r="D622" s="165"/>
    </row>
    <row r="623" spans="4:4">
      <c r="D623" s="165"/>
    </row>
    <row r="624" spans="4:4">
      <c r="D624" s="165"/>
    </row>
    <row r="625" spans="4:4">
      <c r="D625" s="165"/>
    </row>
    <row r="626" spans="4:4">
      <c r="D626" s="165"/>
    </row>
    <row r="627" spans="4:4">
      <c r="D627" s="165"/>
    </row>
    <row r="628" spans="4:4">
      <c r="D628" s="165"/>
    </row>
    <row r="629" spans="4:4">
      <c r="D629" s="165"/>
    </row>
    <row r="630" spans="4:4">
      <c r="D630" s="165"/>
    </row>
    <row r="631" spans="4:4">
      <c r="D631" s="165"/>
    </row>
    <row r="632" spans="4:4">
      <c r="D632" s="165"/>
    </row>
    <row r="633" spans="4:4">
      <c r="D633" s="165"/>
    </row>
    <row r="634" spans="4:4">
      <c r="D634" s="165"/>
    </row>
    <row r="635" spans="4:4">
      <c r="D635" s="165"/>
    </row>
    <row r="636" spans="4:4">
      <c r="D636" s="165"/>
    </row>
    <row r="637" spans="4:4">
      <c r="D637" s="165"/>
    </row>
    <row r="638" spans="4:4">
      <c r="D638" s="165"/>
    </row>
    <row r="639" spans="4:4">
      <c r="D639" s="165"/>
    </row>
    <row r="640" spans="4:4">
      <c r="D640" s="165"/>
    </row>
    <row r="641" spans="4:4">
      <c r="D641" s="165"/>
    </row>
    <row r="642" spans="4:4">
      <c r="D642" s="165"/>
    </row>
    <row r="643" spans="4:4">
      <c r="D643" s="165"/>
    </row>
    <row r="644" spans="4:4">
      <c r="D644" s="165"/>
    </row>
    <row r="645" spans="4:4">
      <c r="D645" s="165"/>
    </row>
    <row r="646" spans="4:4">
      <c r="D646" s="165"/>
    </row>
    <row r="647" spans="4:4">
      <c r="D647" s="165"/>
    </row>
    <row r="648" spans="4:4">
      <c r="D648" s="165"/>
    </row>
    <row r="649" spans="4:4">
      <c r="D649" s="165"/>
    </row>
    <row r="650" spans="4:4">
      <c r="D650" s="165"/>
    </row>
    <row r="651" spans="4:4">
      <c r="D651" s="165"/>
    </row>
    <row r="652" spans="4:4">
      <c r="D652" s="165"/>
    </row>
    <row r="653" spans="4:4">
      <c r="D653" s="165"/>
    </row>
    <row r="654" spans="4:4">
      <c r="D654" s="165"/>
    </row>
    <row r="655" spans="4:4">
      <c r="D655" s="165"/>
    </row>
    <row r="656" spans="4:4">
      <c r="D656" s="165"/>
    </row>
    <row r="657" spans="4:4">
      <c r="D657" s="165"/>
    </row>
    <row r="658" spans="4:4">
      <c r="D658" s="165"/>
    </row>
    <row r="659" spans="4:4">
      <c r="D659" s="165"/>
    </row>
    <row r="660" spans="4:4">
      <c r="D660" s="165"/>
    </row>
    <row r="661" spans="4:4">
      <c r="D661" s="165"/>
    </row>
    <row r="662" spans="4:4">
      <c r="D662" s="165"/>
    </row>
    <row r="663" spans="4:4">
      <c r="D663" s="165"/>
    </row>
    <row r="664" spans="4:4">
      <c r="D664" s="165"/>
    </row>
    <row r="665" spans="4:4">
      <c r="D665" s="165"/>
    </row>
    <row r="666" spans="4:4">
      <c r="D666" s="165"/>
    </row>
    <row r="667" spans="4:4">
      <c r="D667" s="165"/>
    </row>
    <row r="668" spans="4:4">
      <c r="D668" s="165"/>
    </row>
    <row r="669" spans="4:4">
      <c r="D669" s="165"/>
    </row>
    <row r="670" spans="4:4">
      <c r="D670" s="165"/>
    </row>
    <row r="671" spans="4:4">
      <c r="D671" s="165"/>
    </row>
    <row r="672" spans="4:4">
      <c r="D672" s="165"/>
    </row>
    <row r="673" spans="4:4">
      <c r="D673" s="165"/>
    </row>
    <row r="674" spans="4:4">
      <c r="D674" s="165"/>
    </row>
    <row r="675" spans="4:4">
      <c r="D675" s="165"/>
    </row>
    <row r="676" spans="4:4">
      <c r="D676" s="165"/>
    </row>
    <row r="677" spans="4:4">
      <c r="D677" s="165"/>
    </row>
    <row r="678" spans="4:4">
      <c r="D678" s="165"/>
    </row>
    <row r="679" spans="4:4">
      <c r="D679" s="165"/>
    </row>
    <row r="680" spans="4:4">
      <c r="D680" s="165"/>
    </row>
    <row r="681" spans="4:4">
      <c r="D681" s="165"/>
    </row>
    <row r="682" spans="4:4">
      <c r="D682" s="165"/>
    </row>
    <row r="683" spans="4:4">
      <c r="D683" s="165"/>
    </row>
    <row r="684" spans="4:4">
      <c r="D684" s="165"/>
    </row>
    <row r="685" spans="4:4">
      <c r="D685" s="165"/>
    </row>
    <row r="686" spans="4:4">
      <c r="D686" s="165"/>
    </row>
    <row r="687" spans="4:4">
      <c r="D687" s="165"/>
    </row>
    <row r="688" spans="4:4">
      <c r="D688" s="165"/>
    </row>
    <row r="689" spans="4:4">
      <c r="D689" s="165"/>
    </row>
    <row r="690" spans="4:4">
      <c r="D690" s="165"/>
    </row>
    <row r="691" spans="4:4">
      <c r="D691" s="165"/>
    </row>
    <row r="692" spans="4:4">
      <c r="D692" s="165"/>
    </row>
    <row r="693" spans="4:4">
      <c r="D693" s="165"/>
    </row>
    <row r="694" spans="4:4">
      <c r="D694" s="165"/>
    </row>
    <row r="695" spans="4:4">
      <c r="D695" s="165"/>
    </row>
    <row r="696" spans="4:4">
      <c r="D696" s="165"/>
    </row>
    <row r="697" spans="4:4">
      <c r="D697" s="165"/>
    </row>
    <row r="698" spans="4:4">
      <c r="D698" s="165"/>
    </row>
    <row r="699" spans="4:4">
      <c r="D699" s="165"/>
    </row>
    <row r="700" spans="4:4">
      <c r="D700" s="165"/>
    </row>
    <row r="701" spans="4:4">
      <c r="D701" s="165"/>
    </row>
    <row r="702" spans="4:4">
      <c r="D702" s="165"/>
    </row>
    <row r="703" spans="4:4">
      <c r="D703" s="165"/>
    </row>
    <row r="704" spans="4:4">
      <c r="D704" s="165"/>
    </row>
    <row r="705" spans="4:4">
      <c r="D705" s="165"/>
    </row>
    <row r="706" spans="4:4">
      <c r="D706" s="165"/>
    </row>
    <row r="707" spans="4:4">
      <c r="D707" s="165"/>
    </row>
    <row r="708" spans="4:4">
      <c r="D708" s="165"/>
    </row>
    <row r="709" spans="4:4">
      <c r="D709" s="165"/>
    </row>
    <row r="710" spans="4:4">
      <c r="D710" s="165"/>
    </row>
    <row r="711" spans="4:4">
      <c r="D711" s="165"/>
    </row>
    <row r="712" spans="4:4">
      <c r="D712" s="165"/>
    </row>
    <row r="713" spans="4:4">
      <c r="D713" s="165"/>
    </row>
    <row r="714" spans="4:4">
      <c r="D714" s="165"/>
    </row>
    <row r="715" spans="4:4">
      <c r="D715" s="165"/>
    </row>
    <row r="716" spans="4:4">
      <c r="D716" s="165"/>
    </row>
    <row r="717" spans="4:4">
      <c r="D717" s="165"/>
    </row>
    <row r="718" spans="4:4">
      <c r="D718" s="165"/>
    </row>
    <row r="719" spans="4:4">
      <c r="D719" s="165"/>
    </row>
    <row r="720" spans="4:4">
      <c r="D720" s="165"/>
    </row>
    <row r="721" spans="4:4">
      <c r="D721" s="165"/>
    </row>
    <row r="722" spans="4:4">
      <c r="D722" s="165"/>
    </row>
    <row r="723" spans="4:4">
      <c r="D723" s="165"/>
    </row>
    <row r="724" spans="4:4">
      <c r="D724" s="165"/>
    </row>
    <row r="725" spans="4:4">
      <c r="D725" s="165"/>
    </row>
    <row r="726" spans="4:4">
      <c r="D726" s="165"/>
    </row>
    <row r="727" spans="4:4">
      <c r="D727" s="165"/>
    </row>
    <row r="728" spans="4:4">
      <c r="D728" s="165"/>
    </row>
    <row r="729" spans="4:4">
      <c r="D729" s="165"/>
    </row>
    <row r="730" spans="4:4">
      <c r="D730" s="165"/>
    </row>
    <row r="731" spans="4:4">
      <c r="D731" s="165"/>
    </row>
    <row r="732" spans="4:4">
      <c r="D732" s="165"/>
    </row>
    <row r="733" spans="4:4">
      <c r="D733" s="165"/>
    </row>
    <row r="734" spans="4:4">
      <c r="D734" s="165"/>
    </row>
    <row r="735" spans="4:4">
      <c r="D735" s="165"/>
    </row>
    <row r="736" spans="4:4">
      <c r="D736" s="165"/>
    </row>
    <row r="737" spans="4:4">
      <c r="D737" s="165"/>
    </row>
    <row r="738" spans="4:4">
      <c r="D738" s="165"/>
    </row>
    <row r="739" spans="4:4">
      <c r="D739" s="165"/>
    </row>
    <row r="740" spans="4:4">
      <c r="D740" s="165"/>
    </row>
    <row r="741" spans="4:4">
      <c r="D741" s="165"/>
    </row>
    <row r="742" spans="4:4">
      <c r="D742" s="165"/>
    </row>
    <row r="743" spans="4:4">
      <c r="D743" s="165"/>
    </row>
    <row r="744" spans="4:4">
      <c r="D744" s="165"/>
    </row>
    <row r="745" spans="4:4">
      <c r="D745" s="165"/>
    </row>
    <row r="746" spans="4:4">
      <c r="D746" s="165"/>
    </row>
    <row r="747" spans="4:4">
      <c r="D747" s="165"/>
    </row>
    <row r="748" spans="4:4">
      <c r="D748" s="165"/>
    </row>
    <row r="749" spans="4:4">
      <c r="D749" s="165"/>
    </row>
    <row r="750" spans="4:4">
      <c r="D750" s="165"/>
    </row>
    <row r="751" spans="4:4">
      <c r="D751" s="165"/>
    </row>
    <row r="752" spans="4:4">
      <c r="D752" s="165"/>
    </row>
    <row r="753" spans="4:4">
      <c r="D753" s="165"/>
    </row>
    <row r="754" spans="4:4">
      <c r="D754" s="165"/>
    </row>
    <row r="755" spans="4:4">
      <c r="D755" s="165"/>
    </row>
    <row r="756" spans="4:4">
      <c r="D756" s="165"/>
    </row>
    <row r="757" spans="4:4">
      <c r="D757" s="165"/>
    </row>
    <row r="758" spans="4:4">
      <c r="D758" s="165"/>
    </row>
    <row r="759" spans="4:4">
      <c r="D759" s="165"/>
    </row>
    <row r="760" spans="4:4">
      <c r="D760" s="165"/>
    </row>
    <row r="761" spans="4:4">
      <c r="D761" s="165"/>
    </row>
    <row r="762" spans="4:4">
      <c r="D762" s="165"/>
    </row>
    <row r="763" spans="4:4">
      <c r="D763" s="165"/>
    </row>
    <row r="764" spans="4:4">
      <c r="D764" s="165"/>
    </row>
    <row r="765" spans="4:4">
      <c r="D765" s="165"/>
    </row>
    <row r="766" spans="4:4">
      <c r="D766" s="165"/>
    </row>
    <row r="767" spans="4:4">
      <c r="D767" s="165"/>
    </row>
    <row r="768" spans="4:4">
      <c r="D768" s="165"/>
    </row>
    <row r="769" spans="4:4">
      <c r="D769" s="165"/>
    </row>
    <row r="770" spans="4:4">
      <c r="D770" s="165"/>
    </row>
    <row r="771" spans="4:4">
      <c r="D771" s="165"/>
    </row>
    <row r="772" spans="4:4">
      <c r="D772" s="165"/>
    </row>
    <row r="773" spans="4:4">
      <c r="D773" s="165"/>
    </row>
    <row r="774" spans="4:4">
      <c r="D774" s="165"/>
    </row>
    <row r="775" spans="4:4">
      <c r="D775" s="165"/>
    </row>
    <row r="776" spans="4:4">
      <c r="D776" s="165"/>
    </row>
    <row r="777" spans="4:4">
      <c r="D777" s="165"/>
    </row>
    <row r="778" spans="4:4">
      <c r="D778" s="165"/>
    </row>
    <row r="779" spans="4:4">
      <c r="D779" s="165"/>
    </row>
    <row r="780" spans="4:4">
      <c r="D780" s="165"/>
    </row>
    <row r="781" spans="4:4">
      <c r="D781" s="165"/>
    </row>
    <row r="782" spans="4:4">
      <c r="D782" s="165"/>
    </row>
    <row r="783" spans="4:4">
      <c r="D783" s="165"/>
    </row>
    <row r="784" spans="4:4">
      <c r="D784" s="165"/>
    </row>
    <row r="785" spans="4:4">
      <c r="D785" s="165"/>
    </row>
    <row r="786" spans="4:4">
      <c r="D786" s="165"/>
    </row>
    <row r="787" spans="4:4">
      <c r="D787" s="165"/>
    </row>
    <row r="788" spans="4:4">
      <c r="D788" s="165"/>
    </row>
    <row r="789" spans="4:4">
      <c r="D789" s="165"/>
    </row>
    <row r="790" spans="4:4">
      <c r="D790" s="165"/>
    </row>
    <row r="791" spans="4:4">
      <c r="D791" s="165"/>
    </row>
    <row r="792" spans="4:4">
      <c r="D792" s="165"/>
    </row>
    <row r="793" spans="4:4">
      <c r="D793" s="165"/>
    </row>
    <row r="794" spans="4:4">
      <c r="D794" s="165"/>
    </row>
    <row r="795" spans="4:4">
      <c r="D795" s="165"/>
    </row>
    <row r="796" spans="4:4">
      <c r="D796" s="165"/>
    </row>
    <row r="797" spans="4:4">
      <c r="D797" s="165"/>
    </row>
    <row r="798" spans="4:4">
      <c r="D798" s="165"/>
    </row>
    <row r="799" spans="4:4">
      <c r="D799" s="165"/>
    </row>
    <row r="800" spans="4:4">
      <c r="D800" s="165"/>
    </row>
    <row r="801" spans="4:4">
      <c r="D801" s="165"/>
    </row>
    <row r="802" spans="4:4">
      <c r="D802" s="165"/>
    </row>
    <row r="803" spans="4:4">
      <c r="D803" s="165"/>
    </row>
    <row r="804" spans="4:4">
      <c r="D804" s="165"/>
    </row>
    <row r="805" spans="4:4">
      <c r="D805" s="165"/>
    </row>
    <row r="806" spans="4:4">
      <c r="D806" s="165"/>
    </row>
    <row r="807" spans="4:4">
      <c r="D807" s="165"/>
    </row>
    <row r="808" spans="4:4">
      <c r="D808" s="165"/>
    </row>
    <row r="809" spans="4:4">
      <c r="D809" s="165"/>
    </row>
    <row r="810" spans="4:4">
      <c r="D810" s="165"/>
    </row>
    <row r="811" spans="4:4">
      <c r="D811" s="165"/>
    </row>
    <row r="812" spans="4:4">
      <c r="D812" s="165"/>
    </row>
    <row r="813" spans="4:4">
      <c r="D813" s="165"/>
    </row>
    <row r="814" spans="4:4">
      <c r="D814" s="165"/>
    </row>
    <row r="815" spans="4:4">
      <c r="D815" s="165"/>
    </row>
    <row r="816" spans="4:4">
      <c r="D816" s="165"/>
    </row>
    <row r="817" spans="4:4">
      <c r="D817" s="165"/>
    </row>
    <row r="818" spans="4:4">
      <c r="D818" s="165"/>
    </row>
    <row r="819" spans="4:4">
      <c r="D819" s="165"/>
    </row>
    <row r="820" spans="4:4">
      <c r="D820" s="165"/>
    </row>
    <row r="821" spans="4:4">
      <c r="D821" s="165"/>
    </row>
    <row r="822" spans="4:4">
      <c r="D822" s="165"/>
    </row>
    <row r="823" spans="4:4">
      <c r="D823" s="165"/>
    </row>
    <row r="824" spans="4:4">
      <c r="D824" s="165"/>
    </row>
    <row r="825" spans="4:4">
      <c r="D825" s="165"/>
    </row>
    <row r="826" spans="4:4">
      <c r="D826" s="165"/>
    </row>
    <row r="827" spans="4:4">
      <c r="D827" s="165"/>
    </row>
    <row r="828" spans="4:4">
      <c r="D828" s="165"/>
    </row>
    <row r="829" spans="4:4">
      <c r="D829" s="165"/>
    </row>
    <row r="830" spans="4:4">
      <c r="D830" s="165"/>
    </row>
    <row r="831" spans="4:4">
      <c r="D831" s="165"/>
    </row>
    <row r="832" spans="4:4">
      <c r="D832" s="165"/>
    </row>
    <row r="833" spans="4:4">
      <c r="D833" s="165"/>
    </row>
    <row r="834" spans="4:4">
      <c r="D834" s="165"/>
    </row>
    <row r="835" spans="4:4">
      <c r="D835" s="165"/>
    </row>
    <row r="836" spans="4:4">
      <c r="D836" s="165"/>
    </row>
    <row r="837" spans="4:4">
      <c r="D837" s="165"/>
    </row>
    <row r="838" spans="4:4">
      <c r="D838" s="165"/>
    </row>
    <row r="839" spans="4:4">
      <c r="D839" s="165"/>
    </row>
    <row r="840" spans="4:4">
      <c r="D840" s="165"/>
    </row>
    <row r="841" spans="4:4">
      <c r="D841" s="165"/>
    </row>
    <row r="842" spans="4:4">
      <c r="D842" s="165"/>
    </row>
    <row r="843" spans="4:4">
      <c r="D843" s="165"/>
    </row>
    <row r="844" spans="4:4">
      <c r="D844" s="165"/>
    </row>
    <row r="845" spans="4:4">
      <c r="D845" s="165"/>
    </row>
    <row r="846" spans="4:4">
      <c r="D846" s="165"/>
    </row>
    <row r="847" spans="4:4">
      <c r="D847" s="165"/>
    </row>
    <row r="848" spans="4:4">
      <c r="D848" s="165"/>
    </row>
    <row r="849" spans="4:4">
      <c r="D849" s="165"/>
    </row>
    <row r="850" spans="4:4">
      <c r="D850" s="165"/>
    </row>
    <row r="851" spans="4:4">
      <c r="D851" s="165"/>
    </row>
    <row r="852" spans="4:4">
      <c r="D852" s="165"/>
    </row>
    <row r="853" spans="4:4">
      <c r="D853" s="165"/>
    </row>
    <row r="854" spans="4:4">
      <c r="D854" s="165"/>
    </row>
    <row r="855" spans="4:4">
      <c r="D855" s="165"/>
    </row>
    <row r="856" spans="4:4">
      <c r="D856" s="165"/>
    </row>
    <row r="857" spans="4:4">
      <c r="D857" s="165"/>
    </row>
    <row r="858" spans="4:4">
      <c r="D858" s="165"/>
    </row>
    <row r="859" spans="4:4">
      <c r="D859" s="165"/>
    </row>
    <row r="860" spans="4:4">
      <c r="D860" s="165"/>
    </row>
    <row r="861" spans="4:4">
      <c r="D861" s="165"/>
    </row>
    <row r="862" spans="4:4">
      <c r="D862" s="165"/>
    </row>
    <row r="863" spans="4:4">
      <c r="D863" s="165"/>
    </row>
    <row r="864" spans="4:4">
      <c r="D864" s="165"/>
    </row>
    <row r="865" spans="4:4">
      <c r="D865" s="165"/>
    </row>
    <row r="866" spans="4:4">
      <c r="D866" s="165"/>
    </row>
    <row r="867" spans="4:4">
      <c r="D867" s="165"/>
    </row>
    <row r="868" spans="4:4">
      <c r="D868" s="165"/>
    </row>
    <row r="869" spans="4:4">
      <c r="D869" s="165"/>
    </row>
    <row r="870" spans="4:4">
      <c r="D870" s="165"/>
    </row>
    <row r="871" spans="4:4">
      <c r="D871" s="165"/>
    </row>
    <row r="872" spans="4:4">
      <c r="D872" s="165"/>
    </row>
    <row r="873" spans="4:4">
      <c r="D873" s="165"/>
    </row>
    <row r="874" spans="4:4">
      <c r="D874" s="165"/>
    </row>
    <row r="875" spans="4:4">
      <c r="D875" s="165"/>
    </row>
    <row r="876" spans="4:4">
      <c r="D876" s="165"/>
    </row>
    <row r="877" spans="4:4">
      <c r="D877" s="165"/>
    </row>
    <row r="878" spans="4:4">
      <c r="D878" s="165"/>
    </row>
    <row r="879" spans="4:4">
      <c r="D879" s="165"/>
    </row>
    <row r="880" spans="4:4">
      <c r="D880" s="165"/>
    </row>
    <row r="881" spans="4:4">
      <c r="D881" s="165"/>
    </row>
    <row r="882" spans="4:4">
      <c r="D882" s="165"/>
    </row>
    <row r="883" spans="4:4">
      <c r="D883" s="165"/>
    </row>
    <row r="884" spans="4:4">
      <c r="D884" s="165"/>
    </row>
    <row r="885" spans="4:4">
      <c r="D885" s="165"/>
    </row>
    <row r="886" spans="4:4">
      <c r="D886" s="165"/>
    </row>
    <row r="887" spans="4:4">
      <c r="D887" s="165"/>
    </row>
    <row r="888" spans="4:4">
      <c r="D888" s="165"/>
    </row>
    <row r="889" spans="4:4">
      <c r="D889" s="165"/>
    </row>
    <row r="890" spans="4:4">
      <c r="D890" s="165"/>
    </row>
    <row r="891" spans="4:4">
      <c r="D891" s="165"/>
    </row>
    <row r="892" spans="4:4">
      <c r="D892" s="165"/>
    </row>
    <row r="893" spans="4:4">
      <c r="D893" s="165"/>
    </row>
    <row r="894" spans="4:4">
      <c r="D894" s="165"/>
    </row>
    <row r="895" spans="4:4">
      <c r="D895" s="165"/>
    </row>
    <row r="896" spans="4:4">
      <c r="D896" s="165"/>
    </row>
    <row r="897" spans="4:4">
      <c r="D897" s="165"/>
    </row>
    <row r="898" spans="4:4">
      <c r="D898" s="165"/>
    </row>
    <row r="899" spans="4:4">
      <c r="D899" s="165"/>
    </row>
    <row r="900" spans="4:4">
      <c r="D900" s="165"/>
    </row>
    <row r="901" spans="4:4">
      <c r="D901" s="165"/>
    </row>
    <row r="902" spans="4:4">
      <c r="D902" s="165"/>
    </row>
    <row r="903" spans="4:4">
      <c r="D903" s="165"/>
    </row>
    <row r="904" spans="4:4">
      <c r="D904" s="165"/>
    </row>
    <row r="905" spans="4:4">
      <c r="D905" s="165"/>
    </row>
    <row r="906" spans="4:4">
      <c r="D906" s="165"/>
    </row>
    <row r="907" spans="4:4">
      <c r="D907" s="165"/>
    </row>
    <row r="908" spans="4:4">
      <c r="D908" s="165"/>
    </row>
    <row r="909" spans="4:4">
      <c r="D909" s="165"/>
    </row>
    <row r="910" spans="4:4">
      <c r="D910" s="165"/>
    </row>
    <row r="911" spans="4:4">
      <c r="D911" s="165"/>
    </row>
    <row r="912" spans="4:4">
      <c r="D912" s="165"/>
    </row>
    <row r="913" spans="4:4">
      <c r="D913" s="165"/>
    </row>
    <row r="914" spans="4:4">
      <c r="D914" s="165"/>
    </row>
    <row r="915" spans="4:4">
      <c r="D915" s="165"/>
    </row>
    <row r="916" spans="4:4">
      <c r="D916" s="165"/>
    </row>
    <row r="917" spans="4:4">
      <c r="D917" s="165"/>
    </row>
    <row r="918" spans="4:4">
      <c r="D918" s="165"/>
    </row>
    <row r="919" spans="4:4">
      <c r="D919" s="165"/>
    </row>
    <row r="920" spans="4:4">
      <c r="D920" s="165"/>
    </row>
    <row r="921" spans="4:4">
      <c r="D921" s="165"/>
    </row>
    <row r="922" spans="4:4">
      <c r="D922" s="165"/>
    </row>
    <row r="923" spans="4:4">
      <c r="D923" s="165"/>
    </row>
    <row r="924" spans="4:4">
      <c r="D924" s="165"/>
    </row>
    <row r="925" spans="4:4">
      <c r="D925" s="165"/>
    </row>
    <row r="926" spans="4:4">
      <c r="D926" s="165"/>
    </row>
    <row r="927" spans="4:4">
      <c r="D927" s="165"/>
    </row>
    <row r="928" spans="4:4">
      <c r="D928" s="165"/>
    </row>
    <row r="929" spans="4:4">
      <c r="D929" s="165"/>
    </row>
    <row r="930" spans="4:4">
      <c r="D930" s="165"/>
    </row>
    <row r="931" spans="4:4">
      <c r="D931" s="165"/>
    </row>
    <row r="932" spans="4:4">
      <c r="D932" s="165"/>
    </row>
    <row r="933" spans="4:4">
      <c r="D933" s="165"/>
    </row>
    <row r="934" spans="4:4">
      <c r="D934" s="165"/>
    </row>
    <row r="935" spans="4:4">
      <c r="D935" s="165"/>
    </row>
    <row r="936" spans="4:4">
      <c r="D936" s="165"/>
    </row>
    <row r="937" spans="4:4">
      <c r="D937" s="165"/>
    </row>
    <row r="938" spans="4:4">
      <c r="D938" s="165"/>
    </row>
    <row r="939" spans="4:4">
      <c r="D939" s="165"/>
    </row>
    <row r="940" spans="4:4">
      <c r="D940" s="165"/>
    </row>
    <row r="941" spans="4:4">
      <c r="D941" s="165"/>
    </row>
    <row r="942" spans="4:4">
      <c r="D942" s="165"/>
    </row>
    <row r="943" spans="4:4">
      <c r="D943" s="165"/>
    </row>
    <row r="944" spans="4:4">
      <c r="D944" s="165"/>
    </row>
    <row r="945" spans="4:4">
      <c r="D945" s="165"/>
    </row>
    <row r="946" spans="4:4">
      <c r="D946" s="165"/>
    </row>
    <row r="947" spans="4:4">
      <c r="D947" s="165"/>
    </row>
    <row r="948" spans="4:4">
      <c r="D948" s="165"/>
    </row>
    <row r="949" spans="4:4">
      <c r="D949" s="165"/>
    </row>
    <row r="950" spans="4:4">
      <c r="D950" s="165"/>
    </row>
    <row r="951" spans="4:4">
      <c r="D951" s="165"/>
    </row>
    <row r="952" spans="4:4">
      <c r="D952" s="165"/>
    </row>
    <row r="953" spans="4:4">
      <c r="D953" s="165"/>
    </row>
    <row r="954" spans="4:4">
      <c r="D954" s="165"/>
    </row>
    <row r="955" spans="4:4">
      <c r="D955" s="165"/>
    </row>
    <row r="956" spans="4:4">
      <c r="D956" s="165"/>
    </row>
    <row r="957" spans="4:4">
      <c r="D957" s="165"/>
    </row>
    <row r="958" spans="4:4">
      <c r="D958" s="165"/>
    </row>
    <row r="959" spans="4:4">
      <c r="D959" s="165"/>
    </row>
    <row r="960" spans="4:4">
      <c r="D960" s="165"/>
    </row>
    <row r="961" spans="4:4">
      <c r="D961" s="165"/>
    </row>
    <row r="962" spans="4:4">
      <c r="D962" s="165"/>
    </row>
    <row r="963" spans="4:4">
      <c r="D963" s="165"/>
    </row>
    <row r="964" spans="4:4">
      <c r="D964" s="165"/>
    </row>
    <row r="965" spans="4:4">
      <c r="D965" s="165"/>
    </row>
    <row r="966" spans="4:4">
      <c r="D966" s="165"/>
    </row>
    <row r="967" spans="4:4">
      <c r="D967" s="165"/>
    </row>
    <row r="968" spans="4:4">
      <c r="D968" s="165"/>
    </row>
    <row r="969" spans="4:4">
      <c r="D969" s="165"/>
    </row>
    <row r="970" spans="4:4">
      <c r="D970" s="165"/>
    </row>
    <row r="971" spans="4:4">
      <c r="D971" s="165"/>
    </row>
    <row r="972" spans="4:4">
      <c r="D972" s="165"/>
    </row>
    <row r="973" spans="4:4">
      <c r="D973" s="165"/>
    </row>
    <row r="974" spans="4:4">
      <c r="D974" s="165"/>
    </row>
    <row r="975" spans="4:4">
      <c r="D975" s="165"/>
    </row>
    <row r="976" spans="4:4">
      <c r="D976" s="165"/>
    </row>
    <row r="977" spans="4:4">
      <c r="D977" s="165"/>
    </row>
    <row r="978" spans="4:4">
      <c r="D978" s="165"/>
    </row>
    <row r="979" spans="4:4">
      <c r="D979" s="165"/>
    </row>
    <row r="980" spans="4:4">
      <c r="D980" s="165"/>
    </row>
    <row r="981" spans="4:4">
      <c r="D981" s="165"/>
    </row>
    <row r="982" spans="4:4">
      <c r="D982" s="165"/>
    </row>
    <row r="983" spans="4:4">
      <c r="D983" s="165"/>
    </row>
    <row r="984" spans="4:4">
      <c r="D984" s="165"/>
    </row>
    <row r="985" spans="4:4">
      <c r="D985" s="165"/>
    </row>
    <row r="986" spans="4:4">
      <c r="D986" s="165"/>
    </row>
    <row r="987" spans="4:4">
      <c r="D987" s="165"/>
    </row>
    <row r="988" spans="4:4">
      <c r="D988" s="165"/>
    </row>
    <row r="989" spans="4:4">
      <c r="D989" s="165"/>
    </row>
    <row r="990" spans="4:4">
      <c r="D990" s="165"/>
    </row>
    <row r="991" spans="4:4">
      <c r="D991" s="165"/>
    </row>
    <row r="992" spans="4:4">
      <c r="D992" s="165"/>
    </row>
    <row r="993" spans="4:4">
      <c r="D993" s="165"/>
    </row>
    <row r="994" spans="4:4">
      <c r="D994" s="165"/>
    </row>
    <row r="995" spans="4:4">
      <c r="D995" s="165"/>
    </row>
    <row r="996" spans="4:4">
      <c r="D996" s="165"/>
    </row>
    <row r="997" spans="4:4">
      <c r="D997" s="165"/>
    </row>
    <row r="998" spans="4:4">
      <c r="D998" s="165"/>
    </row>
    <row r="999" spans="4:4">
      <c r="D999" s="165"/>
    </row>
    <row r="1000" spans="4:4">
      <c r="D1000" s="165"/>
    </row>
    <row r="1001" spans="4:4">
      <c r="D1001" s="165"/>
    </row>
    <row r="1002" spans="4:4">
      <c r="D1002" s="165"/>
    </row>
    <row r="1003" spans="4:4">
      <c r="D1003" s="165"/>
    </row>
    <row r="1004" spans="4:4">
      <c r="D1004" s="165"/>
    </row>
    <row r="1005" spans="4:4">
      <c r="D1005" s="165"/>
    </row>
    <row r="1006" spans="4:4">
      <c r="D1006" s="165"/>
    </row>
    <row r="1007" spans="4:4">
      <c r="D1007" s="165"/>
    </row>
    <row r="1008" spans="4:4">
      <c r="D1008" s="165"/>
    </row>
    <row r="1009" spans="4:4">
      <c r="D1009" s="165"/>
    </row>
    <row r="1010" spans="4:4">
      <c r="D1010" s="165"/>
    </row>
    <row r="1011" spans="4:4">
      <c r="D1011" s="165"/>
    </row>
    <row r="1012" spans="4:4">
      <c r="D1012" s="165"/>
    </row>
    <row r="1013" spans="4:4">
      <c r="D1013" s="165"/>
    </row>
    <row r="1014" spans="4:4">
      <c r="D1014" s="165"/>
    </row>
    <row r="1015" spans="4:4">
      <c r="D1015" s="165"/>
    </row>
    <row r="1016" spans="4:4">
      <c r="D1016" s="165"/>
    </row>
    <row r="1017" spans="4:4">
      <c r="D1017" s="165"/>
    </row>
    <row r="1018" spans="4:4">
      <c r="D1018" s="165"/>
    </row>
    <row r="1019" spans="4:4">
      <c r="D1019" s="165"/>
    </row>
    <row r="1020" spans="4:4">
      <c r="D1020" s="165"/>
    </row>
    <row r="1021" spans="4:4">
      <c r="D1021" s="165"/>
    </row>
    <row r="1022" spans="4:4">
      <c r="D1022" s="165"/>
    </row>
    <row r="1023" spans="4:4">
      <c r="D1023" s="165"/>
    </row>
    <row r="1024" spans="4:4">
      <c r="D1024" s="165"/>
    </row>
    <row r="1025" spans="4:4">
      <c r="D1025" s="165"/>
    </row>
    <row r="1026" spans="4:4">
      <c r="D1026" s="165"/>
    </row>
    <row r="1027" spans="4:4">
      <c r="D1027" s="165"/>
    </row>
    <row r="1028" spans="4:4">
      <c r="D1028" s="165"/>
    </row>
    <row r="1029" spans="4:4">
      <c r="D1029" s="165"/>
    </row>
    <row r="1030" spans="4:4">
      <c r="D1030" s="165"/>
    </row>
    <row r="1031" spans="4:4">
      <c r="D1031" s="165"/>
    </row>
    <row r="1032" spans="4:4">
      <c r="D1032" s="165"/>
    </row>
    <row r="1033" spans="4:4">
      <c r="D1033" s="165"/>
    </row>
    <row r="1034" spans="4:4">
      <c r="D1034" s="165"/>
    </row>
    <row r="1035" spans="4:4">
      <c r="D1035" s="165"/>
    </row>
    <row r="1036" spans="4:4">
      <c r="D1036" s="165"/>
    </row>
    <row r="1037" spans="4:4">
      <c r="D1037" s="165"/>
    </row>
    <row r="1038" spans="4:4">
      <c r="D1038" s="165"/>
    </row>
    <row r="1039" spans="4:4">
      <c r="D1039" s="165"/>
    </row>
    <row r="1040" spans="4:4">
      <c r="D1040" s="165"/>
    </row>
    <row r="1041" spans="4:4">
      <c r="D1041" s="165"/>
    </row>
    <row r="1042" spans="4:4">
      <c r="D1042" s="165"/>
    </row>
    <row r="1043" spans="4:4">
      <c r="D1043" s="165"/>
    </row>
    <row r="1044" spans="4:4">
      <c r="D1044" s="165"/>
    </row>
    <row r="1045" spans="4:4">
      <c r="D1045" s="165"/>
    </row>
    <row r="1046" spans="4:4">
      <c r="D1046" s="165"/>
    </row>
    <row r="1047" spans="4:4">
      <c r="D1047" s="165"/>
    </row>
    <row r="1048" spans="4:4">
      <c r="D1048" s="165"/>
    </row>
    <row r="1049" spans="4:4">
      <c r="D1049" s="165"/>
    </row>
    <row r="1050" spans="4:4">
      <c r="D1050" s="165"/>
    </row>
    <row r="1051" spans="4:4">
      <c r="D1051" s="165"/>
    </row>
    <row r="1052" spans="4:4">
      <c r="D1052" s="165"/>
    </row>
    <row r="1053" spans="4:4">
      <c r="D1053" s="165"/>
    </row>
    <row r="1054" spans="4:4">
      <c r="D1054" s="165"/>
    </row>
    <row r="1055" spans="4:4">
      <c r="D1055" s="165"/>
    </row>
    <row r="1056" spans="4:4">
      <c r="D1056" s="165"/>
    </row>
    <row r="1057" spans="4:4">
      <c r="D1057" s="165"/>
    </row>
    <row r="1058" spans="4:4">
      <c r="D1058" s="165"/>
    </row>
    <row r="1059" spans="4:4">
      <c r="D1059" s="165"/>
    </row>
    <row r="1060" spans="4:4">
      <c r="D1060" s="165"/>
    </row>
    <row r="1061" spans="4:4">
      <c r="D1061" s="165"/>
    </row>
    <row r="1062" spans="4:4">
      <c r="D1062" s="165"/>
    </row>
    <row r="1063" spans="4:4">
      <c r="D1063" s="165"/>
    </row>
    <row r="1064" spans="4:4">
      <c r="D1064" s="165"/>
    </row>
    <row r="1065" spans="4:4">
      <c r="D1065" s="165"/>
    </row>
    <row r="1066" spans="4:4">
      <c r="D1066" s="165"/>
    </row>
    <row r="1067" spans="4:4">
      <c r="D1067" s="165"/>
    </row>
    <row r="1068" spans="4:4">
      <c r="D1068" s="165"/>
    </row>
    <row r="1069" spans="4:4">
      <c r="D1069" s="165"/>
    </row>
    <row r="1070" spans="4:4">
      <c r="D1070" s="165"/>
    </row>
    <row r="1071" spans="4:4">
      <c r="D1071" s="165"/>
    </row>
    <row r="1072" spans="4:4">
      <c r="D1072" s="165"/>
    </row>
    <row r="1073" spans="4:4">
      <c r="D1073" s="165"/>
    </row>
    <row r="1074" spans="4:4">
      <c r="D1074" s="165"/>
    </row>
    <row r="1075" spans="4:4">
      <c r="D1075" s="165"/>
    </row>
    <row r="1076" spans="4:4">
      <c r="D1076" s="165"/>
    </row>
    <row r="1077" spans="4:4">
      <c r="D1077" s="165"/>
    </row>
    <row r="1078" spans="4:4">
      <c r="D1078" s="165"/>
    </row>
    <row r="1079" spans="4:4">
      <c r="D1079" s="165"/>
    </row>
    <row r="1080" spans="4:4">
      <c r="D1080" s="165"/>
    </row>
    <row r="1081" spans="4:4">
      <c r="D1081" s="165"/>
    </row>
    <row r="1082" spans="4:4">
      <c r="D1082" s="165"/>
    </row>
    <row r="1083" spans="4:4">
      <c r="D1083" s="165"/>
    </row>
    <row r="1084" spans="4:4">
      <c r="D1084" s="165"/>
    </row>
    <row r="1085" spans="4:4">
      <c r="D1085" s="165"/>
    </row>
    <row r="1086" spans="4:4">
      <c r="D1086" s="165"/>
    </row>
    <row r="1087" spans="4:4">
      <c r="D1087" s="165"/>
    </row>
    <row r="1088" spans="4:4">
      <c r="D1088" s="165"/>
    </row>
    <row r="1089" spans="4:4">
      <c r="D1089" s="165"/>
    </row>
    <row r="1090" spans="4:4">
      <c r="D1090" s="165"/>
    </row>
    <row r="1091" spans="4:4">
      <c r="D1091" s="165"/>
    </row>
    <row r="1092" spans="4:4">
      <c r="D1092" s="165"/>
    </row>
    <row r="1093" spans="4:4">
      <c r="D1093" s="165"/>
    </row>
    <row r="1094" spans="4:4">
      <c r="D1094" s="165"/>
    </row>
    <row r="1095" spans="4:4">
      <c r="D1095" s="165"/>
    </row>
    <row r="1096" spans="4:4">
      <c r="D1096" s="165"/>
    </row>
    <row r="1097" spans="4:4">
      <c r="D1097" s="165"/>
    </row>
    <row r="1098" spans="4:4">
      <c r="D1098" s="165"/>
    </row>
    <row r="1099" spans="4:4">
      <c r="D1099" s="165"/>
    </row>
    <row r="1100" spans="4:4">
      <c r="D1100" s="165"/>
    </row>
    <row r="1101" spans="4:4">
      <c r="D1101" s="165"/>
    </row>
    <row r="1102" spans="4:4">
      <c r="D1102" s="165"/>
    </row>
    <row r="1103" spans="4:4">
      <c r="D1103" s="165"/>
    </row>
    <row r="1104" spans="4:4">
      <c r="D1104" s="165"/>
    </row>
    <row r="1105" spans="4:4">
      <c r="D1105" s="165"/>
    </row>
    <row r="1106" spans="4:4">
      <c r="D1106" s="165"/>
    </row>
    <row r="1107" spans="4:4">
      <c r="D1107" s="165"/>
    </row>
    <row r="1108" spans="4:4">
      <c r="D1108" s="165"/>
    </row>
    <row r="1109" spans="4:4">
      <c r="D1109" s="165"/>
    </row>
    <row r="1110" spans="4:4">
      <c r="D1110" s="165"/>
    </row>
    <row r="1111" spans="4:4">
      <c r="D1111" s="165"/>
    </row>
    <row r="1112" spans="4:4">
      <c r="D1112" s="165"/>
    </row>
    <row r="1113" spans="4:4">
      <c r="D1113" s="165"/>
    </row>
    <row r="1114" spans="4:4">
      <c r="D1114" s="165"/>
    </row>
    <row r="1115" spans="4:4">
      <c r="D1115" s="165"/>
    </row>
    <row r="1116" spans="4:4">
      <c r="D1116" s="165"/>
    </row>
    <row r="1117" spans="4:4">
      <c r="D1117" s="165"/>
    </row>
    <row r="1118" spans="4:4">
      <c r="D1118" s="165"/>
    </row>
    <row r="1119" spans="4:4">
      <c r="D1119" s="165"/>
    </row>
    <row r="1120" spans="4:4">
      <c r="D1120" s="165"/>
    </row>
    <row r="1121" spans="4:4">
      <c r="D1121" s="165"/>
    </row>
    <row r="1122" spans="4:4">
      <c r="D1122" s="165"/>
    </row>
    <row r="1123" spans="4:4">
      <c r="D1123" s="165"/>
    </row>
    <row r="1124" spans="4:4">
      <c r="D1124" s="165"/>
    </row>
    <row r="1125" spans="4:4">
      <c r="D1125" s="165"/>
    </row>
    <row r="1126" spans="4:4">
      <c r="D1126" s="165"/>
    </row>
    <row r="1127" spans="4:4">
      <c r="D1127" s="165"/>
    </row>
    <row r="1128" spans="4:4">
      <c r="D1128" s="165"/>
    </row>
    <row r="1129" spans="4:4">
      <c r="D1129" s="165"/>
    </row>
    <row r="1130" spans="4:4">
      <c r="D1130" s="165"/>
    </row>
    <row r="1131" spans="4:4">
      <c r="D1131" s="165"/>
    </row>
    <row r="1132" spans="4:4">
      <c r="D1132" s="165"/>
    </row>
    <row r="1133" spans="4:4">
      <c r="D1133" s="165"/>
    </row>
    <row r="1134" spans="4:4">
      <c r="D1134" s="165"/>
    </row>
    <row r="1135" spans="4:4">
      <c r="D1135" s="165"/>
    </row>
    <row r="1136" spans="4:4">
      <c r="D1136" s="165"/>
    </row>
    <row r="1137" spans="4:4">
      <c r="D1137" s="165"/>
    </row>
    <row r="1138" spans="4:4">
      <c r="D1138" s="165"/>
    </row>
    <row r="1139" spans="4:4">
      <c r="D1139" s="165"/>
    </row>
    <row r="1140" spans="4:4">
      <c r="D1140" s="165"/>
    </row>
    <row r="1141" spans="4:4">
      <c r="D1141" s="165"/>
    </row>
    <row r="1142" spans="4:4">
      <c r="D1142" s="165"/>
    </row>
    <row r="1143" spans="4:4">
      <c r="D1143" s="165"/>
    </row>
    <row r="1144" spans="4:4">
      <c r="D1144" s="165"/>
    </row>
    <row r="1145" spans="4:4">
      <c r="D1145" s="165"/>
    </row>
    <row r="1146" spans="4:4">
      <c r="D1146" s="165"/>
    </row>
    <row r="1147" spans="4:4">
      <c r="D1147" s="165"/>
    </row>
    <row r="1148" spans="4:4">
      <c r="D1148" s="165"/>
    </row>
    <row r="1149" spans="4:4">
      <c r="D1149" s="165"/>
    </row>
    <row r="1150" spans="4:4">
      <c r="D1150" s="165"/>
    </row>
    <row r="1151" spans="4:4">
      <c r="D1151" s="165"/>
    </row>
    <row r="1152" spans="4:4">
      <c r="D1152" s="165"/>
    </row>
    <row r="1153" spans="4:4">
      <c r="D1153" s="165"/>
    </row>
    <row r="1154" spans="4:4">
      <c r="D1154" s="165"/>
    </row>
    <row r="1155" spans="4:4">
      <c r="D1155" s="165"/>
    </row>
    <row r="1156" spans="4:4">
      <c r="D1156" s="165"/>
    </row>
    <row r="1157" spans="4:4">
      <c r="D1157" s="165"/>
    </row>
    <row r="1158" spans="4:4">
      <c r="D1158" s="165"/>
    </row>
    <row r="1159" spans="4:4">
      <c r="D1159" s="165"/>
    </row>
    <row r="1160" spans="4:4">
      <c r="D1160" s="165"/>
    </row>
    <row r="1161" spans="4:4">
      <c r="D1161" s="165"/>
    </row>
    <row r="1162" spans="4:4">
      <c r="D1162" s="165"/>
    </row>
    <row r="1163" spans="4:4">
      <c r="D1163" s="165"/>
    </row>
    <row r="1164" spans="4:4">
      <c r="D1164" s="165"/>
    </row>
    <row r="1165" spans="4:4">
      <c r="D1165" s="165"/>
    </row>
    <row r="1166" spans="4:4">
      <c r="D1166" s="165"/>
    </row>
    <row r="1167" spans="4:4">
      <c r="D1167" s="165"/>
    </row>
    <row r="1168" spans="4:4">
      <c r="D1168" s="165"/>
    </row>
    <row r="1169" spans="4:4">
      <c r="D1169" s="165"/>
    </row>
    <row r="1170" spans="4:4">
      <c r="D1170" s="165"/>
    </row>
    <row r="1171" spans="4:4">
      <c r="D1171" s="165"/>
    </row>
    <row r="1172" spans="4:4">
      <c r="D1172" s="165"/>
    </row>
    <row r="1173" spans="4:4">
      <c r="D1173" s="165"/>
    </row>
    <row r="1174" spans="4:4">
      <c r="D1174" s="165"/>
    </row>
    <row r="1175" spans="4:4">
      <c r="D1175" s="165"/>
    </row>
    <row r="1176" spans="4:4">
      <c r="D1176" s="165"/>
    </row>
    <row r="1177" spans="4:4">
      <c r="D1177" s="165"/>
    </row>
    <row r="1178" spans="4:4">
      <c r="D1178" s="165"/>
    </row>
    <row r="1179" spans="4:4">
      <c r="D1179" s="165"/>
    </row>
    <row r="1180" spans="4:4">
      <c r="D1180" s="165"/>
    </row>
    <row r="1181" spans="4:4">
      <c r="D1181" s="165"/>
    </row>
    <row r="1182" spans="4:4">
      <c r="D1182" s="165"/>
    </row>
    <row r="1183" spans="4:4">
      <c r="D1183" s="165"/>
    </row>
    <row r="1184" spans="4:4">
      <c r="D1184" s="165"/>
    </row>
    <row r="1185" spans="4:4">
      <c r="D1185" s="165"/>
    </row>
    <row r="1186" spans="4:4">
      <c r="D1186" s="165"/>
    </row>
    <row r="1187" spans="4:4">
      <c r="D1187" s="165"/>
    </row>
    <row r="1188" spans="4:4">
      <c r="D1188" s="165"/>
    </row>
    <row r="1189" spans="4:4">
      <c r="D1189" s="165"/>
    </row>
    <row r="1190" spans="4:4">
      <c r="D1190" s="165"/>
    </row>
    <row r="1191" spans="4:4">
      <c r="D1191" s="165"/>
    </row>
    <row r="1192" spans="4:4">
      <c r="D1192" s="165"/>
    </row>
    <row r="1193" spans="4:4">
      <c r="D1193" s="165"/>
    </row>
    <row r="1194" spans="4:4">
      <c r="D1194" s="165"/>
    </row>
    <row r="1195" spans="4:4">
      <c r="D1195" s="165"/>
    </row>
    <row r="1196" spans="4:4">
      <c r="D1196" s="165"/>
    </row>
    <row r="1197" spans="4:4">
      <c r="D1197" s="165"/>
    </row>
    <row r="1198" spans="4:4">
      <c r="D1198" s="165"/>
    </row>
    <row r="1199" spans="4:4">
      <c r="D1199" s="165"/>
    </row>
    <row r="1200" spans="4:4">
      <c r="D1200" s="165"/>
    </row>
    <row r="1201" spans="4:4">
      <c r="D1201" s="165"/>
    </row>
    <row r="1202" spans="4:4">
      <c r="D1202" s="165"/>
    </row>
    <row r="1203" spans="4:4">
      <c r="D1203" s="165"/>
    </row>
    <row r="1204" spans="4:4">
      <c r="D1204" s="165"/>
    </row>
    <row r="1205" spans="4:4">
      <c r="D1205" s="165"/>
    </row>
    <row r="1206" spans="4:4">
      <c r="D1206" s="165"/>
    </row>
    <row r="1207" spans="4:4">
      <c r="D1207" s="165"/>
    </row>
    <row r="1208" spans="4:4">
      <c r="D1208" s="165"/>
    </row>
    <row r="1209" spans="4:4">
      <c r="D1209" s="165"/>
    </row>
    <row r="1210" spans="4:4">
      <c r="D1210" s="165"/>
    </row>
    <row r="1211" spans="4:4">
      <c r="D1211" s="165"/>
    </row>
    <row r="1212" spans="4:4">
      <c r="D1212" s="165"/>
    </row>
    <row r="1213" spans="4:4">
      <c r="D1213" s="165"/>
    </row>
    <row r="1214" spans="4:4">
      <c r="D1214" s="165"/>
    </row>
    <row r="1215" spans="4:4">
      <c r="D1215" s="165"/>
    </row>
    <row r="1216" spans="4:4">
      <c r="D1216" s="165"/>
    </row>
    <row r="1217" spans="4:4">
      <c r="D1217" s="165"/>
    </row>
    <row r="1218" spans="4:4">
      <c r="D1218" s="165"/>
    </row>
    <row r="1219" spans="4:4">
      <c r="D1219" s="165"/>
    </row>
    <row r="1220" spans="4:4">
      <c r="D1220" s="165"/>
    </row>
    <row r="1221" spans="4:4">
      <c r="D1221" s="165"/>
    </row>
    <row r="1222" spans="4:4">
      <c r="D1222" s="165"/>
    </row>
    <row r="1223" spans="4:4">
      <c r="D1223" s="165"/>
    </row>
    <row r="1224" spans="4:4">
      <c r="D1224" s="165"/>
    </row>
    <row r="1225" spans="4:4">
      <c r="D1225" s="165"/>
    </row>
    <row r="1226" spans="4:4">
      <c r="D1226" s="165"/>
    </row>
    <row r="1227" spans="4:4">
      <c r="D1227" s="165"/>
    </row>
    <row r="1228" spans="4:4">
      <c r="D1228" s="165"/>
    </row>
    <row r="1229" spans="4:4">
      <c r="D1229" s="165"/>
    </row>
    <row r="1230" spans="4:4">
      <c r="D1230" s="165"/>
    </row>
    <row r="1231" spans="4:4">
      <c r="D1231" s="165"/>
    </row>
    <row r="1232" spans="4:4">
      <c r="D1232" s="165"/>
    </row>
    <row r="1233" spans="4:4">
      <c r="D1233" s="165"/>
    </row>
    <row r="1234" spans="4:4">
      <c r="D1234" s="165"/>
    </row>
    <row r="1235" spans="4:4">
      <c r="D1235" s="165"/>
    </row>
    <row r="1236" spans="4:4">
      <c r="D1236" s="165"/>
    </row>
    <row r="1237" spans="4:4">
      <c r="D1237" s="165"/>
    </row>
    <row r="1238" spans="4:4">
      <c r="D1238" s="165"/>
    </row>
    <row r="1239" spans="4:4">
      <c r="D1239" s="165"/>
    </row>
    <row r="1240" spans="4:4">
      <c r="D1240" s="165"/>
    </row>
    <row r="1241" spans="4:4">
      <c r="D1241" s="165"/>
    </row>
    <row r="1242" spans="4:4">
      <c r="D1242" s="165"/>
    </row>
    <row r="1243" spans="4:4">
      <c r="D1243" s="165"/>
    </row>
    <row r="1244" spans="4:4">
      <c r="D1244" s="165"/>
    </row>
    <row r="1245" spans="4:4">
      <c r="D1245" s="165"/>
    </row>
    <row r="1246" spans="4:4">
      <c r="D1246" s="165"/>
    </row>
    <row r="1247" spans="4:4">
      <c r="D1247" s="165"/>
    </row>
    <row r="1248" spans="4:4">
      <c r="D1248" s="165"/>
    </row>
    <row r="1249" spans="4:4">
      <c r="D1249" s="165"/>
    </row>
    <row r="1250" spans="4:4">
      <c r="D1250" s="165"/>
    </row>
    <row r="1251" spans="4:4">
      <c r="D1251" s="165"/>
    </row>
    <row r="1252" spans="4:4">
      <c r="D1252" s="165"/>
    </row>
    <row r="1253" spans="4:4">
      <c r="D1253" s="165"/>
    </row>
    <row r="1254" spans="4:4">
      <c r="D1254" s="165"/>
    </row>
    <row r="1255" spans="4:4">
      <c r="D1255" s="165"/>
    </row>
    <row r="1256" spans="4:4">
      <c r="D1256" s="165"/>
    </row>
    <row r="1257" spans="4:4">
      <c r="D1257" s="165"/>
    </row>
    <row r="1258" spans="4:4">
      <c r="D1258" s="165"/>
    </row>
    <row r="1259" spans="4:4">
      <c r="D1259" s="165"/>
    </row>
    <row r="1260" spans="4:4">
      <c r="D1260" s="165"/>
    </row>
    <row r="1261" spans="4:4">
      <c r="D1261" s="165"/>
    </row>
    <row r="1262" spans="4:4">
      <c r="D1262" s="165"/>
    </row>
    <row r="1263" spans="4:4">
      <c r="D1263" s="165"/>
    </row>
    <row r="1264" spans="4:4">
      <c r="D1264" s="165"/>
    </row>
    <row r="1265" spans="4:4">
      <c r="D1265" s="165"/>
    </row>
    <row r="1266" spans="4:4">
      <c r="D1266" s="165"/>
    </row>
    <row r="1267" spans="4:4">
      <c r="D1267" s="165"/>
    </row>
    <row r="1268" spans="4:4">
      <c r="D1268" s="165"/>
    </row>
    <row r="1269" spans="4:4">
      <c r="D1269" s="165"/>
    </row>
    <row r="1270" spans="4:4">
      <c r="D1270" s="165"/>
    </row>
    <row r="1271" spans="4:4">
      <c r="D1271" s="165"/>
    </row>
    <row r="1272" spans="4:4">
      <c r="D1272" s="165"/>
    </row>
    <row r="1273" spans="4:4">
      <c r="D1273" s="165"/>
    </row>
    <row r="1274" spans="4:4">
      <c r="D1274" s="165"/>
    </row>
    <row r="1275" spans="4:4">
      <c r="D1275" s="165"/>
    </row>
    <row r="1276" spans="4:4">
      <c r="D1276" s="165"/>
    </row>
    <row r="1277" spans="4:4">
      <c r="D1277" s="165"/>
    </row>
    <row r="1278" spans="4:4">
      <c r="D1278" s="165"/>
    </row>
    <row r="1279" spans="4:4">
      <c r="D1279" s="165"/>
    </row>
    <row r="1280" spans="4:4">
      <c r="D1280" s="165"/>
    </row>
    <row r="1281" spans="4:4">
      <c r="D1281" s="165"/>
    </row>
    <row r="1282" spans="4:4">
      <c r="D1282" s="165"/>
    </row>
    <row r="1283" spans="4:4">
      <c r="D1283" s="165"/>
    </row>
    <row r="1284" spans="4:4">
      <c r="D1284" s="165"/>
    </row>
    <row r="1285" spans="4:4">
      <c r="D1285" s="165"/>
    </row>
    <row r="1286" spans="4:4">
      <c r="D1286" s="165"/>
    </row>
    <row r="1287" spans="4:4">
      <c r="D1287" s="165"/>
    </row>
    <row r="1288" spans="4:4">
      <c r="D1288" s="165"/>
    </row>
    <row r="1289" spans="4:4">
      <c r="D1289" s="165"/>
    </row>
    <row r="1290" spans="4:4">
      <c r="D1290" s="165"/>
    </row>
    <row r="1291" spans="4:4">
      <c r="D1291" s="165"/>
    </row>
    <row r="1292" spans="4:4">
      <c r="D1292" s="165"/>
    </row>
    <row r="1293" spans="4:4">
      <c r="D1293" s="165"/>
    </row>
    <row r="1294" spans="4:4">
      <c r="D1294" s="165"/>
    </row>
    <row r="1295" spans="4:4">
      <c r="D1295" s="165"/>
    </row>
    <row r="1296" spans="4:4">
      <c r="D1296" s="165"/>
    </row>
    <row r="1297" spans="4:4">
      <c r="D1297" s="165"/>
    </row>
    <row r="1298" spans="4:4">
      <c r="D1298" s="165"/>
    </row>
    <row r="1299" spans="4:4">
      <c r="D1299" s="165"/>
    </row>
    <row r="1300" spans="4:4">
      <c r="D1300" s="165"/>
    </row>
    <row r="1301" spans="4:4">
      <c r="D1301" s="165"/>
    </row>
    <row r="1302" spans="4:4">
      <c r="D1302" s="165"/>
    </row>
    <row r="1303" spans="4:4">
      <c r="D1303" s="165"/>
    </row>
    <row r="1304" spans="4:4">
      <c r="D1304" s="165"/>
    </row>
    <row r="1305" spans="4:4">
      <c r="D1305" s="165"/>
    </row>
    <row r="1306" spans="4:4">
      <c r="D1306" s="165"/>
    </row>
    <row r="1307" spans="4:4">
      <c r="D1307" s="165"/>
    </row>
    <row r="1308" spans="4:4">
      <c r="D1308" s="165"/>
    </row>
    <row r="1309" spans="4:4">
      <c r="D1309" s="165"/>
    </row>
    <row r="1310" spans="4:4">
      <c r="D1310" s="165"/>
    </row>
    <row r="1311" spans="4:4">
      <c r="D1311" s="165"/>
    </row>
    <row r="1312" spans="4:4">
      <c r="D1312" s="165"/>
    </row>
    <row r="1313" spans="4:4">
      <c r="D1313" s="165"/>
    </row>
    <row r="1314" spans="4:4">
      <c r="D1314" s="165"/>
    </row>
    <row r="1315" spans="4:4">
      <c r="D1315" s="165"/>
    </row>
    <row r="1316" spans="4:4">
      <c r="D1316" s="165"/>
    </row>
    <row r="1317" spans="4:4">
      <c r="D1317" s="165"/>
    </row>
    <row r="1318" spans="4:4">
      <c r="D1318" s="165"/>
    </row>
    <row r="1319" spans="4:4">
      <c r="D1319" s="165"/>
    </row>
    <row r="1320" spans="4:4">
      <c r="D1320" s="165"/>
    </row>
    <row r="1321" spans="4:4">
      <c r="D1321" s="165"/>
    </row>
    <row r="1322" spans="4:4">
      <c r="D1322" s="165"/>
    </row>
    <row r="1323" spans="4:4">
      <c r="D1323" s="165"/>
    </row>
    <row r="1324" spans="4:4">
      <c r="D1324" s="165"/>
    </row>
    <row r="1325" spans="4:4">
      <c r="D1325" s="165"/>
    </row>
    <row r="1326" spans="4:4">
      <c r="D1326" s="165"/>
    </row>
    <row r="1327" spans="4:4">
      <c r="D1327" s="165"/>
    </row>
    <row r="1328" spans="4:4">
      <c r="D1328" s="165"/>
    </row>
    <row r="1329" spans="4:4">
      <c r="D1329" s="165"/>
    </row>
    <row r="1330" spans="4:4">
      <c r="D1330" s="165"/>
    </row>
    <row r="1331" spans="4:4">
      <c r="D1331" s="165"/>
    </row>
    <row r="1332" spans="4:4">
      <c r="D1332" s="165"/>
    </row>
    <row r="1333" spans="4:4">
      <c r="D1333" s="165"/>
    </row>
    <row r="1334" spans="4:4">
      <c r="D1334" s="165"/>
    </row>
    <row r="1335" spans="4:4">
      <c r="D1335" s="165"/>
    </row>
    <row r="1336" spans="4:4">
      <c r="D1336" s="165"/>
    </row>
    <row r="1337" spans="4:4">
      <c r="D1337" s="165"/>
    </row>
    <row r="1338" spans="4:4">
      <c r="D1338" s="165"/>
    </row>
    <row r="1339" spans="4:4">
      <c r="D1339" s="165"/>
    </row>
    <row r="1340" spans="4:4">
      <c r="D1340" s="165"/>
    </row>
    <row r="1341" spans="4:4">
      <c r="D1341" s="165"/>
    </row>
    <row r="1342" spans="4:4">
      <c r="D1342" s="165"/>
    </row>
    <row r="1343" spans="4:4">
      <c r="D1343" s="165"/>
    </row>
    <row r="1344" spans="4:4">
      <c r="D1344" s="165"/>
    </row>
    <row r="1345" spans="4:4">
      <c r="D1345" s="165"/>
    </row>
    <row r="1346" spans="4:4">
      <c r="D1346" s="165"/>
    </row>
    <row r="1347" spans="4:4">
      <c r="D1347" s="165"/>
    </row>
    <row r="1348" spans="4:4">
      <c r="D1348" s="165"/>
    </row>
    <row r="1349" spans="4:4">
      <c r="D1349" s="165"/>
    </row>
    <row r="1350" spans="4:4">
      <c r="D1350" s="165"/>
    </row>
    <row r="1351" spans="4:4">
      <c r="D1351" s="165"/>
    </row>
    <row r="1352" spans="4:4">
      <c r="D1352" s="165"/>
    </row>
    <row r="1353" spans="4:4">
      <c r="D1353" s="165"/>
    </row>
    <row r="1354" spans="4:4">
      <c r="D1354" s="165"/>
    </row>
    <row r="1355" spans="4:4">
      <c r="D1355" s="165"/>
    </row>
    <row r="1356" spans="4:4">
      <c r="D1356" s="165"/>
    </row>
    <row r="1357" spans="4:4">
      <c r="D1357" s="165"/>
    </row>
    <row r="1358" spans="4:4">
      <c r="D1358" s="165"/>
    </row>
    <row r="1359" spans="4:4">
      <c r="D1359" s="165"/>
    </row>
    <row r="1360" spans="4:4">
      <c r="D1360" s="165"/>
    </row>
    <row r="1361" spans="4:4">
      <c r="D1361" s="165"/>
    </row>
    <row r="1362" spans="4:4">
      <c r="D1362" s="165"/>
    </row>
    <row r="1363" spans="4:4">
      <c r="D1363" s="165"/>
    </row>
    <row r="1364" spans="4:4">
      <c r="D1364" s="165"/>
    </row>
    <row r="1365" spans="4:4">
      <c r="D1365" s="165"/>
    </row>
    <row r="1366" spans="4:4">
      <c r="D1366" s="165"/>
    </row>
    <row r="1367" spans="4:4">
      <c r="D1367" s="165"/>
    </row>
    <row r="1368" spans="4:4">
      <c r="D1368" s="165"/>
    </row>
    <row r="1369" spans="4:4">
      <c r="D1369" s="165"/>
    </row>
    <row r="1370" spans="4:4">
      <c r="D1370" s="165"/>
    </row>
    <row r="1371" spans="4:4">
      <c r="D1371" s="165"/>
    </row>
    <row r="1372" spans="4:4">
      <c r="D1372" s="165"/>
    </row>
    <row r="1373" spans="4:4">
      <c r="D1373" s="165"/>
    </row>
    <row r="1374" spans="4:4">
      <c r="D1374" s="165"/>
    </row>
    <row r="1375" spans="4:4">
      <c r="D1375" s="165"/>
    </row>
    <row r="1376" spans="4:4">
      <c r="D1376" s="165"/>
    </row>
    <row r="1377" spans="4:4">
      <c r="D1377" s="165"/>
    </row>
    <row r="1378" spans="4:4">
      <c r="D1378" s="165"/>
    </row>
    <row r="1379" spans="4:4">
      <c r="D1379" s="165"/>
    </row>
    <row r="1380" spans="4:4">
      <c r="D1380" s="165"/>
    </row>
    <row r="1381" spans="4:4">
      <c r="D1381" s="165"/>
    </row>
    <row r="1382" spans="4:4">
      <c r="D1382" s="165"/>
    </row>
    <row r="1383" spans="4:4">
      <c r="D1383" s="165"/>
    </row>
    <row r="1384" spans="4:4">
      <c r="D1384" s="165"/>
    </row>
    <row r="1385" spans="4:4">
      <c r="D1385" s="165"/>
    </row>
    <row r="1386" spans="4:4">
      <c r="D1386" s="165"/>
    </row>
    <row r="1387" spans="4:4">
      <c r="D1387" s="165"/>
    </row>
    <row r="1388" spans="4:4">
      <c r="D1388" s="165"/>
    </row>
    <row r="1389" spans="4:4">
      <c r="D1389" s="165"/>
    </row>
    <row r="1390" spans="4:4">
      <c r="D1390" s="165"/>
    </row>
    <row r="1391" spans="4:4">
      <c r="D1391" s="165"/>
    </row>
    <row r="1392" spans="4:4">
      <c r="D1392" s="165"/>
    </row>
    <row r="1393" spans="4:4">
      <c r="D1393" s="165"/>
    </row>
    <row r="1394" spans="4:4">
      <c r="D1394" s="165"/>
    </row>
    <row r="1395" spans="4:4">
      <c r="D1395" s="165"/>
    </row>
    <row r="1396" spans="4:4">
      <c r="D1396" s="165"/>
    </row>
    <row r="1397" spans="4:4">
      <c r="D1397" s="165"/>
    </row>
    <row r="1398" spans="4:4">
      <c r="D1398" s="165"/>
    </row>
    <row r="1399" spans="4:4">
      <c r="D1399" s="165"/>
    </row>
    <row r="1400" spans="4:4">
      <c r="D1400" s="165"/>
    </row>
    <row r="1401" spans="4:4">
      <c r="D1401" s="165"/>
    </row>
    <row r="1402" spans="4:4">
      <c r="D1402" s="165"/>
    </row>
    <row r="1403" spans="4:4">
      <c r="D1403" s="165"/>
    </row>
    <row r="1404" spans="4:4">
      <c r="D1404" s="165"/>
    </row>
    <row r="1405" spans="4:4">
      <c r="D1405" s="165"/>
    </row>
    <row r="1406" spans="4:4">
      <c r="D1406" s="165"/>
    </row>
    <row r="1407" spans="4:4">
      <c r="D1407" s="165"/>
    </row>
    <row r="1408" spans="4:4">
      <c r="D1408" s="165"/>
    </row>
    <row r="1409" spans="4:4">
      <c r="D1409" s="165"/>
    </row>
    <row r="1410" spans="4:4">
      <c r="D1410" s="165"/>
    </row>
    <row r="1411" spans="4:4">
      <c r="D1411" s="165"/>
    </row>
    <row r="1412" spans="4:4">
      <c r="D1412" s="165"/>
    </row>
    <row r="1413" spans="4:4">
      <c r="D1413" s="165"/>
    </row>
    <row r="1414" spans="4:4">
      <c r="D1414" s="165"/>
    </row>
    <row r="1415" spans="4:4">
      <c r="D1415" s="165"/>
    </row>
    <row r="1416" spans="4:4">
      <c r="D1416" s="165"/>
    </row>
    <row r="1417" spans="4:4">
      <c r="D1417" s="165"/>
    </row>
    <row r="1418" spans="4:4">
      <c r="D1418" s="165"/>
    </row>
    <row r="1419" spans="4:4">
      <c r="D1419" s="165"/>
    </row>
    <row r="1420" spans="4:4">
      <c r="D1420" s="165"/>
    </row>
    <row r="1421" spans="4:4">
      <c r="D1421" s="165"/>
    </row>
    <row r="1422" spans="4:4">
      <c r="D1422" s="165"/>
    </row>
    <row r="1423" spans="4:4">
      <c r="D1423" s="165"/>
    </row>
    <row r="1424" spans="4:4">
      <c r="D1424" s="165"/>
    </row>
    <row r="1425" spans="4:4">
      <c r="D1425" s="165"/>
    </row>
    <row r="1426" spans="4:4">
      <c r="D1426" s="165"/>
    </row>
    <row r="1427" spans="4:4">
      <c r="D1427" s="165"/>
    </row>
    <row r="1428" spans="4:4">
      <c r="D1428" s="165"/>
    </row>
    <row r="1429" spans="4:4">
      <c r="D1429" s="165"/>
    </row>
    <row r="1430" spans="4:4">
      <c r="D1430" s="165"/>
    </row>
    <row r="1431" spans="4:4">
      <c r="D1431" s="165"/>
    </row>
    <row r="1432" spans="4:4">
      <c r="D1432" s="165"/>
    </row>
    <row r="1433" spans="4:4">
      <c r="D1433" s="165"/>
    </row>
    <row r="1434" spans="4:4">
      <c r="D1434" s="165"/>
    </row>
    <row r="1435" spans="4:4">
      <c r="D1435" s="165"/>
    </row>
    <row r="1436" spans="4:4">
      <c r="D1436" s="165"/>
    </row>
    <row r="1437" spans="4:4">
      <c r="D1437" s="165"/>
    </row>
    <row r="1438" spans="4:4">
      <c r="D1438" s="165"/>
    </row>
    <row r="1439" spans="4:4">
      <c r="D1439" s="165"/>
    </row>
    <row r="1440" spans="4:4">
      <c r="D1440" s="165"/>
    </row>
    <row r="1441" spans="4:4">
      <c r="D1441" s="165"/>
    </row>
    <row r="1442" spans="4:4">
      <c r="D1442" s="165"/>
    </row>
    <row r="1443" spans="4:4">
      <c r="D1443" s="165"/>
    </row>
    <row r="1444" spans="4:4">
      <c r="D1444" s="165"/>
    </row>
    <row r="1445" spans="4:4">
      <c r="D1445" s="165"/>
    </row>
    <row r="1446" spans="4:4">
      <c r="D1446" s="165"/>
    </row>
    <row r="1447" spans="4:4">
      <c r="D1447" s="165"/>
    </row>
    <row r="1448" spans="4:4">
      <c r="D1448" s="165"/>
    </row>
    <row r="1449" spans="4:4">
      <c r="D1449" s="165"/>
    </row>
    <row r="1450" spans="4:4">
      <c r="D1450" s="165"/>
    </row>
    <row r="1451" spans="4:4">
      <c r="D1451" s="165"/>
    </row>
    <row r="1452" spans="4:4">
      <c r="D1452" s="165"/>
    </row>
    <row r="1453" spans="4:4">
      <c r="D1453" s="165"/>
    </row>
    <row r="1454" spans="4:4">
      <c r="D1454" s="165"/>
    </row>
    <row r="1455" spans="4:4">
      <c r="D1455" s="165"/>
    </row>
    <row r="1456" spans="4:4">
      <c r="D1456" s="165"/>
    </row>
    <row r="1457" spans="4:4">
      <c r="D1457" s="165"/>
    </row>
    <row r="1458" spans="4:4">
      <c r="D1458" s="165"/>
    </row>
    <row r="1459" spans="4:4">
      <c r="D1459" s="165"/>
    </row>
    <row r="1460" spans="4:4">
      <c r="D1460" s="165"/>
    </row>
    <row r="1461" spans="4:4">
      <c r="D1461" s="165"/>
    </row>
    <row r="1462" spans="4:4">
      <c r="D1462" s="165"/>
    </row>
    <row r="1463" spans="4:4">
      <c r="D1463" s="165"/>
    </row>
    <row r="1464" spans="4:4">
      <c r="D1464" s="165"/>
    </row>
    <row r="1465" spans="4:4">
      <c r="D1465" s="165"/>
    </row>
    <row r="1466" spans="4:4">
      <c r="D1466" s="165"/>
    </row>
    <row r="1467" spans="4:4">
      <c r="D1467" s="165"/>
    </row>
    <row r="1468" spans="4:4">
      <c r="D1468" s="165"/>
    </row>
    <row r="1469" spans="4:4">
      <c r="D1469" s="165"/>
    </row>
    <row r="1470" spans="4:4">
      <c r="D1470" s="165"/>
    </row>
    <row r="1471" spans="4:4">
      <c r="D1471" s="165"/>
    </row>
    <row r="1472" spans="4:4">
      <c r="D1472" s="165"/>
    </row>
    <row r="1473" spans="4:4">
      <c r="D1473" s="165"/>
    </row>
    <row r="1474" spans="4:4">
      <c r="D1474" s="165"/>
    </row>
    <row r="1475" spans="4:4">
      <c r="D1475" s="165"/>
    </row>
    <row r="1476" spans="4:4">
      <c r="D1476" s="165"/>
    </row>
    <row r="1477" spans="4:4">
      <c r="D1477" s="165"/>
    </row>
    <row r="1478" spans="4:4">
      <c r="D1478" s="165"/>
    </row>
    <row r="1479" spans="4:4">
      <c r="D1479" s="165"/>
    </row>
    <row r="1480" spans="4:4">
      <c r="D1480" s="165"/>
    </row>
    <row r="1481" spans="4:4">
      <c r="D1481" s="165"/>
    </row>
    <row r="1482" spans="4:4">
      <c r="D1482" s="165"/>
    </row>
    <row r="1483" spans="4:4">
      <c r="D1483" s="165"/>
    </row>
    <row r="1484" spans="4:4">
      <c r="D1484" s="165"/>
    </row>
    <row r="1485" spans="4:4">
      <c r="D1485" s="165"/>
    </row>
    <row r="1486" spans="4:4">
      <c r="D1486" s="165"/>
    </row>
    <row r="1487" spans="4:4">
      <c r="D1487" s="165"/>
    </row>
    <row r="1488" spans="4:4">
      <c r="D1488" s="165"/>
    </row>
    <row r="1489" spans="4:4">
      <c r="D1489" s="165"/>
    </row>
    <row r="1490" spans="4:4">
      <c r="D1490" s="165"/>
    </row>
    <row r="1491" spans="4:4">
      <c r="D1491" s="165"/>
    </row>
    <row r="1492" spans="4:4">
      <c r="D1492" s="165"/>
    </row>
    <row r="1493" spans="4:4">
      <c r="D1493" s="165"/>
    </row>
    <row r="1494" spans="4:4">
      <c r="D1494" s="165"/>
    </row>
    <row r="1495" spans="4:4">
      <c r="D1495" s="165"/>
    </row>
    <row r="1496" spans="4:4">
      <c r="D1496" s="165"/>
    </row>
    <row r="1497" spans="4:4">
      <c r="D1497" s="165"/>
    </row>
    <row r="1498" spans="4:4">
      <c r="D1498" s="165"/>
    </row>
    <row r="1499" spans="4:4">
      <c r="D1499" s="165"/>
    </row>
    <row r="1500" spans="4:4">
      <c r="D1500" s="165"/>
    </row>
    <row r="1501" spans="4:4">
      <c r="D1501" s="165"/>
    </row>
    <row r="1502" spans="4:4">
      <c r="D1502" s="165"/>
    </row>
    <row r="1503" spans="4:4">
      <c r="D1503" s="165"/>
    </row>
    <row r="1504" spans="4:4">
      <c r="D1504" s="165"/>
    </row>
    <row r="1505" spans="4:4">
      <c r="D1505" s="165"/>
    </row>
    <row r="1506" spans="4:4">
      <c r="D1506" s="165"/>
    </row>
    <row r="1507" spans="4:4">
      <c r="D1507" s="165"/>
    </row>
    <row r="1508" spans="4:4">
      <c r="D1508" s="165"/>
    </row>
    <row r="1509" spans="4:4">
      <c r="D1509" s="165"/>
    </row>
    <row r="1510" spans="4:4">
      <c r="D1510" s="165"/>
    </row>
    <row r="1511" spans="4:4">
      <c r="D1511" s="165"/>
    </row>
    <row r="1512" spans="4:4">
      <c r="D1512" s="165"/>
    </row>
    <row r="1513" spans="4:4">
      <c r="D1513" s="165"/>
    </row>
    <row r="1514" spans="4:4">
      <c r="D1514" s="165"/>
    </row>
    <row r="1515" spans="4:4">
      <c r="D1515" s="165"/>
    </row>
    <row r="1516" spans="4:4">
      <c r="D1516" s="165"/>
    </row>
    <row r="1517" spans="4:4">
      <c r="D1517" s="165"/>
    </row>
    <row r="1518" spans="4:4">
      <c r="D1518" s="165"/>
    </row>
    <row r="1519" spans="4:4">
      <c r="D1519" s="165"/>
    </row>
    <row r="1520" spans="4:4">
      <c r="D1520" s="165"/>
    </row>
    <row r="1521" spans="4:4">
      <c r="D1521" s="165"/>
    </row>
    <row r="1522" spans="4:4">
      <c r="D1522" s="165"/>
    </row>
    <row r="1523" spans="4:4">
      <c r="D1523" s="165"/>
    </row>
    <row r="1524" spans="4:4">
      <c r="D1524" s="165"/>
    </row>
    <row r="1525" spans="4:4">
      <c r="D1525" s="165"/>
    </row>
    <row r="1526" spans="4:4">
      <c r="D1526" s="165"/>
    </row>
    <row r="1527" spans="4:4">
      <c r="D1527" s="165"/>
    </row>
    <row r="1528" spans="4:4">
      <c r="D1528" s="165"/>
    </row>
    <row r="1529" spans="4:4">
      <c r="D1529" s="165"/>
    </row>
    <row r="1530" spans="4:4">
      <c r="D1530" s="165"/>
    </row>
    <row r="1531" spans="4:4">
      <c r="D1531" s="165"/>
    </row>
    <row r="1532" spans="4:4">
      <c r="D1532" s="165"/>
    </row>
    <row r="1533" spans="4:4">
      <c r="D1533" s="165"/>
    </row>
    <row r="1534" spans="4:4">
      <c r="D1534" s="165"/>
    </row>
    <row r="1535" spans="4:4">
      <c r="D1535" s="165"/>
    </row>
    <row r="1536" spans="4:4">
      <c r="D1536" s="165"/>
    </row>
    <row r="1537" spans="4:4">
      <c r="D1537" s="165"/>
    </row>
    <row r="1538" spans="4:4">
      <c r="D1538" s="165"/>
    </row>
    <row r="1539" spans="4:4">
      <c r="D1539" s="165"/>
    </row>
    <row r="1540" spans="4:4">
      <c r="D1540" s="165"/>
    </row>
    <row r="1541" spans="4:4">
      <c r="D1541" s="165"/>
    </row>
    <row r="1542" spans="4:4">
      <c r="D1542" s="165"/>
    </row>
    <row r="1543" spans="4:4">
      <c r="D1543" s="165"/>
    </row>
    <row r="1544" spans="4:4">
      <c r="D1544" s="165"/>
    </row>
    <row r="1545" spans="4:4">
      <c r="D1545" s="165"/>
    </row>
    <row r="1546" spans="4:4">
      <c r="D1546" s="165"/>
    </row>
    <row r="1547" spans="4:4">
      <c r="D1547" s="165"/>
    </row>
    <row r="1548" spans="4:4">
      <c r="D1548" s="165"/>
    </row>
    <row r="1549" spans="4:4">
      <c r="D1549" s="165"/>
    </row>
    <row r="1550" spans="4:4">
      <c r="D1550" s="165"/>
    </row>
    <row r="1551" spans="4:4">
      <c r="D1551" s="165"/>
    </row>
    <row r="1552" spans="4:4">
      <c r="D1552" s="165"/>
    </row>
    <row r="1553" spans="4:4">
      <c r="D1553" s="165"/>
    </row>
    <row r="1554" spans="4:4">
      <c r="D1554" s="165"/>
    </row>
    <row r="1555" spans="4:4">
      <c r="D1555" s="165"/>
    </row>
    <row r="1556" spans="4:4">
      <c r="D1556" s="165"/>
    </row>
    <row r="1557" spans="4:4">
      <c r="D1557" s="165"/>
    </row>
    <row r="1558" spans="4:4">
      <c r="D1558" s="165"/>
    </row>
    <row r="1559" spans="4:4">
      <c r="D1559" s="165"/>
    </row>
    <row r="1560" spans="4:4">
      <c r="D1560" s="165"/>
    </row>
    <row r="1561" spans="4:4">
      <c r="D1561" s="165"/>
    </row>
    <row r="1562" spans="4:4">
      <c r="D1562" s="165"/>
    </row>
    <row r="1563" spans="4:4">
      <c r="D1563" s="165"/>
    </row>
    <row r="1564" spans="4:4">
      <c r="D1564" s="165"/>
    </row>
    <row r="1565" spans="4:4">
      <c r="D1565" s="165"/>
    </row>
    <row r="1566" spans="4:4">
      <c r="D1566" s="165"/>
    </row>
    <row r="1567" spans="4:4">
      <c r="D1567" s="165"/>
    </row>
    <row r="1568" spans="4:4">
      <c r="D1568" s="165"/>
    </row>
    <row r="1569" spans="4:4">
      <c r="D1569" s="165"/>
    </row>
    <row r="1570" spans="4:4">
      <c r="D1570" s="165"/>
    </row>
    <row r="1571" spans="4:4">
      <c r="D1571" s="165"/>
    </row>
    <row r="1572" spans="4:4">
      <c r="D1572" s="165"/>
    </row>
    <row r="1573" spans="4:4">
      <c r="D1573" s="165"/>
    </row>
    <row r="1574" spans="4:4">
      <c r="D1574" s="165"/>
    </row>
    <row r="1575" spans="4:4">
      <c r="D1575" s="165"/>
    </row>
    <row r="1576" spans="4:4">
      <c r="D1576" s="165"/>
    </row>
    <row r="1577" spans="4:4">
      <c r="D1577" s="165"/>
    </row>
    <row r="1578" spans="4:4">
      <c r="D1578" s="165"/>
    </row>
    <row r="1579" spans="4:4">
      <c r="D1579" s="165"/>
    </row>
    <row r="1580" spans="4:4">
      <c r="D1580" s="165"/>
    </row>
    <row r="1581" spans="4:4">
      <c r="D1581" s="165"/>
    </row>
    <row r="1582" spans="4:4">
      <c r="D1582" s="165"/>
    </row>
    <row r="1583" spans="4:4">
      <c r="D1583" s="165"/>
    </row>
    <row r="1584" spans="4:4">
      <c r="D1584" s="165"/>
    </row>
    <row r="1585" spans="4:4">
      <c r="D1585" s="165"/>
    </row>
    <row r="1586" spans="4:4">
      <c r="D1586" s="165"/>
    </row>
    <row r="1587" spans="4:4">
      <c r="D1587" s="165"/>
    </row>
    <row r="1588" spans="4:4">
      <c r="D1588" s="165"/>
    </row>
    <row r="1589" spans="4:4">
      <c r="D1589" s="165"/>
    </row>
    <row r="1590" spans="4:4">
      <c r="D1590" s="165"/>
    </row>
    <row r="1591" spans="4:4">
      <c r="D1591" s="165"/>
    </row>
    <row r="1592" spans="4:4">
      <c r="D1592" s="165"/>
    </row>
    <row r="1593" spans="4:4">
      <c r="D1593" s="165"/>
    </row>
    <row r="1594" spans="4:4">
      <c r="D1594" s="165"/>
    </row>
    <row r="1595" spans="4:4">
      <c r="D1595" s="165"/>
    </row>
    <row r="1596" spans="4:4">
      <c r="D1596" s="165"/>
    </row>
    <row r="1597" spans="4:4">
      <c r="D1597" s="165"/>
    </row>
    <row r="1598" spans="4:4">
      <c r="D1598" s="165"/>
    </row>
    <row r="1599" spans="4:4">
      <c r="D1599" s="165"/>
    </row>
    <row r="1600" spans="4:4">
      <c r="D1600" s="165"/>
    </row>
    <row r="1601" spans="4:4">
      <c r="D1601" s="165"/>
    </row>
    <row r="1602" spans="4:4">
      <c r="D1602" s="165"/>
    </row>
    <row r="1603" spans="4:4">
      <c r="D1603" s="165"/>
    </row>
    <row r="1604" spans="4:4">
      <c r="D1604" s="165"/>
    </row>
    <row r="1605" spans="4:4">
      <c r="D1605" s="165"/>
    </row>
    <row r="1606" spans="4:4">
      <c r="D1606" s="165"/>
    </row>
    <row r="1607" spans="4:4">
      <c r="D1607" s="165"/>
    </row>
    <row r="1608" spans="4:4">
      <c r="D1608" s="165"/>
    </row>
    <row r="1609" spans="4:4">
      <c r="D1609" s="165"/>
    </row>
    <row r="1610" spans="4:4">
      <c r="D1610" s="165"/>
    </row>
    <row r="1611" spans="4:4">
      <c r="D1611" s="165"/>
    </row>
    <row r="1612" spans="4:4">
      <c r="D1612" s="165"/>
    </row>
    <row r="1613" spans="4:4">
      <c r="D1613" s="165"/>
    </row>
    <row r="1614" spans="4:4">
      <c r="D1614" s="165"/>
    </row>
    <row r="1615" spans="4:4">
      <c r="D1615" s="165"/>
    </row>
    <row r="1616" spans="4:4">
      <c r="D1616" s="165"/>
    </row>
    <row r="1617" spans="4:4">
      <c r="D1617" s="165"/>
    </row>
    <row r="1618" spans="4:4">
      <c r="D1618" s="165"/>
    </row>
    <row r="1619" spans="4:4">
      <c r="D1619" s="165"/>
    </row>
    <row r="1620" spans="4:4">
      <c r="D1620" s="165"/>
    </row>
    <row r="1621" spans="4:4">
      <c r="D1621" s="165"/>
    </row>
    <row r="1622" spans="4:4">
      <c r="D1622" s="165"/>
    </row>
    <row r="1623" spans="4:4">
      <c r="D1623" s="165"/>
    </row>
    <row r="1624" spans="4:4">
      <c r="D1624" s="165"/>
    </row>
    <row r="1625" spans="4:4">
      <c r="D1625" s="165"/>
    </row>
    <row r="1626" spans="4:4">
      <c r="D1626" s="165"/>
    </row>
    <row r="1627" spans="4:4">
      <c r="D1627" s="165"/>
    </row>
    <row r="1628" spans="4:4">
      <c r="D1628" s="165"/>
    </row>
    <row r="1629" spans="4:4">
      <c r="D1629" s="165"/>
    </row>
    <row r="1630" spans="4:4">
      <c r="D1630" s="165"/>
    </row>
    <row r="1631" spans="4:4">
      <c r="D1631" s="165"/>
    </row>
    <row r="1632" spans="4:4">
      <c r="D1632" s="165"/>
    </row>
    <row r="1633" spans="4:4">
      <c r="D1633" s="165"/>
    </row>
    <row r="1634" spans="4:4">
      <c r="D1634" s="165"/>
    </row>
    <row r="1635" spans="4:4">
      <c r="D1635" s="165"/>
    </row>
    <row r="1636" spans="4:4">
      <c r="D1636" s="165"/>
    </row>
    <row r="1637" spans="4:4">
      <c r="D1637" s="165"/>
    </row>
    <row r="1638" spans="4:4">
      <c r="D1638" s="165"/>
    </row>
    <row r="1639" spans="4:4">
      <c r="D1639" s="165"/>
    </row>
    <row r="1640" spans="4:4">
      <c r="D1640" s="165"/>
    </row>
    <row r="1641" spans="4:4">
      <c r="D1641" s="165"/>
    </row>
    <row r="1642" spans="4:4">
      <c r="D1642" s="165"/>
    </row>
    <row r="1643" spans="4:4">
      <c r="D1643" s="165"/>
    </row>
    <row r="1644" spans="4:4">
      <c r="D1644" s="165"/>
    </row>
    <row r="1645" spans="4:4">
      <c r="D1645" s="165"/>
    </row>
    <row r="1646" spans="4:4">
      <c r="D1646" s="165"/>
    </row>
    <row r="1647" spans="4:4">
      <c r="D1647" s="165"/>
    </row>
    <row r="1648" spans="4:4">
      <c r="D1648" s="165"/>
    </row>
    <row r="1649" spans="4:4">
      <c r="D1649" s="165"/>
    </row>
    <row r="1650" spans="4:4">
      <c r="D1650" s="165"/>
    </row>
    <row r="1651" spans="4:4">
      <c r="D1651" s="165"/>
    </row>
    <row r="1652" spans="4:4">
      <c r="D1652" s="165"/>
    </row>
    <row r="1653" spans="4:4">
      <c r="D1653" s="165"/>
    </row>
    <row r="1654" spans="4:4">
      <c r="D1654" s="165"/>
    </row>
    <row r="1655" spans="4:4">
      <c r="D1655" s="165"/>
    </row>
    <row r="1656" spans="4:4">
      <c r="D1656" s="165"/>
    </row>
    <row r="1657" spans="4:4">
      <c r="D1657" s="165"/>
    </row>
    <row r="1658" spans="4:4">
      <c r="D1658" s="165"/>
    </row>
    <row r="1659" spans="4:4">
      <c r="D1659" s="165"/>
    </row>
    <row r="1660" spans="4:4">
      <c r="D1660" s="165"/>
    </row>
    <row r="1661" spans="4:4">
      <c r="D1661" s="165"/>
    </row>
    <row r="1662" spans="4:4">
      <c r="D1662" s="165"/>
    </row>
    <row r="1663" spans="4:4">
      <c r="D1663" s="165"/>
    </row>
    <row r="1664" spans="4:4">
      <c r="D1664" s="165"/>
    </row>
    <row r="1665" spans="4:4">
      <c r="D1665" s="165"/>
    </row>
    <row r="1666" spans="4:4">
      <c r="D1666" s="165"/>
    </row>
    <row r="1667" spans="4:4">
      <c r="D1667" s="165"/>
    </row>
    <row r="1668" spans="4:4">
      <c r="D1668" s="165"/>
    </row>
    <row r="1669" spans="4:4">
      <c r="D1669" s="165"/>
    </row>
    <row r="1670" spans="4:4">
      <c r="D1670" s="165"/>
    </row>
    <row r="1671" spans="4:4">
      <c r="D1671" s="165"/>
    </row>
    <row r="1672" spans="4:4">
      <c r="D1672" s="165"/>
    </row>
    <row r="1673" spans="4:4">
      <c r="D1673" s="165"/>
    </row>
    <row r="1674" spans="4:4">
      <c r="D1674" s="165"/>
    </row>
    <row r="1675" spans="4:4">
      <c r="D1675" s="165"/>
    </row>
    <row r="1676" spans="4:4">
      <c r="D1676" s="165"/>
    </row>
    <row r="1677" spans="4:4">
      <c r="D1677" s="165"/>
    </row>
    <row r="1678" spans="4:4">
      <c r="D1678" s="165"/>
    </row>
    <row r="1679" spans="4:4">
      <c r="D1679" s="165"/>
    </row>
    <row r="1680" spans="4:4">
      <c r="D1680" s="165"/>
    </row>
    <row r="1681" spans="4:4">
      <c r="D1681" s="165"/>
    </row>
    <row r="1682" spans="4:4">
      <c r="D1682" s="165"/>
    </row>
    <row r="1683" spans="4:4">
      <c r="D1683" s="165"/>
    </row>
    <row r="1684" spans="4:4">
      <c r="D1684" s="165"/>
    </row>
    <row r="1685" spans="4:4">
      <c r="D1685" s="165"/>
    </row>
    <row r="1686" spans="4:4">
      <c r="D1686" s="165"/>
    </row>
    <row r="1687" spans="4:4">
      <c r="D1687" s="165"/>
    </row>
    <row r="1688" spans="4:4">
      <c r="D1688" s="165"/>
    </row>
    <row r="1689" spans="4:4">
      <c r="D1689" s="165"/>
    </row>
    <row r="1690" spans="4:4">
      <c r="D1690" s="165"/>
    </row>
    <row r="1691" spans="4:4">
      <c r="D1691" s="165"/>
    </row>
    <row r="1692" spans="4:4">
      <c r="D1692" s="165"/>
    </row>
    <row r="1693" spans="4:4">
      <c r="D1693" s="165"/>
    </row>
    <row r="1694" spans="4:4">
      <c r="D1694" s="165"/>
    </row>
    <row r="1695" spans="4:4">
      <c r="D1695" s="165"/>
    </row>
    <row r="1696" spans="4:4">
      <c r="D1696" s="165"/>
    </row>
    <row r="1697" spans="4:4">
      <c r="D1697" s="165"/>
    </row>
    <row r="1698" spans="4:4">
      <c r="D1698" s="165"/>
    </row>
    <row r="1699" spans="4:4">
      <c r="D1699" s="165"/>
    </row>
    <row r="1700" spans="4:4">
      <c r="D1700" s="165"/>
    </row>
    <row r="1701" spans="4:4">
      <c r="D1701" s="165"/>
    </row>
    <row r="1702" spans="4:4">
      <c r="D1702" s="165"/>
    </row>
    <row r="1703" spans="4:4">
      <c r="D1703" s="165"/>
    </row>
    <row r="1704" spans="4:4">
      <c r="D1704" s="165"/>
    </row>
    <row r="1705" spans="4:4">
      <c r="D1705" s="165"/>
    </row>
    <row r="1706" spans="4:4">
      <c r="D1706" s="165"/>
    </row>
    <row r="1707" spans="4:4">
      <c r="D1707" s="165"/>
    </row>
    <row r="1708" spans="4:4">
      <c r="D1708" s="165"/>
    </row>
    <row r="1709" spans="4:4">
      <c r="D1709" s="165"/>
    </row>
    <row r="1710" spans="4:4">
      <c r="D1710" s="165"/>
    </row>
    <row r="1711" spans="4:4">
      <c r="D1711" s="165"/>
    </row>
    <row r="1712" spans="4:4">
      <c r="D1712" s="165"/>
    </row>
    <row r="1713" spans="4:4">
      <c r="D1713" s="165"/>
    </row>
    <row r="1714" spans="4:4">
      <c r="D1714" s="165"/>
    </row>
    <row r="1715" spans="4:4">
      <c r="D1715" s="165"/>
    </row>
    <row r="1716" spans="4:4">
      <c r="D1716" s="165"/>
    </row>
    <row r="1717" spans="4:4">
      <c r="D1717" s="165"/>
    </row>
    <row r="1718" spans="4:4">
      <c r="D1718" s="165"/>
    </row>
    <row r="1719" spans="4:4">
      <c r="D1719" s="165"/>
    </row>
    <row r="1720" spans="4:4">
      <c r="D1720" s="165"/>
    </row>
    <row r="1721" spans="4:4">
      <c r="D1721" s="165"/>
    </row>
    <row r="1722" spans="4:4">
      <c r="D1722" s="165"/>
    </row>
    <row r="1723" spans="4:4">
      <c r="D1723" s="165"/>
    </row>
    <row r="1724" spans="4:4">
      <c r="D1724" s="165"/>
    </row>
    <row r="1725" spans="4:4">
      <c r="D1725" s="165"/>
    </row>
    <row r="1726" spans="4:4">
      <c r="D1726" s="165"/>
    </row>
    <row r="1727" spans="4:4">
      <c r="D1727" s="165"/>
    </row>
    <row r="1728" spans="4:4">
      <c r="D1728" s="165"/>
    </row>
    <row r="1729" spans="4:4">
      <c r="D1729" s="165"/>
    </row>
    <row r="1730" spans="4:4">
      <c r="D1730" s="165"/>
    </row>
    <row r="1731" spans="4:4">
      <c r="D1731" s="165"/>
    </row>
    <row r="1732" spans="4:4">
      <c r="D1732" s="165"/>
    </row>
    <row r="1733" spans="4:4">
      <c r="D1733" s="165"/>
    </row>
    <row r="1734" spans="4:4">
      <c r="D1734" s="165"/>
    </row>
    <row r="1735" spans="4:4">
      <c r="D1735" s="165"/>
    </row>
    <row r="1736" spans="4:4">
      <c r="D1736" s="165"/>
    </row>
    <row r="1737" spans="4:4">
      <c r="D1737" s="165"/>
    </row>
    <row r="1738" spans="4:4">
      <c r="D1738" s="165"/>
    </row>
    <row r="1739" spans="4:4">
      <c r="D1739" s="165"/>
    </row>
    <row r="1740" spans="4:4">
      <c r="D1740" s="165"/>
    </row>
    <row r="1741" spans="4:4">
      <c r="D1741" s="165"/>
    </row>
    <row r="1742" spans="4:4">
      <c r="D1742" s="165"/>
    </row>
    <row r="1743" spans="4:4">
      <c r="D1743" s="165"/>
    </row>
    <row r="1744" spans="4:4">
      <c r="D1744" s="165"/>
    </row>
    <row r="1745" spans="4:4">
      <c r="D1745" s="165"/>
    </row>
    <row r="1746" spans="4:4">
      <c r="D1746" s="165"/>
    </row>
    <row r="1747" spans="4:4">
      <c r="D1747" s="165"/>
    </row>
    <row r="1748" spans="4:4">
      <c r="D1748" s="165"/>
    </row>
    <row r="1749" spans="4:4">
      <c r="D1749" s="165"/>
    </row>
    <row r="1750" spans="4:4">
      <c r="D1750" s="165"/>
    </row>
    <row r="1751" spans="4:4">
      <c r="D1751" s="165"/>
    </row>
    <row r="1752" spans="4:4">
      <c r="D1752" s="165"/>
    </row>
    <row r="1753" spans="4:4">
      <c r="D1753" s="165"/>
    </row>
    <row r="1754" spans="4:4">
      <c r="D1754" s="165"/>
    </row>
    <row r="1755" spans="4:4">
      <c r="D1755" s="165"/>
    </row>
    <row r="1756" spans="4:4">
      <c r="D1756" s="165"/>
    </row>
    <row r="1757" spans="4:4">
      <c r="D1757" s="165"/>
    </row>
    <row r="1758" spans="4:4">
      <c r="D1758" s="165"/>
    </row>
    <row r="1759" spans="4:4">
      <c r="D1759" s="165"/>
    </row>
    <row r="1760" spans="4:4">
      <c r="D1760" s="165"/>
    </row>
    <row r="1761" spans="4:4">
      <c r="D1761" s="165"/>
    </row>
    <row r="1762" spans="4:4">
      <c r="D1762" s="165"/>
    </row>
    <row r="1763" spans="4:4">
      <c r="D1763" s="165"/>
    </row>
    <row r="1764" spans="4:4">
      <c r="D1764" s="165"/>
    </row>
    <row r="1765" spans="4:4">
      <c r="D1765" s="165"/>
    </row>
    <row r="1766" spans="4:4">
      <c r="D1766" s="165"/>
    </row>
    <row r="1767" spans="4:4">
      <c r="D1767" s="165"/>
    </row>
    <row r="1768" spans="4:4">
      <c r="D1768" s="165"/>
    </row>
    <row r="1769" spans="4:4">
      <c r="D1769" s="165"/>
    </row>
    <row r="1770" spans="4:4">
      <c r="D1770" s="165"/>
    </row>
    <row r="1771" spans="4:4">
      <c r="D1771" s="165"/>
    </row>
    <row r="1772" spans="4:4">
      <c r="D1772" s="165"/>
    </row>
    <row r="1773" spans="4:4">
      <c r="D1773" s="165"/>
    </row>
    <row r="1774" spans="4:4">
      <c r="D1774" s="165"/>
    </row>
    <row r="1775" spans="4:4">
      <c r="D1775" s="165"/>
    </row>
    <row r="1776" spans="4:4">
      <c r="D1776" s="165"/>
    </row>
    <row r="1777" spans="4:4">
      <c r="D1777" s="165"/>
    </row>
    <row r="1778" spans="4:4">
      <c r="D1778" s="165"/>
    </row>
    <row r="1779" spans="4:4">
      <c r="D1779" s="165"/>
    </row>
    <row r="1780" spans="4:4">
      <c r="D1780" s="165"/>
    </row>
    <row r="1781" spans="4:4">
      <c r="D1781" s="165"/>
    </row>
    <row r="1782" spans="4:4">
      <c r="D1782" s="165"/>
    </row>
    <row r="1783" spans="4:4">
      <c r="D1783" s="165"/>
    </row>
    <row r="1784" spans="4:4">
      <c r="D1784" s="165"/>
    </row>
    <row r="1785" spans="4:4">
      <c r="D1785" s="165"/>
    </row>
    <row r="1786" spans="4:4">
      <c r="D1786" s="165"/>
    </row>
    <row r="1787" spans="4:4">
      <c r="D1787" s="165"/>
    </row>
    <row r="1788" spans="4:4">
      <c r="D1788" s="165"/>
    </row>
    <row r="1789" spans="4:4">
      <c r="D1789" s="165"/>
    </row>
    <row r="1790" spans="4:4">
      <c r="D1790" s="165"/>
    </row>
    <row r="1791" spans="4:4">
      <c r="D1791" s="165"/>
    </row>
    <row r="1792" spans="4:4">
      <c r="D1792" s="165"/>
    </row>
    <row r="1793" spans="4:4">
      <c r="D1793" s="165"/>
    </row>
    <row r="1794" spans="4:4">
      <c r="D1794" s="165"/>
    </row>
    <row r="1795" spans="4:4">
      <c r="D1795" s="165"/>
    </row>
    <row r="1796" spans="4:4">
      <c r="D1796" s="165"/>
    </row>
    <row r="1797" spans="4:4">
      <c r="D1797" s="165"/>
    </row>
    <row r="1798" spans="4:4">
      <c r="D1798" s="165"/>
    </row>
    <row r="1799" spans="4:4">
      <c r="D1799" s="165"/>
    </row>
    <row r="1800" spans="4:4">
      <c r="D1800" s="165"/>
    </row>
    <row r="1801" spans="4:4">
      <c r="D1801" s="165"/>
    </row>
    <row r="1802" spans="4:4">
      <c r="D1802" s="165"/>
    </row>
    <row r="1803" spans="4:4">
      <c r="D1803" s="165"/>
    </row>
    <row r="1804" spans="4:4">
      <c r="D1804" s="165"/>
    </row>
    <row r="1805" spans="4:4">
      <c r="D1805" s="165"/>
    </row>
    <row r="1806" spans="4:4">
      <c r="D1806" s="165"/>
    </row>
    <row r="1807" spans="4:4">
      <c r="D1807" s="165"/>
    </row>
    <row r="1808" spans="4:4">
      <c r="D1808" s="165"/>
    </row>
    <row r="1809" spans="4:4">
      <c r="D1809" s="165"/>
    </row>
    <row r="1810" spans="4:4">
      <c r="D1810" s="165"/>
    </row>
    <row r="1811" spans="4:4">
      <c r="D1811" s="165"/>
    </row>
    <row r="1812" spans="4:4">
      <c r="D1812" s="165"/>
    </row>
    <row r="1813" spans="4:4">
      <c r="D1813" s="165"/>
    </row>
    <row r="1814" spans="4:4">
      <c r="D1814" s="165"/>
    </row>
    <row r="1815" spans="4:4">
      <c r="D1815" s="165"/>
    </row>
    <row r="1816" spans="4:4">
      <c r="D1816" s="165"/>
    </row>
    <row r="1817" spans="4:4">
      <c r="D1817" s="165"/>
    </row>
    <row r="1818" spans="4:4">
      <c r="D1818" s="165"/>
    </row>
    <row r="1819" spans="4:4">
      <c r="D1819" s="165"/>
    </row>
    <row r="1820" spans="4:4">
      <c r="D1820" s="165"/>
    </row>
    <row r="1821" spans="4:4">
      <c r="D1821" s="165"/>
    </row>
    <row r="1822" spans="4:4">
      <c r="D1822" s="165"/>
    </row>
    <row r="1823" spans="4:4">
      <c r="D1823" s="165"/>
    </row>
    <row r="1824" spans="4:4">
      <c r="D1824" s="165"/>
    </row>
    <row r="1825" spans="4:4">
      <c r="D1825" s="165"/>
    </row>
    <row r="1826" spans="4:4">
      <c r="D1826" s="165"/>
    </row>
    <row r="1827" spans="4:4">
      <c r="D1827" s="165"/>
    </row>
    <row r="1828" spans="4:4">
      <c r="D1828" s="165"/>
    </row>
    <row r="1829" spans="4:4">
      <c r="D1829" s="165"/>
    </row>
    <row r="1830" spans="4:4">
      <c r="D1830" s="165"/>
    </row>
    <row r="1831" spans="4:4">
      <c r="D1831" s="165"/>
    </row>
    <row r="1832" spans="4:4">
      <c r="D1832" s="165"/>
    </row>
    <row r="1833" spans="4:4">
      <c r="D1833" s="165"/>
    </row>
    <row r="1834" spans="4:4">
      <c r="D1834" s="165"/>
    </row>
    <row r="1835" spans="4:4">
      <c r="D1835" s="165"/>
    </row>
    <row r="1836" spans="4:4">
      <c r="D1836" s="165"/>
    </row>
    <row r="1837" spans="4:4">
      <c r="D1837" s="165"/>
    </row>
    <row r="1838" spans="4:4">
      <c r="D1838" s="165"/>
    </row>
    <row r="1839" spans="4:4">
      <c r="D1839" s="165"/>
    </row>
    <row r="1840" spans="4:4">
      <c r="D1840" s="165"/>
    </row>
    <row r="1841" spans="4:4">
      <c r="D1841" s="165"/>
    </row>
    <row r="1842" spans="4:4">
      <c r="D1842" s="165"/>
    </row>
    <row r="1843" spans="4:4">
      <c r="D1843" s="165"/>
    </row>
    <row r="1844" spans="4:4">
      <c r="D1844" s="165"/>
    </row>
    <row r="1845" spans="4:4">
      <c r="D1845" s="165"/>
    </row>
    <row r="1846" spans="4:4">
      <c r="D1846" s="165"/>
    </row>
    <row r="1847" spans="4:4">
      <c r="D1847" s="165"/>
    </row>
    <row r="1848" spans="4:4">
      <c r="D1848" s="165"/>
    </row>
    <row r="1849" spans="4:4">
      <c r="D1849" s="165"/>
    </row>
    <row r="1850" spans="4:4">
      <c r="D1850" s="165"/>
    </row>
    <row r="1851" spans="4:4">
      <c r="D1851" s="165"/>
    </row>
    <row r="1852" spans="4:4">
      <c r="D1852" s="165"/>
    </row>
    <row r="1853" spans="4:4">
      <c r="D1853" s="165"/>
    </row>
    <row r="1854" spans="4:4">
      <c r="D1854" s="165"/>
    </row>
    <row r="1855" spans="4:4">
      <c r="D1855" s="165"/>
    </row>
    <row r="1856" spans="4:4">
      <c r="D1856" s="165"/>
    </row>
    <row r="1857" spans="4:4">
      <c r="D1857" s="165"/>
    </row>
    <row r="1858" spans="4:4">
      <c r="D1858" s="165"/>
    </row>
    <row r="1859" spans="4:4">
      <c r="D1859" s="165"/>
    </row>
    <row r="1860" spans="4:4">
      <c r="D1860" s="165"/>
    </row>
    <row r="1861" spans="4:4">
      <c r="D1861" s="165"/>
    </row>
    <row r="1862" spans="4:4">
      <c r="D1862" s="165"/>
    </row>
    <row r="1863" spans="4:4">
      <c r="D1863" s="165"/>
    </row>
    <row r="1864" spans="4:4">
      <c r="D1864" s="165"/>
    </row>
    <row r="1865" spans="4:4">
      <c r="D1865" s="165"/>
    </row>
    <row r="1866" spans="4:4">
      <c r="D1866" s="165"/>
    </row>
    <row r="1867" spans="4:4">
      <c r="D1867" s="165"/>
    </row>
    <row r="1868" spans="4:4">
      <c r="D1868" s="165"/>
    </row>
    <row r="1869" spans="4:4">
      <c r="D1869" s="165"/>
    </row>
    <row r="1870" spans="4:4">
      <c r="D1870" s="165"/>
    </row>
    <row r="1871" spans="4:4">
      <c r="D1871" s="165"/>
    </row>
    <row r="1872" spans="4:4">
      <c r="D1872" s="165"/>
    </row>
    <row r="1873" spans="4:4">
      <c r="D1873" s="165"/>
    </row>
    <row r="1874" spans="4:4">
      <c r="D1874" s="165"/>
    </row>
    <row r="1875" spans="4:4">
      <c r="D1875" s="165"/>
    </row>
    <row r="1876" spans="4:4">
      <c r="D1876" s="165"/>
    </row>
    <row r="1877" spans="4:4">
      <c r="D1877" s="165"/>
    </row>
    <row r="1878" spans="4:4">
      <c r="D1878" s="165"/>
    </row>
    <row r="1879" spans="4:4">
      <c r="D1879" s="165"/>
    </row>
    <row r="1880" spans="4:4">
      <c r="D1880" s="165"/>
    </row>
    <row r="1881" spans="4:4">
      <c r="D1881" s="165"/>
    </row>
    <row r="1882" spans="4:4">
      <c r="D1882" s="165"/>
    </row>
    <row r="1883" spans="4:4">
      <c r="D1883" s="165"/>
    </row>
    <row r="1884" spans="4:4">
      <c r="D1884" s="165"/>
    </row>
    <row r="1885" spans="4:4">
      <c r="D1885" s="165"/>
    </row>
    <row r="1886" spans="4:4">
      <c r="D1886" s="165"/>
    </row>
    <row r="1887" spans="4:4">
      <c r="D1887" s="165"/>
    </row>
    <row r="1888" spans="4:4">
      <c r="D1888" s="165"/>
    </row>
    <row r="1889" spans="4:4">
      <c r="D1889" s="165"/>
    </row>
    <row r="1890" spans="4:4">
      <c r="D1890" s="165"/>
    </row>
    <row r="1891" spans="4:4">
      <c r="D1891" s="165"/>
    </row>
    <row r="1892" spans="4:4">
      <c r="D1892" s="165"/>
    </row>
    <row r="1893" spans="4:4">
      <c r="D1893" s="165"/>
    </row>
    <row r="1894" spans="4:4">
      <c r="D1894" s="165"/>
    </row>
    <row r="1895" spans="4:4">
      <c r="D1895" s="165"/>
    </row>
    <row r="1896" spans="4:4">
      <c r="D1896" s="165"/>
    </row>
    <row r="1897" spans="4:4">
      <c r="D1897" s="165"/>
    </row>
    <row r="1898" spans="4:4">
      <c r="D1898" s="165"/>
    </row>
    <row r="1899" spans="4:4">
      <c r="D1899" s="165"/>
    </row>
    <row r="1900" spans="4:4">
      <c r="D1900" s="165"/>
    </row>
    <row r="1901" spans="4:4">
      <c r="D1901" s="165"/>
    </row>
    <row r="1902" spans="4:4">
      <c r="D1902" s="165"/>
    </row>
    <row r="1903" spans="4:4">
      <c r="D1903" s="165"/>
    </row>
    <row r="1904" spans="4:4">
      <c r="D1904" s="165"/>
    </row>
    <row r="1905" spans="4:4">
      <c r="D1905" s="165"/>
    </row>
    <row r="1906" spans="4:4">
      <c r="D1906" s="165"/>
    </row>
    <row r="1907" spans="4:4">
      <c r="D1907" s="165"/>
    </row>
    <row r="1908" spans="4:4">
      <c r="D1908" s="165"/>
    </row>
    <row r="1909" spans="4:4">
      <c r="D1909" s="165"/>
    </row>
    <row r="1910" spans="4:4">
      <c r="D1910" s="165"/>
    </row>
    <row r="1911" spans="4:4">
      <c r="D1911" s="165"/>
    </row>
    <row r="1912" spans="4:4">
      <c r="D1912" s="165"/>
    </row>
    <row r="1913" spans="4:4">
      <c r="D1913" s="165"/>
    </row>
    <row r="1914" spans="4:4">
      <c r="D1914" s="165"/>
    </row>
    <row r="1915" spans="4:4">
      <c r="D1915" s="165"/>
    </row>
    <row r="1916" spans="4:4">
      <c r="D1916" s="165"/>
    </row>
    <row r="1917" spans="4:4">
      <c r="D1917" s="165"/>
    </row>
    <row r="1918" spans="4:4">
      <c r="D1918" s="165"/>
    </row>
    <row r="1919" spans="4:4">
      <c r="D1919" s="165"/>
    </row>
    <row r="1920" spans="4:4">
      <c r="D1920" s="165"/>
    </row>
    <row r="1921" spans="4:4">
      <c r="D1921" s="165"/>
    </row>
    <row r="1922" spans="4:4">
      <c r="D1922" s="165"/>
    </row>
    <row r="1923" spans="4:4">
      <c r="D1923" s="165"/>
    </row>
    <row r="1924" spans="4:4">
      <c r="D1924" s="165"/>
    </row>
    <row r="1925" spans="4:4">
      <c r="D1925" s="165"/>
    </row>
    <row r="1926" spans="4:4">
      <c r="D1926" s="165"/>
    </row>
    <row r="1927" spans="4:4">
      <c r="D1927" s="165"/>
    </row>
    <row r="1928" spans="4:4">
      <c r="D1928" s="165"/>
    </row>
    <row r="1929" spans="4:4">
      <c r="D1929" s="165"/>
    </row>
    <row r="1930" spans="4:4">
      <c r="D1930" s="165"/>
    </row>
    <row r="1931" spans="4:4">
      <c r="D1931" s="165"/>
    </row>
    <row r="1932" spans="4:4">
      <c r="D1932" s="165"/>
    </row>
    <row r="1933" spans="4:4">
      <c r="D1933" s="165"/>
    </row>
    <row r="1934" spans="4:4">
      <c r="D1934" s="165"/>
    </row>
    <row r="1935" spans="4:4">
      <c r="D1935" s="165"/>
    </row>
    <row r="1936" spans="4:4">
      <c r="D1936" s="165"/>
    </row>
    <row r="1937" spans="4:4">
      <c r="D1937" s="165"/>
    </row>
    <row r="1938" spans="4:4">
      <c r="D1938" s="165"/>
    </row>
    <row r="1939" spans="4:4">
      <c r="D1939" s="165"/>
    </row>
    <row r="1940" spans="4:4">
      <c r="D1940" s="165"/>
    </row>
    <row r="1941" spans="4:4">
      <c r="D1941" s="165"/>
    </row>
    <row r="1942" spans="4:4">
      <c r="D1942" s="165"/>
    </row>
    <row r="1943" spans="4:4">
      <c r="D1943" s="165"/>
    </row>
    <row r="1944" spans="4:4">
      <c r="D1944" s="165"/>
    </row>
    <row r="1945" spans="4:4">
      <c r="D1945" s="165"/>
    </row>
    <row r="1946" spans="4:4">
      <c r="D1946" s="165"/>
    </row>
    <row r="1947" spans="4:4">
      <c r="D1947" s="165"/>
    </row>
    <row r="1948" spans="4:4">
      <c r="D1948" s="165"/>
    </row>
    <row r="1949" spans="4:4">
      <c r="D1949" s="165"/>
    </row>
    <row r="1950" spans="4:4">
      <c r="D1950" s="165"/>
    </row>
    <row r="1951" spans="4:4">
      <c r="D1951" s="165"/>
    </row>
    <row r="1952" spans="4:4">
      <c r="D1952" s="165"/>
    </row>
    <row r="1953" spans="4:4">
      <c r="D1953" s="165"/>
    </row>
    <row r="1954" spans="4:4">
      <c r="D1954" s="165"/>
    </row>
    <row r="1955" spans="4:4">
      <c r="D1955" s="165"/>
    </row>
    <row r="1956" spans="4:4">
      <c r="D1956" s="165"/>
    </row>
    <row r="1957" spans="4:4">
      <c r="D1957" s="165"/>
    </row>
    <row r="1958" spans="4:4">
      <c r="D1958" s="165"/>
    </row>
    <row r="1959" spans="4:4">
      <c r="D1959" s="165"/>
    </row>
    <row r="1960" spans="4:4">
      <c r="D1960" s="165"/>
    </row>
    <row r="1961" spans="4:4">
      <c r="D1961" s="165"/>
    </row>
    <row r="1962" spans="4:4">
      <c r="D1962" s="165"/>
    </row>
    <row r="1963" spans="4:4">
      <c r="D1963" s="165"/>
    </row>
    <row r="1964" spans="4:4">
      <c r="D1964" s="165"/>
    </row>
    <row r="1965" spans="4:4">
      <c r="D1965" s="165"/>
    </row>
    <row r="1966" spans="4:4">
      <c r="D1966" s="165"/>
    </row>
    <row r="1967" spans="4:4">
      <c r="D1967" s="165"/>
    </row>
    <row r="1968" spans="4:4">
      <c r="D1968" s="165"/>
    </row>
    <row r="1969" spans="4:4">
      <c r="D1969" s="165"/>
    </row>
    <row r="1970" spans="4:4">
      <c r="D1970" s="165"/>
    </row>
    <row r="1971" spans="4:4">
      <c r="D1971" s="165"/>
    </row>
    <row r="1972" spans="4:4">
      <c r="D1972" s="165"/>
    </row>
    <row r="1973" spans="4:4">
      <c r="D1973" s="165"/>
    </row>
    <row r="1974" spans="4:4">
      <c r="D1974" s="165"/>
    </row>
    <row r="1975" spans="4:4">
      <c r="D1975" s="165"/>
    </row>
    <row r="1976" spans="4:4">
      <c r="D1976" s="165"/>
    </row>
    <row r="1977" spans="4:4">
      <c r="D1977" s="165"/>
    </row>
    <row r="1978" spans="4:4">
      <c r="D1978" s="165"/>
    </row>
    <row r="1979" spans="4:4">
      <c r="D1979" s="165"/>
    </row>
    <row r="1980" spans="4:4">
      <c r="D1980" s="165"/>
    </row>
    <row r="1981" spans="4:4">
      <c r="D1981" s="165"/>
    </row>
    <row r="1982" spans="4:4">
      <c r="D1982" s="165"/>
    </row>
    <row r="1983" spans="4:4">
      <c r="D1983" s="165"/>
    </row>
    <row r="1984" spans="4:4">
      <c r="D1984" s="165"/>
    </row>
    <row r="1985" spans="4:4">
      <c r="D1985" s="165"/>
    </row>
    <row r="1986" spans="4:4">
      <c r="D1986" s="165"/>
    </row>
    <row r="1987" spans="4:4">
      <c r="D1987" s="165"/>
    </row>
    <row r="1988" spans="4:4">
      <c r="D1988" s="165"/>
    </row>
    <row r="1989" spans="4:4">
      <c r="D1989" s="165"/>
    </row>
    <row r="1990" spans="4:4">
      <c r="D1990" s="165"/>
    </row>
    <row r="1991" spans="4:4">
      <c r="D1991" s="165"/>
    </row>
    <row r="1992" spans="4:4">
      <c r="D1992" s="165"/>
    </row>
    <row r="1993" spans="4:4">
      <c r="D1993" s="165"/>
    </row>
    <row r="1994" spans="4:4">
      <c r="D1994" s="165"/>
    </row>
    <row r="1995" spans="4:4">
      <c r="D1995" s="165"/>
    </row>
    <row r="1996" spans="4:4">
      <c r="D1996" s="165"/>
    </row>
    <row r="1997" spans="4:4">
      <c r="D1997" s="165"/>
    </row>
    <row r="1998" spans="4:4">
      <c r="D1998" s="165"/>
    </row>
    <row r="1999" spans="4:4">
      <c r="D1999" s="165"/>
    </row>
    <row r="2000" spans="4:4">
      <c r="D2000" s="165"/>
    </row>
    <row r="2001" spans="4:4">
      <c r="D2001" s="165"/>
    </row>
    <row r="2002" spans="4:4">
      <c r="D2002" s="165"/>
    </row>
    <row r="2003" spans="4:4">
      <c r="D2003" s="165"/>
    </row>
    <row r="2004" spans="4:4">
      <c r="D2004" s="165"/>
    </row>
    <row r="2005" spans="4:4">
      <c r="D2005" s="165"/>
    </row>
    <row r="2006" spans="4:4">
      <c r="D2006" s="165"/>
    </row>
    <row r="2007" spans="4:4">
      <c r="D2007" s="165"/>
    </row>
    <row r="2008" spans="4:4">
      <c r="D2008" s="165"/>
    </row>
    <row r="2009" spans="4:4">
      <c r="D2009" s="165"/>
    </row>
    <row r="2010" spans="4:4">
      <c r="D2010" s="165"/>
    </row>
    <row r="2011" spans="4:4">
      <c r="D2011" s="165"/>
    </row>
    <row r="2012" spans="4:4">
      <c r="D2012" s="165"/>
    </row>
    <row r="2013" spans="4:4">
      <c r="D2013" s="165"/>
    </row>
    <row r="2014" spans="4:4">
      <c r="D2014" s="165"/>
    </row>
    <row r="2015" spans="4:4">
      <c r="D2015" s="165"/>
    </row>
    <row r="2016" spans="4:4">
      <c r="D2016" s="165"/>
    </row>
    <row r="2017" spans="4:4">
      <c r="D2017" s="165"/>
    </row>
    <row r="2018" spans="4:4">
      <c r="D2018" s="165"/>
    </row>
    <row r="2019" spans="4:4">
      <c r="D2019" s="165"/>
    </row>
    <row r="2020" spans="4:4">
      <c r="D2020" s="165"/>
    </row>
    <row r="2021" spans="4:4">
      <c r="D2021" s="165"/>
    </row>
    <row r="2022" spans="4:4">
      <c r="D2022" s="165"/>
    </row>
    <row r="2023" spans="4:4">
      <c r="D2023" s="165"/>
    </row>
    <row r="2024" spans="4:4">
      <c r="D2024" s="165"/>
    </row>
    <row r="2025" spans="4:4">
      <c r="D2025" s="165"/>
    </row>
    <row r="2026" spans="4:4">
      <c r="D2026" s="165"/>
    </row>
    <row r="2027" spans="4:4">
      <c r="D2027" s="165"/>
    </row>
    <row r="2028" spans="4:4">
      <c r="D2028" s="165"/>
    </row>
    <row r="2029" spans="4:4">
      <c r="D2029" s="165"/>
    </row>
    <row r="2030" spans="4:4">
      <c r="D2030" s="165"/>
    </row>
    <row r="2031" spans="4:4">
      <c r="D2031" s="165"/>
    </row>
    <row r="2032" spans="4:4">
      <c r="D2032" s="165"/>
    </row>
    <row r="2033" spans="4:4">
      <c r="D2033" s="165"/>
    </row>
    <row r="2034" spans="4:4">
      <c r="D2034" s="165"/>
    </row>
    <row r="2035" spans="4:4">
      <c r="D2035" s="165"/>
    </row>
    <row r="2036" spans="4:4">
      <c r="D2036" s="165"/>
    </row>
    <row r="2037" spans="4:4">
      <c r="D2037" s="165"/>
    </row>
    <row r="2038" spans="4:4">
      <c r="D2038" s="165"/>
    </row>
    <row r="2039" spans="4:4">
      <c r="D2039" s="165"/>
    </row>
    <row r="2040" spans="4:4">
      <c r="D2040" s="165"/>
    </row>
    <row r="2041" spans="4:4">
      <c r="D2041" s="165"/>
    </row>
    <row r="2042" spans="4:4">
      <c r="D2042" s="165"/>
    </row>
    <row r="2043" spans="4:4">
      <c r="D2043" s="165"/>
    </row>
    <row r="2044" spans="4:4">
      <c r="D2044" s="165"/>
    </row>
    <row r="2045" spans="4:4">
      <c r="D2045" s="165"/>
    </row>
    <row r="2046" spans="4:4">
      <c r="D2046" s="165"/>
    </row>
    <row r="2047" spans="4:4">
      <c r="D2047" s="165"/>
    </row>
    <row r="2048" spans="4:4">
      <c r="D2048" s="165"/>
    </row>
    <row r="2049" spans="4:4">
      <c r="D2049" s="165"/>
    </row>
    <row r="2050" spans="4:4">
      <c r="D2050" s="165"/>
    </row>
    <row r="2051" spans="4:4">
      <c r="D2051" s="165"/>
    </row>
    <row r="2052" spans="4:4">
      <c r="D2052" s="165"/>
    </row>
    <row r="2053" spans="4:4">
      <c r="D2053" s="165"/>
    </row>
    <row r="2054" spans="4:4">
      <c r="D2054" s="165"/>
    </row>
    <row r="2055" spans="4:4">
      <c r="D2055" s="165"/>
    </row>
    <row r="2056" spans="4:4">
      <c r="D2056" s="165"/>
    </row>
    <row r="2057" spans="4:4">
      <c r="D2057" s="165"/>
    </row>
    <row r="2058" spans="4:4">
      <c r="D2058" s="165"/>
    </row>
    <row r="2059" spans="4:4">
      <c r="D2059" s="165"/>
    </row>
    <row r="2060" spans="4:4">
      <c r="D2060" s="165"/>
    </row>
    <row r="2061" spans="4:4">
      <c r="D2061" s="165"/>
    </row>
    <row r="2062" spans="4:4">
      <c r="D2062" s="165"/>
    </row>
    <row r="2063" spans="4:4">
      <c r="D2063" s="165"/>
    </row>
    <row r="2064" spans="4:4">
      <c r="D2064" s="165"/>
    </row>
    <row r="2065" spans="4:4">
      <c r="D2065" s="165"/>
    </row>
    <row r="2066" spans="4:4">
      <c r="D2066" s="165"/>
    </row>
    <row r="2067" spans="4:4">
      <c r="D2067" s="165"/>
    </row>
    <row r="2068" spans="4:4">
      <c r="D2068" s="165"/>
    </row>
    <row r="2069" spans="4:4">
      <c r="D2069" s="165"/>
    </row>
    <row r="2070" spans="4:4">
      <c r="D2070" s="165"/>
    </row>
    <row r="2071" spans="4:4">
      <c r="D2071" s="165"/>
    </row>
    <row r="2072" spans="4:4">
      <c r="D2072" s="165"/>
    </row>
    <row r="2073" spans="4:4">
      <c r="D2073" s="165"/>
    </row>
    <row r="2074" spans="4:4">
      <c r="D2074" s="165"/>
    </row>
    <row r="2075" spans="4:4">
      <c r="D2075" s="165"/>
    </row>
    <row r="2076" spans="4:4">
      <c r="D2076" s="165"/>
    </row>
    <row r="2077" spans="4:4">
      <c r="D2077" s="165"/>
    </row>
    <row r="2078" spans="4:4">
      <c r="D2078" s="165"/>
    </row>
    <row r="2079" spans="4:4">
      <c r="D2079" s="165"/>
    </row>
    <row r="2080" spans="4:4">
      <c r="D2080" s="165"/>
    </row>
    <row r="2081" spans="4:4">
      <c r="D2081" s="165"/>
    </row>
    <row r="2082" spans="4:4">
      <c r="D2082" s="165"/>
    </row>
    <row r="2083" spans="4:4">
      <c r="D2083" s="165"/>
    </row>
    <row r="2084" spans="4:4">
      <c r="D2084" s="165"/>
    </row>
    <row r="2085" spans="4:4">
      <c r="D2085" s="165"/>
    </row>
    <row r="2086" spans="4:4">
      <c r="D2086" s="165"/>
    </row>
    <row r="2087" spans="4:4">
      <c r="D2087" s="165"/>
    </row>
    <row r="2088" spans="4:4">
      <c r="D2088" s="165"/>
    </row>
    <row r="2089" spans="4:4">
      <c r="D2089" s="165"/>
    </row>
    <row r="2090" spans="4:4">
      <c r="D2090" s="165"/>
    </row>
    <row r="2091" spans="4:4">
      <c r="D2091" s="165"/>
    </row>
    <row r="2092" spans="4:4">
      <c r="D2092" s="165"/>
    </row>
    <row r="2093" spans="4:4">
      <c r="D2093" s="165"/>
    </row>
    <row r="2094" spans="4:4">
      <c r="D2094" s="165"/>
    </row>
    <row r="2095" spans="4:4">
      <c r="D2095" s="165"/>
    </row>
    <row r="2096" spans="4:4">
      <c r="D2096" s="165"/>
    </row>
    <row r="2097" spans="4:4">
      <c r="D2097" s="165"/>
    </row>
    <row r="2098" spans="4:4">
      <c r="D2098" s="165"/>
    </row>
    <row r="2099" spans="4:4">
      <c r="D2099" s="165"/>
    </row>
    <row r="2100" spans="4:4">
      <c r="D2100" s="165"/>
    </row>
    <row r="2101" spans="4:4">
      <c r="D2101" s="165"/>
    </row>
    <row r="2102" spans="4:4">
      <c r="D2102" s="165"/>
    </row>
    <row r="2103" spans="4:4">
      <c r="D2103" s="165"/>
    </row>
    <row r="2104" spans="4:4">
      <c r="D2104" s="165"/>
    </row>
    <row r="2105" spans="4:4">
      <c r="D2105" s="165"/>
    </row>
    <row r="2106" spans="4:4">
      <c r="D2106" s="165"/>
    </row>
    <row r="2107" spans="4:4">
      <c r="D2107" s="165"/>
    </row>
    <row r="2108" spans="4:4">
      <c r="D2108" s="165"/>
    </row>
    <row r="2109" spans="4:4">
      <c r="D2109" s="165"/>
    </row>
    <row r="2110" spans="4:4">
      <c r="D2110" s="165"/>
    </row>
    <row r="2111" spans="4:4">
      <c r="D2111" s="165"/>
    </row>
    <row r="2112" spans="4:4">
      <c r="D2112" s="165"/>
    </row>
    <row r="2113" spans="4:4">
      <c r="D2113" s="165"/>
    </row>
    <row r="2114" spans="4:4">
      <c r="D2114" s="165"/>
    </row>
    <row r="2115" spans="4:4">
      <c r="D2115" s="165"/>
    </row>
    <row r="2116" spans="4:4">
      <c r="D2116" s="165"/>
    </row>
    <row r="2117" spans="4:4">
      <c r="D2117" s="165"/>
    </row>
    <row r="2118" spans="4:4">
      <c r="D2118" s="165"/>
    </row>
    <row r="2119" spans="4:4">
      <c r="D2119" s="165"/>
    </row>
    <row r="2120" spans="4:4">
      <c r="D2120" s="165"/>
    </row>
    <row r="2121" spans="4:4">
      <c r="D2121" s="165"/>
    </row>
    <row r="2122" spans="4:4">
      <c r="D2122" s="165"/>
    </row>
    <row r="2123" spans="4:4">
      <c r="D2123" s="165"/>
    </row>
    <row r="2124" spans="4:4">
      <c r="D2124" s="165"/>
    </row>
    <row r="2125" spans="4:4">
      <c r="D2125" s="165"/>
    </row>
    <row r="2126" spans="4:4">
      <c r="D2126" s="165"/>
    </row>
    <row r="2127" spans="4:4">
      <c r="D2127" s="165"/>
    </row>
    <row r="2128" spans="4:4">
      <c r="D2128" s="165"/>
    </row>
    <row r="2129" spans="4:4">
      <c r="D2129" s="165"/>
    </row>
    <row r="2130" spans="4:4">
      <c r="D2130" s="165"/>
    </row>
    <row r="2131" spans="4:4">
      <c r="D2131" s="165"/>
    </row>
    <row r="2132" spans="4:4">
      <c r="D2132" s="165"/>
    </row>
    <row r="2133" spans="4:4">
      <c r="D2133" s="165"/>
    </row>
    <row r="2134" spans="4:4">
      <c r="D2134" s="165"/>
    </row>
    <row r="2135" spans="4:4">
      <c r="D2135" s="165"/>
    </row>
    <row r="2136" spans="4:4">
      <c r="D2136" s="165"/>
    </row>
    <row r="2137" spans="4:4">
      <c r="D2137" s="165"/>
    </row>
    <row r="2138" spans="4:4">
      <c r="D2138" s="165"/>
    </row>
    <row r="2139" spans="4:4">
      <c r="D2139" s="165"/>
    </row>
    <row r="2140" spans="4:4">
      <c r="D2140" s="165"/>
    </row>
    <row r="2141" spans="4:4">
      <c r="D2141" s="165"/>
    </row>
    <row r="2142" spans="4:4">
      <c r="D2142" s="165"/>
    </row>
    <row r="2143" spans="4:4">
      <c r="D2143" s="165"/>
    </row>
    <row r="2144" spans="4:4">
      <c r="D2144" s="165"/>
    </row>
    <row r="2145" spans="4:4">
      <c r="D2145" s="165"/>
    </row>
    <row r="2146" spans="4:4">
      <c r="D2146" s="165"/>
    </row>
    <row r="2147" spans="4:4">
      <c r="D2147" s="165"/>
    </row>
    <row r="2148" spans="4:4">
      <c r="D2148" s="165"/>
    </row>
    <row r="2149" spans="4:4">
      <c r="D2149" s="165"/>
    </row>
    <row r="2150" spans="4:4">
      <c r="D2150" s="165"/>
    </row>
    <row r="2151" spans="4:4">
      <c r="D2151" s="165"/>
    </row>
    <row r="2152" spans="4:4">
      <c r="D2152" s="165"/>
    </row>
    <row r="2153" spans="4:4">
      <c r="D2153" s="165"/>
    </row>
    <row r="2154" spans="4:4">
      <c r="D2154" s="165"/>
    </row>
    <row r="2155" spans="4:4">
      <c r="D2155" s="165"/>
    </row>
    <row r="2156" spans="4:4">
      <c r="D2156" s="165"/>
    </row>
    <row r="2157" spans="4:4">
      <c r="D2157" s="165"/>
    </row>
    <row r="2158" spans="4:4">
      <c r="D2158" s="165"/>
    </row>
    <row r="2159" spans="4:4">
      <c r="D2159" s="165"/>
    </row>
    <row r="2160" spans="4:4">
      <c r="D2160" s="165"/>
    </row>
    <row r="2161" spans="4:4">
      <c r="D2161" s="165"/>
    </row>
    <row r="2162" spans="4:4">
      <c r="D2162" s="165"/>
    </row>
    <row r="2163" spans="4:4">
      <c r="D2163" s="165"/>
    </row>
    <row r="2164" spans="4:4">
      <c r="D2164" s="165"/>
    </row>
    <row r="2165" spans="4:4">
      <c r="D2165" s="165"/>
    </row>
    <row r="2166" spans="4:4">
      <c r="D2166" s="165"/>
    </row>
    <row r="2167" spans="4:4">
      <c r="D2167" s="165"/>
    </row>
    <row r="2168" spans="4:4">
      <c r="D2168" s="165"/>
    </row>
    <row r="2169" spans="4:4">
      <c r="D2169" s="165"/>
    </row>
    <row r="2170" spans="4:4">
      <c r="D2170" s="165"/>
    </row>
    <row r="2171" spans="4:4">
      <c r="D2171" s="165"/>
    </row>
    <row r="2172" spans="4:4">
      <c r="D2172" s="165"/>
    </row>
    <row r="2173" spans="4:4">
      <c r="D2173" s="165"/>
    </row>
    <row r="2174" spans="4:4">
      <c r="D2174" s="165"/>
    </row>
    <row r="2175" spans="4:4">
      <c r="D2175" s="165"/>
    </row>
    <row r="2176" spans="4:4">
      <c r="D2176" s="165"/>
    </row>
    <row r="2177" spans="4:4">
      <c r="D2177" s="165"/>
    </row>
    <row r="2178" spans="4:4">
      <c r="D2178" s="165"/>
    </row>
    <row r="2179" spans="4:4">
      <c r="D2179" s="165"/>
    </row>
    <row r="2180" spans="4:4">
      <c r="D2180" s="165"/>
    </row>
    <row r="2181" spans="4:4">
      <c r="D2181" s="165"/>
    </row>
    <row r="2182" spans="4:4">
      <c r="D2182" s="165"/>
    </row>
    <row r="2183" spans="4:4">
      <c r="D2183" s="165"/>
    </row>
    <row r="2184" spans="4:4">
      <c r="D2184" s="165"/>
    </row>
    <row r="2185" spans="4:4">
      <c r="D2185" s="165"/>
    </row>
    <row r="2186" spans="4:4">
      <c r="D2186" s="165"/>
    </row>
    <row r="2187" spans="4:4">
      <c r="D2187" s="165"/>
    </row>
    <row r="2188" spans="4:4">
      <c r="D2188" s="165"/>
    </row>
    <row r="2189" spans="4:4">
      <c r="D2189" s="165"/>
    </row>
    <row r="2190" spans="4:4">
      <c r="D2190" s="165"/>
    </row>
    <row r="2191" spans="4:4">
      <c r="D2191" s="165"/>
    </row>
    <row r="2192" spans="4:4">
      <c r="D2192" s="165"/>
    </row>
    <row r="2193" spans="4:4">
      <c r="D2193" s="165"/>
    </row>
    <row r="2194" spans="4:4">
      <c r="D2194" s="165"/>
    </row>
    <row r="2195" spans="4:4">
      <c r="D2195" s="165"/>
    </row>
    <row r="2196" spans="4:4">
      <c r="D2196" s="165"/>
    </row>
    <row r="2197" spans="4:4">
      <c r="D2197" s="165"/>
    </row>
    <row r="2198" spans="4:4">
      <c r="D2198" s="165"/>
    </row>
    <row r="2199" spans="4:4">
      <c r="D2199" s="165"/>
    </row>
    <row r="2200" spans="4:4">
      <c r="D2200" s="165"/>
    </row>
    <row r="2201" spans="4:4">
      <c r="D2201" s="165"/>
    </row>
    <row r="2202" spans="4:4">
      <c r="D2202" s="165"/>
    </row>
    <row r="2203" spans="4:4">
      <c r="D2203" s="165"/>
    </row>
    <row r="2204" spans="4:4">
      <c r="D2204" s="165"/>
    </row>
    <row r="2205" spans="4:4">
      <c r="D2205" s="165"/>
    </row>
    <row r="2206" spans="4:4">
      <c r="D2206" s="165"/>
    </row>
    <row r="2207" spans="4:4">
      <c r="D2207" s="165"/>
    </row>
    <row r="2208" spans="4:4">
      <c r="D2208" s="165"/>
    </row>
    <row r="2209" spans="4:4">
      <c r="D2209" s="165"/>
    </row>
    <row r="2210" spans="4:4">
      <c r="D2210" s="165"/>
    </row>
    <row r="2211" spans="4:4">
      <c r="D2211" s="165"/>
    </row>
    <row r="2212" spans="4:4">
      <c r="D2212" s="165"/>
    </row>
    <row r="2213" spans="4:4">
      <c r="D2213" s="165"/>
    </row>
    <row r="2214" spans="4:4">
      <c r="D2214" s="165"/>
    </row>
    <row r="2215" spans="4:4">
      <c r="D2215" s="165"/>
    </row>
    <row r="2216" spans="4:4">
      <c r="D2216" s="165"/>
    </row>
    <row r="2217" spans="4:4">
      <c r="D2217" s="165"/>
    </row>
    <row r="2218" spans="4:4">
      <c r="D2218" s="165"/>
    </row>
    <row r="2219" spans="4:4">
      <c r="D2219" s="165"/>
    </row>
    <row r="2220" spans="4:4">
      <c r="D2220" s="165"/>
    </row>
    <row r="2221" spans="4:4">
      <c r="D2221" s="165"/>
    </row>
    <row r="2222" spans="4:4">
      <c r="D2222" s="165"/>
    </row>
    <row r="2223" spans="4:4">
      <c r="D2223" s="165"/>
    </row>
    <row r="2224" spans="4:4">
      <c r="D2224" s="165"/>
    </row>
    <row r="2225" spans="4:4">
      <c r="D2225" s="165"/>
    </row>
    <row r="2226" spans="4:4">
      <c r="D2226" s="165"/>
    </row>
    <row r="2227" spans="4:4">
      <c r="D2227" s="165"/>
    </row>
    <row r="2228" spans="4:4">
      <c r="D2228" s="165"/>
    </row>
    <row r="2229" spans="4:4">
      <c r="D2229" s="165"/>
    </row>
    <row r="2230" spans="4:4">
      <c r="D2230" s="165"/>
    </row>
    <row r="2231" spans="4:4">
      <c r="D2231" s="165"/>
    </row>
    <row r="2232" spans="4:4">
      <c r="D2232" s="165"/>
    </row>
    <row r="2233" spans="4:4">
      <c r="D2233" s="165"/>
    </row>
    <row r="2234" spans="4:4">
      <c r="D2234" s="165"/>
    </row>
    <row r="2235" spans="4:4">
      <c r="D2235" s="165"/>
    </row>
    <row r="2236" spans="4:4">
      <c r="D2236" s="165"/>
    </row>
    <row r="2237" spans="4:4">
      <c r="D2237" s="165"/>
    </row>
    <row r="2238" spans="4:4">
      <c r="D2238" s="165"/>
    </row>
    <row r="2239" spans="4:4">
      <c r="D2239" s="165"/>
    </row>
    <row r="2240" spans="4:4">
      <c r="D2240" s="165"/>
    </row>
    <row r="2241" spans="4:4">
      <c r="D2241" s="165"/>
    </row>
    <row r="2242" spans="4:4">
      <c r="D2242" s="165"/>
    </row>
    <row r="2243" spans="4:4">
      <c r="D2243" s="165"/>
    </row>
    <row r="2244" spans="4:4">
      <c r="D2244" s="165"/>
    </row>
    <row r="2245" spans="4:4">
      <c r="D2245" s="165"/>
    </row>
    <row r="2246" spans="4:4">
      <c r="D2246" s="165"/>
    </row>
    <row r="2247" spans="4:4">
      <c r="D2247" s="165"/>
    </row>
    <row r="2248" spans="4:4">
      <c r="D2248" s="165"/>
    </row>
    <row r="2249" spans="4:4">
      <c r="D2249" s="165"/>
    </row>
    <row r="2250" spans="4:4">
      <c r="D2250" s="165"/>
    </row>
    <row r="2251" spans="4:4">
      <c r="D2251" s="165"/>
    </row>
    <row r="2252" spans="4:4">
      <c r="D2252" s="165"/>
    </row>
    <row r="2253" spans="4:4">
      <c r="D2253" s="165"/>
    </row>
    <row r="2254" spans="4:4">
      <c r="D2254" s="165"/>
    </row>
    <row r="2255" spans="4:4">
      <c r="D2255" s="165"/>
    </row>
    <row r="2256" spans="4:4">
      <c r="D2256" s="165"/>
    </row>
    <row r="2257" spans="4:4">
      <c r="D2257" s="165"/>
    </row>
    <row r="2258" spans="4:4">
      <c r="D2258" s="165"/>
    </row>
    <row r="2259" spans="4:4">
      <c r="D2259" s="165"/>
    </row>
    <row r="2260" spans="4:4">
      <c r="D2260" s="165"/>
    </row>
    <row r="2261" spans="4:4">
      <c r="D2261" s="165"/>
    </row>
    <row r="2262" spans="4:4">
      <c r="D2262" s="165"/>
    </row>
    <row r="2263" spans="4:4">
      <c r="D2263" s="165"/>
    </row>
    <row r="2264" spans="4:4">
      <c r="D2264" s="165"/>
    </row>
    <row r="2265" spans="4:4">
      <c r="D2265" s="165"/>
    </row>
    <row r="2266" spans="4:4">
      <c r="D2266" s="165"/>
    </row>
    <row r="2267" spans="4:4">
      <c r="D2267" s="165"/>
    </row>
    <row r="2268" spans="4:4">
      <c r="D2268" s="165"/>
    </row>
    <row r="2269" spans="4:4">
      <c r="D2269" s="165"/>
    </row>
    <row r="2270" spans="4:4">
      <c r="D2270" s="165"/>
    </row>
    <row r="2271" spans="4:4">
      <c r="D2271" s="165"/>
    </row>
    <row r="2272" spans="4:4">
      <c r="D2272" s="165"/>
    </row>
    <row r="2273" spans="4:4">
      <c r="D2273" s="165"/>
    </row>
    <row r="2274" spans="4:4">
      <c r="D2274" s="165"/>
    </row>
    <row r="2275" spans="4:4">
      <c r="D2275" s="165"/>
    </row>
    <row r="2276" spans="4:4">
      <c r="D2276" s="165"/>
    </row>
    <row r="2277" spans="4:4">
      <c r="D2277" s="165"/>
    </row>
    <row r="2278" spans="4:4">
      <c r="D2278" s="165"/>
    </row>
    <row r="2279" spans="4:4">
      <c r="D2279" s="165"/>
    </row>
    <row r="2280" spans="4:4">
      <c r="D2280" s="165"/>
    </row>
    <row r="2281" spans="4:4">
      <c r="D2281" s="165"/>
    </row>
    <row r="2282" spans="4:4">
      <c r="D2282" s="165"/>
    </row>
    <row r="2283" spans="4:4">
      <c r="D2283" s="165"/>
    </row>
    <row r="2284" spans="4:4">
      <c r="D2284" s="165"/>
    </row>
    <row r="2285" spans="4:4">
      <c r="D2285" s="165"/>
    </row>
    <row r="2286" spans="4:4">
      <c r="D2286" s="165"/>
    </row>
    <row r="2287" spans="4:4">
      <c r="D2287" s="165"/>
    </row>
    <row r="2288" spans="4:4">
      <c r="D2288" s="165"/>
    </row>
    <row r="2289" spans="4:4">
      <c r="D2289" s="165"/>
    </row>
    <row r="2290" spans="4:4">
      <c r="D2290" s="165"/>
    </row>
    <row r="2291" spans="4:4">
      <c r="D2291" s="165"/>
    </row>
    <row r="2292" spans="4:4">
      <c r="D2292" s="165"/>
    </row>
    <row r="2293" spans="4:4">
      <c r="D2293" s="165"/>
    </row>
    <row r="2294" spans="4:4">
      <c r="D2294" s="165"/>
    </row>
    <row r="2295" spans="4:4">
      <c r="D2295" s="165"/>
    </row>
    <row r="2296" spans="4:4">
      <c r="D2296" s="165"/>
    </row>
    <row r="2297" spans="4:4">
      <c r="D2297" s="165"/>
    </row>
    <row r="2298" spans="4:4">
      <c r="D2298" s="165"/>
    </row>
    <row r="2299" spans="4:4">
      <c r="D2299" s="165"/>
    </row>
    <row r="2300" spans="4:4">
      <c r="D2300" s="165"/>
    </row>
    <row r="2301" spans="4:4">
      <c r="D2301" s="165"/>
    </row>
    <row r="2302" spans="4:4">
      <c r="D2302" s="165"/>
    </row>
    <row r="2303" spans="4:4">
      <c r="D2303" s="165"/>
    </row>
    <row r="2304" spans="4:4">
      <c r="D2304" s="165"/>
    </row>
    <row r="2305" spans="4:4">
      <c r="D2305" s="165"/>
    </row>
    <row r="2306" spans="4:4">
      <c r="D2306" s="165"/>
    </row>
    <row r="2307" spans="4:4">
      <c r="D2307" s="165"/>
    </row>
    <row r="2308" spans="4:4">
      <c r="D2308" s="165"/>
    </row>
    <row r="2309" spans="4:4">
      <c r="D2309" s="165"/>
    </row>
    <row r="2310" spans="4:4">
      <c r="D2310" s="165"/>
    </row>
    <row r="2311" spans="4:4">
      <c r="D2311" s="165"/>
    </row>
    <row r="2312" spans="4:4">
      <c r="D2312" s="165"/>
    </row>
    <row r="2313" spans="4:4">
      <c r="D2313" s="165"/>
    </row>
    <row r="2314" spans="4:4">
      <c r="D2314" s="165"/>
    </row>
    <row r="2315" spans="4:4">
      <c r="D2315" s="165"/>
    </row>
    <row r="2316" spans="4:4">
      <c r="D2316" s="165"/>
    </row>
    <row r="2317" spans="4:4">
      <c r="D2317" s="165"/>
    </row>
    <row r="2318" spans="4:4">
      <c r="D2318" s="165"/>
    </row>
    <row r="2319" spans="4:4">
      <c r="D2319" s="165"/>
    </row>
    <row r="2320" spans="4:4">
      <c r="D2320" s="165"/>
    </row>
    <row r="2321" spans="4:4">
      <c r="D2321" s="165"/>
    </row>
    <row r="2322" spans="4:4">
      <c r="D2322" s="165"/>
    </row>
    <row r="2323" spans="4:4">
      <c r="D2323" s="165"/>
    </row>
    <row r="2324" spans="4:4">
      <c r="D2324" s="165"/>
    </row>
    <row r="2325" spans="4:4">
      <c r="D2325" s="165"/>
    </row>
    <row r="2326" spans="4:4">
      <c r="D2326" s="165"/>
    </row>
    <row r="2327" spans="4:4">
      <c r="D2327" s="165"/>
    </row>
    <row r="2328" spans="4:4">
      <c r="D2328" s="165"/>
    </row>
    <row r="2329" spans="4:4">
      <c r="D2329" s="165"/>
    </row>
    <row r="2330" spans="4:4">
      <c r="D2330" s="165"/>
    </row>
    <row r="2331" spans="4:4">
      <c r="D2331" s="165"/>
    </row>
    <row r="2332" spans="4:4">
      <c r="D2332" s="165"/>
    </row>
    <row r="2333" spans="4:4">
      <c r="D2333" s="165"/>
    </row>
    <row r="2334" spans="4:4">
      <c r="D2334" s="165"/>
    </row>
    <row r="2335" spans="4:4">
      <c r="D2335" s="165"/>
    </row>
    <row r="2336" spans="4:4">
      <c r="D2336" s="165"/>
    </row>
    <row r="2337" spans="4:4">
      <c r="D2337" s="165"/>
    </row>
    <row r="2338" spans="4:4">
      <c r="D2338" s="165"/>
    </row>
    <row r="2339" spans="4:4">
      <c r="D2339" s="165"/>
    </row>
    <row r="2340" spans="4:4">
      <c r="D2340" s="165"/>
    </row>
    <row r="2341" spans="4:4">
      <c r="D2341" s="165"/>
    </row>
    <row r="2342" spans="4:4">
      <c r="D2342" s="165"/>
    </row>
    <row r="2343" spans="4:4">
      <c r="D2343" s="165"/>
    </row>
    <row r="2344" spans="4:4">
      <c r="D2344" s="165"/>
    </row>
    <row r="2345" spans="4:4">
      <c r="D2345" s="165"/>
    </row>
    <row r="2346" spans="4:4">
      <c r="D2346" s="165"/>
    </row>
    <row r="2347" spans="4:4">
      <c r="D2347" s="165"/>
    </row>
    <row r="2348" spans="4:4">
      <c r="D2348" s="165"/>
    </row>
    <row r="2349" spans="4:4">
      <c r="D2349" s="165"/>
    </row>
    <row r="2350" spans="4:4">
      <c r="D2350" s="165"/>
    </row>
    <row r="2351" spans="4:4">
      <c r="D2351" s="165"/>
    </row>
    <row r="2352" spans="4:4">
      <c r="D2352" s="165"/>
    </row>
    <row r="2353" spans="4:4">
      <c r="D2353" s="165"/>
    </row>
    <row r="2354" spans="4:4">
      <c r="D2354" s="165"/>
    </row>
    <row r="2355" spans="4:4">
      <c r="D2355" s="165"/>
    </row>
    <row r="2356" spans="4:4">
      <c r="D2356" s="165"/>
    </row>
    <row r="2357" spans="4:4">
      <c r="D2357" s="165"/>
    </row>
    <row r="2358" spans="4:4">
      <c r="D2358" s="165"/>
    </row>
    <row r="2359" spans="4:4">
      <c r="D2359" s="165"/>
    </row>
    <row r="2360" spans="4:4">
      <c r="D2360" s="165"/>
    </row>
    <row r="2361" spans="4:4">
      <c r="D2361" s="165"/>
    </row>
    <row r="2362" spans="4:4">
      <c r="D2362" s="165"/>
    </row>
    <row r="2363" spans="4:4">
      <c r="D2363" s="165"/>
    </row>
    <row r="2364" spans="4:4">
      <c r="D2364" s="165"/>
    </row>
    <row r="2365" spans="4:4">
      <c r="D2365" s="165"/>
    </row>
    <row r="2366" spans="4:4">
      <c r="D2366" s="165"/>
    </row>
    <row r="2367" spans="4:4">
      <c r="D2367" s="165"/>
    </row>
    <row r="2368" spans="4:4">
      <c r="D2368" s="165"/>
    </row>
    <row r="2369" spans="4:4">
      <c r="D2369" s="165"/>
    </row>
    <row r="2370" spans="4:4">
      <c r="D2370" s="165"/>
    </row>
    <row r="2371" spans="4:4">
      <c r="D2371" s="165"/>
    </row>
    <row r="2372" spans="4:4">
      <c r="D2372" s="165"/>
    </row>
    <row r="2373" spans="4:4">
      <c r="D2373" s="165"/>
    </row>
    <row r="2374" spans="4:4">
      <c r="D2374" s="165"/>
    </row>
    <row r="2375" spans="4:4">
      <c r="D2375" s="165"/>
    </row>
    <row r="2376" spans="4:4">
      <c r="D2376" s="165"/>
    </row>
    <row r="2377" spans="4:4">
      <c r="D2377" s="165"/>
    </row>
    <row r="2378" spans="4:4">
      <c r="D2378" s="165"/>
    </row>
    <row r="2379" spans="4:4">
      <c r="D2379" s="165"/>
    </row>
    <row r="2380" spans="4:4">
      <c r="D2380" s="165"/>
    </row>
    <row r="2381" spans="4:4">
      <c r="D2381" s="165"/>
    </row>
    <row r="2382" spans="4:4">
      <c r="D2382" s="165"/>
    </row>
    <row r="2383" spans="4:4">
      <c r="D2383" s="165"/>
    </row>
    <row r="2384" spans="4:4">
      <c r="D2384" s="165"/>
    </row>
    <row r="2385" spans="4:4">
      <c r="D2385" s="165"/>
    </row>
    <row r="2386" spans="4:4">
      <c r="D2386" s="165"/>
    </row>
    <row r="2387" spans="4:4">
      <c r="D2387" s="165"/>
    </row>
    <row r="2388" spans="4:4">
      <c r="D2388" s="165"/>
    </row>
    <row r="2389" spans="4:4">
      <c r="D2389" s="165"/>
    </row>
    <row r="2390" spans="4:4">
      <c r="D2390" s="165"/>
    </row>
    <row r="2391" spans="4:4">
      <c r="D2391" s="165"/>
    </row>
    <row r="2392" spans="4:4">
      <c r="D2392" s="165"/>
    </row>
    <row r="2393" spans="4:4">
      <c r="D2393" s="165"/>
    </row>
    <row r="2394" spans="4:4">
      <c r="D2394" s="165"/>
    </row>
    <row r="2395" spans="4:4">
      <c r="D2395" s="165"/>
    </row>
    <row r="2396" spans="4:4">
      <c r="D2396" s="165"/>
    </row>
    <row r="2397" spans="4:4">
      <c r="D2397" s="165"/>
    </row>
    <row r="2398" spans="4:4">
      <c r="D2398" s="165"/>
    </row>
    <row r="2399" spans="4:4">
      <c r="D2399" s="165"/>
    </row>
    <row r="2400" spans="4:4">
      <c r="D2400" s="165"/>
    </row>
    <row r="2401" spans="4:4">
      <c r="D2401" s="165"/>
    </row>
    <row r="2402" spans="4:4">
      <c r="D2402" s="165"/>
    </row>
    <row r="2403" spans="4:4">
      <c r="D2403" s="165"/>
    </row>
    <row r="2404" spans="4:4">
      <c r="D2404" s="165"/>
    </row>
    <row r="2405" spans="4:4">
      <c r="D2405" s="165"/>
    </row>
    <row r="2406" spans="4:4">
      <c r="D2406" s="165"/>
    </row>
    <row r="2407" spans="4:4">
      <c r="D2407" s="165"/>
    </row>
    <row r="2408" spans="4:4">
      <c r="D2408" s="165"/>
    </row>
    <row r="2409" spans="4:4">
      <c r="D2409" s="165"/>
    </row>
    <row r="2410" spans="4:4">
      <c r="D2410" s="165"/>
    </row>
    <row r="2411" spans="4:4">
      <c r="D2411" s="165"/>
    </row>
    <row r="2412" spans="4:4">
      <c r="D2412" s="165"/>
    </row>
    <row r="2413" spans="4:4">
      <c r="D2413" s="165"/>
    </row>
    <row r="2414" spans="4:4">
      <c r="D2414" s="165"/>
    </row>
    <row r="2415" spans="4:4">
      <c r="D2415" s="165"/>
    </row>
    <row r="2416" spans="4:4">
      <c r="D2416" s="165"/>
    </row>
    <row r="2417" spans="4:4">
      <c r="D2417" s="165"/>
    </row>
    <row r="2418" spans="4:4">
      <c r="D2418" s="165"/>
    </row>
    <row r="2419" spans="4:4">
      <c r="D2419" s="165"/>
    </row>
    <row r="2420" spans="4:4">
      <c r="D2420" s="165"/>
    </row>
    <row r="2421" spans="4:4">
      <c r="D2421" s="165"/>
    </row>
    <row r="2422" spans="4:4">
      <c r="D2422" s="165"/>
    </row>
    <row r="2423" spans="4:4">
      <c r="D2423" s="165"/>
    </row>
    <row r="2424" spans="4:4">
      <c r="D2424" s="165"/>
    </row>
    <row r="2425" spans="4:4">
      <c r="D2425" s="165"/>
    </row>
    <row r="2426" spans="4:4">
      <c r="D2426" s="165"/>
    </row>
    <row r="2427" spans="4:4">
      <c r="D2427" s="165"/>
    </row>
    <row r="2428" spans="4:4">
      <c r="D2428" s="165"/>
    </row>
    <row r="2429" spans="4:4">
      <c r="D2429" s="165"/>
    </row>
    <row r="2430" spans="4:4">
      <c r="D2430" s="165"/>
    </row>
    <row r="2431" spans="4:4">
      <c r="D2431" s="165"/>
    </row>
    <row r="2432" spans="4:4">
      <c r="D2432" s="165"/>
    </row>
    <row r="2433" spans="4:4">
      <c r="D2433" s="165"/>
    </row>
    <row r="2434" spans="4:4">
      <c r="D2434" s="165"/>
    </row>
    <row r="2435" spans="4:4">
      <c r="D2435" s="165"/>
    </row>
    <row r="2436" spans="4:4">
      <c r="D2436" s="165"/>
    </row>
    <row r="2437" spans="4:4">
      <c r="D2437" s="165"/>
    </row>
    <row r="2438" spans="4:4">
      <c r="D2438" s="165"/>
    </row>
    <row r="2439" spans="4:4">
      <c r="D2439" s="165"/>
    </row>
    <row r="2440" spans="4:4">
      <c r="D2440" s="165"/>
    </row>
    <row r="2441" spans="4:4">
      <c r="D2441" s="165"/>
    </row>
    <row r="2442" spans="4:4">
      <c r="D2442" s="165"/>
    </row>
    <row r="2443" spans="4:4">
      <c r="D2443" s="165"/>
    </row>
    <row r="2444" spans="4:4">
      <c r="D2444" s="165"/>
    </row>
    <row r="2445" spans="4:4">
      <c r="D2445" s="165"/>
    </row>
    <row r="2446" spans="4:4">
      <c r="D2446" s="165"/>
    </row>
    <row r="2447" spans="4:4">
      <c r="D2447" s="165"/>
    </row>
    <row r="2448" spans="4:4">
      <c r="D2448" s="165"/>
    </row>
    <row r="2449" spans="4:4">
      <c r="D2449" s="165"/>
    </row>
    <row r="2450" spans="4:4">
      <c r="D2450" s="165"/>
    </row>
    <row r="2451" spans="4:4">
      <c r="D2451" s="165"/>
    </row>
    <row r="2452" spans="4:4">
      <c r="D2452" s="165"/>
    </row>
    <row r="2453" spans="4:4">
      <c r="D2453" s="165"/>
    </row>
    <row r="2454" spans="4:4">
      <c r="D2454" s="165"/>
    </row>
    <row r="2455" spans="4:4">
      <c r="D2455" s="165"/>
    </row>
    <row r="2456" spans="4:4">
      <c r="D2456" s="165"/>
    </row>
    <row r="2457" spans="4:4">
      <c r="D2457" s="165"/>
    </row>
    <row r="2458" spans="4:4">
      <c r="D2458" s="165"/>
    </row>
    <row r="2459" spans="4:4">
      <c r="D2459" s="165"/>
    </row>
    <row r="2460" spans="4:4">
      <c r="D2460" s="165"/>
    </row>
    <row r="2461" spans="4:4">
      <c r="D2461" s="165"/>
    </row>
    <row r="2462" spans="4:4">
      <c r="D2462" s="165"/>
    </row>
    <row r="2463" spans="4:4">
      <c r="D2463" s="165"/>
    </row>
    <row r="2464" spans="4:4">
      <c r="D2464" s="165"/>
    </row>
    <row r="2465" spans="4:4">
      <c r="D2465" s="165"/>
    </row>
    <row r="2466" spans="4:4">
      <c r="D2466" s="165"/>
    </row>
    <row r="2467" spans="4:4">
      <c r="D2467" s="165"/>
    </row>
    <row r="2468" spans="4:4">
      <c r="D2468" s="165"/>
    </row>
    <row r="2469" spans="4:4">
      <c r="D2469" s="165"/>
    </row>
    <row r="2470" spans="4:4">
      <c r="D2470" s="165"/>
    </row>
    <row r="2471" spans="4:4">
      <c r="D2471" s="165"/>
    </row>
    <row r="2472" spans="4:4">
      <c r="D2472" s="165"/>
    </row>
    <row r="2473" spans="4:4">
      <c r="D2473" s="165"/>
    </row>
    <row r="2474" spans="4:4">
      <c r="D2474" s="165"/>
    </row>
    <row r="2475" spans="4:4">
      <c r="D2475" s="165"/>
    </row>
    <row r="2476" spans="4:4">
      <c r="D2476" s="165"/>
    </row>
    <row r="2477" spans="4:4">
      <c r="D2477" s="165"/>
    </row>
    <row r="2478" spans="4:4">
      <c r="D2478" s="165"/>
    </row>
    <row r="2479" spans="4:4">
      <c r="D2479" s="165"/>
    </row>
    <row r="2480" spans="4:4">
      <c r="D2480" s="165"/>
    </row>
    <row r="2481" spans="4:4">
      <c r="D2481" s="165"/>
    </row>
    <row r="2482" spans="4:4">
      <c r="D2482" s="165"/>
    </row>
    <row r="2483" spans="4:4">
      <c r="D2483" s="165"/>
    </row>
    <row r="2484" spans="4:4">
      <c r="D2484" s="165"/>
    </row>
    <row r="2485" spans="4:4">
      <c r="D2485" s="165"/>
    </row>
    <row r="2486" spans="4:4">
      <c r="D2486" s="165"/>
    </row>
    <row r="2487" spans="4:4">
      <c r="D2487" s="165"/>
    </row>
    <row r="2488" spans="4:4">
      <c r="D2488" s="165"/>
    </row>
    <row r="2489" spans="4:4">
      <c r="D2489" s="165"/>
    </row>
    <row r="2490" spans="4:4">
      <c r="D2490" s="165"/>
    </row>
    <row r="2491" spans="4:4">
      <c r="D2491" s="165"/>
    </row>
    <row r="2492" spans="4:4">
      <c r="D2492" s="165"/>
    </row>
    <row r="2493" spans="4:4">
      <c r="D2493" s="165"/>
    </row>
    <row r="2494" spans="4:4">
      <c r="D2494" s="165"/>
    </row>
    <row r="2495" spans="4:4">
      <c r="D2495" s="165"/>
    </row>
    <row r="2496" spans="4:4">
      <c r="D2496" s="165"/>
    </row>
    <row r="2497" spans="4:4">
      <c r="D2497" s="165"/>
    </row>
    <row r="2498" spans="4:4">
      <c r="D2498" s="165"/>
    </row>
    <row r="2499" spans="4:4">
      <c r="D2499" s="165"/>
    </row>
    <row r="2500" spans="4:4">
      <c r="D2500" s="165"/>
    </row>
    <row r="2501" spans="4:4">
      <c r="D2501" s="165"/>
 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/>
    </row>
    <row r="2506" spans="4:4">
      <c r="D2506" s="165"/>
    </row>
    <row r="2507" spans="4:4">
      <c r="D2507" s="165"/>
    </row>
    <row r="2508" spans="4:4">
      <c r="D2508" s="165"/>
    </row>
    <row r="2509" spans="4:4">
      <c r="D2509" s="165"/>
    </row>
    <row r="2510" spans="4:4">
      <c r="D2510" s="165"/>
    </row>
    <row r="2511" spans="4:4">
      <c r="D2511" s="165"/>
    </row>
    <row r="2512" spans="4:4">
      <c r="D2512" s="165"/>
    </row>
    <row r="2513" spans="4:4">
      <c r="D2513" s="165"/>
    </row>
    <row r="2514" spans="4:4">
      <c r="D2514" s="165"/>
    </row>
    <row r="2515" spans="4:4">
      <c r="D2515" s="165"/>
    </row>
    <row r="2516" spans="4:4">
      <c r="D2516" s="165"/>
    </row>
    <row r="2517" spans="4:4">
      <c r="D2517" s="165"/>
    </row>
    <row r="2518" spans="4:4">
      <c r="D2518" s="165"/>
    </row>
    <row r="2519" spans="4:4">
      <c r="D2519" s="165"/>
    </row>
    <row r="2520" spans="4:4">
      <c r="D2520" s="165"/>
    </row>
    <row r="2521" spans="4:4">
      <c r="D2521" s="165"/>
    </row>
    <row r="2522" spans="4:4">
      <c r="D2522" s="165"/>
    </row>
    <row r="2523" spans="4:4">
      <c r="D2523" s="165"/>
    </row>
    <row r="2524" spans="4:4">
      <c r="D2524" s="165"/>
    </row>
    <row r="2525" spans="4:4">
      <c r="D2525" s="165"/>
    </row>
    <row r="2526" spans="4:4">
      <c r="D2526" s="165"/>
    </row>
    <row r="2527" spans="4:4">
      <c r="D2527" s="165"/>
    </row>
    <row r="2528" spans="4:4">
      <c r="D2528" s="165"/>
    </row>
    <row r="2529" spans="4:4">
      <c r="D2529" s="165"/>
    </row>
    <row r="2530" spans="4:4">
      <c r="D2530" s="165"/>
    </row>
    <row r="2531" spans="4:4">
      <c r="D2531" s="165"/>
    </row>
    <row r="2532" spans="4:4">
      <c r="D2532" s="165"/>
    </row>
    <row r="2533" spans="4:4">
      <c r="D2533" s="165"/>
    </row>
    <row r="2534" spans="4:4">
      <c r="D2534" s="165"/>
    </row>
    <row r="2535" spans="4:4">
      <c r="D2535" s="165"/>
    </row>
    <row r="2536" spans="4:4">
      <c r="D2536" s="165"/>
    </row>
    <row r="2537" spans="4:4">
      <c r="D2537" s="165"/>
    </row>
    <row r="2538" spans="4:4">
      <c r="D2538" s="165"/>
    </row>
    <row r="2539" spans="4:4">
      <c r="D2539" s="165"/>
    </row>
    <row r="2540" spans="4:4">
      <c r="D2540" s="165"/>
    </row>
    <row r="2541" spans="4:4">
      <c r="D2541" s="165"/>
    </row>
    <row r="2542" spans="4:4">
      <c r="D2542" s="165"/>
    </row>
    <row r="2543" spans="4:4">
      <c r="D2543" s="165"/>
    </row>
    <row r="2544" spans="4:4">
      <c r="D2544" s="165"/>
    </row>
    <row r="2545" spans="4:4">
      <c r="D2545" s="165"/>
    </row>
    <row r="2546" spans="4:4">
      <c r="D2546" s="165"/>
    </row>
    <row r="2547" spans="4:4">
      <c r="D2547" s="165"/>
    </row>
    <row r="2548" spans="4:4">
      <c r="D2548" s="165"/>
    </row>
    <row r="2549" spans="4:4">
      <c r="D2549" s="165"/>
    </row>
    <row r="2550" spans="4:4">
      <c r="D2550" s="165"/>
    </row>
    <row r="2551" spans="4:4">
      <c r="D2551" s="165"/>
    </row>
    <row r="2552" spans="4:4">
      <c r="D2552" s="165"/>
    </row>
    <row r="2553" spans="4:4">
      <c r="D2553" s="165"/>
    </row>
    <row r="2554" spans="4:4">
      <c r="D2554" s="165"/>
    </row>
    <row r="2555" spans="4:4">
      <c r="D2555" s="165"/>
    </row>
    <row r="2556" spans="4:4">
      <c r="D2556" s="165"/>
    </row>
    <row r="2557" spans="4:4">
      <c r="D2557" s="165"/>
    </row>
    <row r="2558" spans="4:4">
      <c r="D2558" s="165"/>
    </row>
    <row r="2559" spans="4:4">
      <c r="D2559" s="165"/>
    </row>
    <row r="2560" spans="4:4">
      <c r="D2560" s="165"/>
    </row>
    <row r="2561" spans="4:4">
      <c r="D2561" s="165"/>
    </row>
    <row r="2562" spans="4:4">
      <c r="D2562" s="165"/>
    </row>
    <row r="2563" spans="4:4">
      <c r="D2563" s="165"/>
    </row>
    <row r="2564" spans="4:4">
      <c r="D2564" s="165"/>
    </row>
    <row r="2565" spans="4:4">
      <c r="D2565" s="165"/>
    </row>
    <row r="2566" spans="4:4">
      <c r="D2566" s="165"/>
    </row>
    <row r="2567" spans="4:4">
      <c r="D2567" s="165"/>
    </row>
    <row r="2568" spans="4:4">
      <c r="D2568" s="165"/>
    </row>
    <row r="2569" spans="4:4">
      <c r="D2569" s="165"/>
    </row>
    <row r="2570" spans="4:4">
      <c r="D2570" s="165"/>
    </row>
    <row r="2571" spans="4:4">
      <c r="D2571" s="165"/>
    </row>
    <row r="2572" spans="4:4">
      <c r="D2572" s="165"/>
    </row>
    <row r="2573" spans="4:4">
      <c r="D2573" s="165"/>
    </row>
    <row r="2574" spans="4:4">
      <c r="D2574" s="165"/>
    </row>
    <row r="2575" spans="4:4">
      <c r="D2575" s="165"/>
    </row>
    <row r="2576" spans="4:4">
      <c r="D2576" s="165"/>
    </row>
    <row r="2577" spans="4:4">
      <c r="D2577" s="165"/>
    </row>
    <row r="2578" spans="4:4">
      <c r="D2578" s="165"/>
    </row>
    <row r="2579" spans="4:4">
      <c r="D2579" s="165"/>
    </row>
    <row r="2580" spans="4:4">
      <c r="D2580" s="165"/>
    </row>
    <row r="2581" spans="4:4">
      <c r="D2581" s="165"/>
    </row>
    <row r="2582" spans="4:4">
      <c r="D2582" s="165"/>
    </row>
    <row r="2583" spans="4:4">
      <c r="D2583" s="165"/>
    </row>
    <row r="2584" spans="4:4">
      <c r="D2584" s="165"/>
    </row>
    <row r="2585" spans="4:4">
      <c r="D2585" s="165"/>
    </row>
    <row r="2586" spans="4:4">
      <c r="D2586" s="165"/>
    </row>
    <row r="2587" spans="4:4">
      <c r="D2587" s="165"/>
    </row>
    <row r="2588" spans="4:4">
      <c r="D2588" s="165"/>
    </row>
    <row r="2589" spans="4:4">
      <c r="D2589" s="165"/>
    </row>
    <row r="2590" spans="4:4">
      <c r="D2590" s="165"/>
    </row>
    <row r="2591" spans="4:4">
      <c r="D2591" s="165"/>
    </row>
    <row r="2592" spans="4:4">
      <c r="D2592" s="165"/>
    </row>
    <row r="2593" spans="4:4">
      <c r="D2593" s="165"/>
    </row>
    <row r="2594" spans="4:4">
      <c r="D2594" s="165"/>
    </row>
    <row r="2595" spans="4:4">
      <c r="D2595" s="165"/>
    </row>
    <row r="2596" spans="4:4">
      <c r="D2596" s="165"/>
    </row>
    <row r="2597" spans="4:4">
      <c r="D2597" s="165"/>
    </row>
    <row r="2598" spans="4:4">
      <c r="D2598" s="165"/>
    </row>
    <row r="2599" spans="4:4">
      <c r="D2599" s="165"/>
    </row>
    <row r="2600" spans="4:4">
      <c r="D2600" s="165"/>
    </row>
    <row r="2601" spans="4:4">
      <c r="D2601" s="165"/>
    </row>
    <row r="2602" spans="4:4">
      <c r="D2602" s="165"/>
    </row>
    <row r="2603" spans="4:4">
      <c r="D2603" s="165"/>
    </row>
    <row r="2604" spans="4:4">
      <c r="D2604" s="165"/>
    </row>
    <row r="2605" spans="4:4">
      <c r="D2605" s="165"/>
    </row>
    <row r="2606" spans="4:4">
      <c r="D2606" s="165"/>
    </row>
    <row r="2607" spans="4:4">
      <c r="D2607" s="165"/>
    </row>
    <row r="2608" spans="4:4">
      <c r="D2608" s="165"/>
    </row>
    <row r="2609" spans="4:4">
      <c r="D2609" s="165"/>
    </row>
    <row r="2610" spans="4:4">
      <c r="D2610" s="165"/>
    </row>
    <row r="2611" spans="4:4">
      <c r="D2611" s="165"/>
    </row>
    <row r="2612" spans="4:4">
      <c r="D2612" s="165"/>
    </row>
    <row r="2613" spans="4:4">
      <c r="D2613" s="165"/>
    </row>
    <row r="2614" spans="4:4">
      <c r="D2614" s="165"/>
    </row>
    <row r="2615" spans="4:4">
      <c r="D2615" s="165"/>
    </row>
    <row r="2616" spans="4:4">
      <c r="D2616" s="165"/>
    </row>
    <row r="2617" spans="4:4">
      <c r="D2617" s="165"/>
    </row>
    <row r="2618" spans="4:4">
      <c r="D2618" s="165"/>
    </row>
    <row r="2619" spans="4:4">
      <c r="D2619" s="165"/>
    </row>
    <row r="2620" spans="4:4">
      <c r="D2620" s="165"/>
    </row>
    <row r="2621" spans="4:4">
      <c r="D2621" s="165"/>
    </row>
    <row r="2622" spans="4:4">
      <c r="D2622" s="165"/>
    </row>
    <row r="2623" spans="4:4">
      <c r="D2623" s="165"/>
    </row>
    <row r="2624" spans="4:4">
      <c r="D2624" s="165"/>
    </row>
    <row r="2625" spans="4:4">
      <c r="D2625" s="165"/>
    </row>
    <row r="2626" spans="4:4">
      <c r="D2626" s="165"/>
    </row>
    <row r="2627" spans="4:4">
      <c r="D2627" s="165"/>
    </row>
    <row r="2628" spans="4:4">
      <c r="D2628" s="165"/>
    </row>
    <row r="2629" spans="4:4">
      <c r="D2629" s="165"/>
    </row>
    <row r="2630" spans="4:4">
      <c r="D2630" s="165"/>
    </row>
    <row r="2631" spans="4:4">
      <c r="D2631" s="165"/>
    </row>
    <row r="2632" spans="4:4">
      <c r="D2632" s="165"/>
    </row>
    <row r="2633" spans="4:4">
      <c r="D2633" s="165"/>
    </row>
    <row r="2634" spans="4:4">
      <c r="D2634" s="165"/>
    </row>
    <row r="2635" spans="4:4">
      <c r="D2635" s="165"/>
    </row>
    <row r="2636" spans="4:4">
      <c r="D2636" s="165"/>
    </row>
    <row r="2637" spans="4:4">
      <c r="D2637" s="165"/>
    </row>
    <row r="2638" spans="4:4">
      <c r="D2638" s="165"/>
    </row>
    <row r="2639" spans="4:4">
      <c r="D2639" s="165"/>
    </row>
    <row r="2640" spans="4:4">
      <c r="D2640" s="165"/>
    </row>
    <row r="2641" spans="4:4">
      <c r="D2641" s="165"/>
    </row>
    <row r="2642" spans="4:4">
      <c r="D2642" s="165"/>
    </row>
    <row r="2643" spans="4:4">
      <c r="D2643" s="165"/>
    </row>
    <row r="2644" spans="4:4">
      <c r="D2644" s="165"/>
    </row>
    <row r="2645" spans="4:4">
      <c r="D2645" s="165"/>
    </row>
    <row r="2646" spans="4:4">
      <c r="D2646" s="165"/>
    </row>
    <row r="2647" spans="4:4">
      <c r="D2647" s="165"/>
    </row>
    <row r="2648" spans="4:4">
      <c r="D2648" s="165"/>
    </row>
    <row r="2649" spans="4:4">
      <c r="D2649" s="165"/>
    </row>
    <row r="2650" spans="4:4">
      <c r="D2650" s="165"/>
    </row>
    <row r="2651" spans="4:4">
      <c r="D2651" s="165"/>
    </row>
    <row r="2652" spans="4:4">
      <c r="D2652" s="165"/>
    </row>
    <row r="2653" spans="4:4">
      <c r="D2653" s="165"/>
    </row>
    <row r="2654" spans="4:4">
      <c r="D2654" s="165"/>
    </row>
    <row r="2655" spans="4:4">
      <c r="D2655" s="165"/>
    </row>
    <row r="2656" spans="4:4">
      <c r="D2656" s="165"/>
    </row>
    <row r="2657" spans="4:4">
      <c r="D2657" s="165"/>
    </row>
    <row r="2658" spans="4:4">
      <c r="D2658" s="165"/>
    </row>
    <row r="2659" spans="4:4">
      <c r="D2659" s="165"/>
    </row>
    <row r="2660" spans="4:4">
      <c r="D2660" s="165"/>
    </row>
    <row r="2661" spans="4:4">
      <c r="D2661" s="165"/>
    </row>
    <row r="2662" spans="4:4">
      <c r="D2662" s="165"/>
    </row>
    <row r="2663" spans="4:4">
      <c r="D2663" s="165"/>
    </row>
    <row r="2664" spans="4:4">
      <c r="D2664" s="165"/>
    </row>
    <row r="2665" spans="4:4">
      <c r="D2665" s="165"/>
    </row>
    <row r="2666" spans="4:4">
      <c r="D2666" s="165"/>
    </row>
    <row r="2667" spans="4:4">
      <c r="D2667" s="165"/>
    </row>
    <row r="2668" spans="4:4">
      <c r="D2668" s="165"/>
    </row>
    <row r="2669" spans="4:4">
      <c r="D2669" s="165"/>
    </row>
    <row r="2670" spans="4:4">
      <c r="D2670" s="165"/>
    </row>
    <row r="2671" spans="4:4">
      <c r="D2671" s="165"/>
    </row>
    <row r="2672" spans="4:4">
      <c r="D2672" s="165"/>
    </row>
    <row r="2673" spans="4:4">
      <c r="D2673" s="165"/>
    </row>
    <row r="2674" spans="4:4">
      <c r="D2674" s="165"/>
    </row>
    <row r="2675" spans="4:4">
      <c r="D2675" s="165"/>
    </row>
    <row r="2676" spans="4:4">
      <c r="D2676" s="165"/>
    </row>
    <row r="2677" spans="4:4">
      <c r="D2677" s="165"/>
    </row>
    <row r="2678" spans="4:4">
      <c r="D2678" s="165"/>
    </row>
    <row r="2679" spans="4:4">
      <c r="D2679" s="165"/>
    </row>
    <row r="2680" spans="4:4">
      <c r="D2680" s="165"/>
    </row>
    <row r="2681" spans="4:4">
      <c r="D2681" s="165"/>
    </row>
    <row r="2682" spans="4:4">
      <c r="D2682" s="165"/>
    </row>
    <row r="2683" spans="4:4">
      <c r="D2683" s="165"/>
    </row>
    <row r="2684" spans="4:4">
      <c r="D2684" s="165"/>
    </row>
    <row r="2685" spans="4:4">
      <c r="D2685" s="165"/>
    </row>
    <row r="2686" spans="4:4">
      <c r="D2686" s="165"/>
    </row>
    <row r="2687" spans="4:4">
      <c r="D2687" s="165"/>
    </row>
    <row r="2688" spans="4:4">
      <c r="D2688" s="165"/>
    </row>
    <row r="2689" spans="4:4">
      <c r="D2689" s="165"/>
    </row>
    <row r="2690" spans="4:4">
      <c r="D2690" s="165"/>
    </row>
    <row r="2691" spans="4:4">
      <c r="D2691" s="165"/>
    </row>
    <row r="2692" spans="4:4">
      <c r="D2692" s="165"/>
    </row>
    <row r="2693" spans="4:4">
      <c r="D2693" s="165"/>
    </row>
    <row r="2694" spans="4:4">
      <c r="D2694" s="165"/>
    </row>
    <row r="2695" spans="4:4">
      <c r="D2695" s="165"/>
    </row>
    <row r="2696" spans="4:4">
      <c r="D2696" s="165"/>
    </row>
    <row r="2697" spans="4:4">
      <c r="D2697" s="165"/>
    </row>
    <row r="2698" spans="4:4">
      <c r="D2698" s="165"/>
    </row>
    <row r="2699" spans="4:4">
      <c r="D2699" s="165"/>
    </row>
    <row r="2700" spans="4:4">
      <c r="D2700" s="165"/>
    </row>
    <row r="2701" spans="4:4">
      <c r="D2701" s="165"/>
    </row>
    <row r="2702" spans="4:4">
      <c r="D2702" s="165"/>
    </row>
    <row r="2703" spans="4:4">
      <c r="D2703" s="165"/>
    </row>
    <row r="2704" spans="4:4">
      <c r="D2704" s="165"/>
    </row>
    <row r="2705" spans="4:4">
      <c r="D2705" s="165"/>
    </row>
    <row r="2706" spans="4:4">
      <c r="D2706" s="165"/>
    </row>
    <row r="2707" spans="4:4">
      <c r="D2707" s="165"/>
    </row>
    <row r="2708" spans="4:4">
      <c r="D2708" s="165"/>
    </row>
    <row r="2709" spans="4:4">
      <c r="D2709" s="165"/>
    </row>
    <row r="2710" spans="4:4">
      <c r="D2710" s="165"/>
    </row>
    <row r="2711" spans="4:4">
      <c r="D2711" s="165"/>
    </row>
    <row r="2712" spans="4:4">
      <c r="D2712" s="165"/>
    </row>
    <row r="2713" spans="4:4">
      <c r="D2713" s="165"/>
    </row>
    <row r="2714" spans="4:4">
      <c r="D2714" s="165"/>
    </row>
    <row r="2715" spans="4:4">
      <c r="D2715" s="165"/>
    </row>
    <row r="2716" spans="4:4">
      <c r="D2716" s="165"/>
    </row>
    <row r="2717" spans="4:4">
      <c r="D2717" s="165"/>
    </row>
    <row r="2718" spans="4:4">
      <c r="D2718" s="165"/>
    </row>
    <row r="2719" spans="4:4">
      <c r="D2719" s="165"/>
    </row>
    <row r="2720" spans="4:4">
      <c r="D2720" s="165"/>
    </row>
    <row r="2721" spans="4:4">
      <c r="D2721" s="165"/>
    </row>
    <row r="2722" spans="4:4">
      <c r="D2722" s="165"/>
    </row>
    <row r="2723" spans="4:4">
      <c r="D2723" s="165"/>
    </row>
    <row r="2724" spans="4:4">
      <c r="D2724" s="165"/>
    </row>
    <row r="2725" spans="4:4">
      <c r="D2725" s="165"/>
    </row>
    <row r="2726" spans="4:4">
      <c r="D2726" s="165"/>
    </row>
    <row r="2727" spans="4:4">
      <c r="D2727" s="165"/>
    </row>
    <row r="2728" spans="4:4">
      <c r="D2728" s="165"/>
    </row>
    <row r="2729" spans="4:4">
      <c r="D2729" s="165"/>
    </row>
    <row r="2730" spans="4:4">
      <c r="D2730" s="165"/>
    </row>
    <row r="2731" spans="4:4">
      <c r="D2731" s="165"/>
    </row>
    <row r="2732" spans="4:4">
      <c r="D2732" s="165"/>
    </row>
    <row r="2733" spans="4:4">
      <c r="D2733" s="165"/>
    </row>
    <row r="2734" spans="4:4">
      <c r="D2734" s="165"/>
    </row>
    <row r="2735" spans="4:4">
      <c r="D2735" s="165"/>
    </row>
    <row r="2736" spans="4:4">
      <c r="D2736" s="165"/>
    </row>
    <row r="2737" spans="4:4">
      <c r="D2737" s="165"/>
    </row>
    <row r="2738" spans="4:4">
      <c r="D2738" s="165"/>
    </row>
    <row r="2739" spans="4:4">
      <c r="D2739" s="165"/>
    </row>
    <row r="2740" spans="4:4">
      <c r="D2740" s="165"/>
    </row>
    <row r="2741" spans="4:4">
      <c r="D2741" s="165"/>
    </row>
    <row r="2742" spans="4:4">
      <c r="D2742" s="165"/>
    </row>
    <row r="2743" spans="4:4">
      <c r="D2743" s="165"/>
    </row>
    <row r="2744" spans="4:4">
      <c r="D2744" s="165"/>
    </row>
    <row r="2745" spans="4:4">
      <c r="D2745" s="165"/>
    </row>
    <row r="2746" spans="4:4">
      <c r="D2746" s="165"/>
    </row>
    <row r="2747" spans="4:4">
      <c r="D2747" s="165"/>
    </row>
    <row r="2748" spans="4:4">
      <c r="D2748" s="165"/>
    </row>
    <row r="2749" spans="4:4">
      <c r="D2749" s="165"/>
    </row>
    <row r="2750" spans="4:4">
      <c r="D2750" s="165"/>
    </row>
    <row r="2751" spans="4:4">
      <c r="D2751" s="165"/>
    </row>
    <row r="2752" spans="4:4">
      <c r="D2752" s="165"/>
    </row>
    <row r="2753" spans="4:4">
      <c r="D2753" s="165"/>
    </row>
    <row r="2754" spans="4:4">
      <c r="D2754" s="165"/>
    </row>
    <row r="2755" spans="4:4">
      <c r="D2755" s="165"/>
    </row>
    <row r="2756" spans="4:4">
      <c r="D2756" s="165"/>
    </row>
    <row r="2757" spans="4:4">
      <c r="D2757" s="165"/>
    </row>
    <row r="2758" spans="4:4">
      <c r="D2758" s="165"/>
    </row>
    <row r="2759" spans="4:4">
      <c r="D2759" s="165"/>
    </row>
    <row r="2760" spans="4:4">
      <c r="D2760" s="165"/>
    </row>
    <row r="2761" spans="4:4">
      <c r="D2761" s="165"/>
    </row>
    <row r="2762" spans="4:4">
      <c r="D2762" s="165"/>
    </row>
    <row r="2763" spans="4:4">
      <c r="D2763" s="165"/>
    </row>
    <row r="2764" spans="4:4">
      <c r="D2764" s="165"/>
    </row>
    <row r="2765" spans="4:4">
      <c r="D2765" s="165"/>
    </row>
    <row r="2766" spans="4:4">
      <c r="D2766" s="165"/>
    </row>
    <row r="2767" spans="4:4">
      <c r="D2767" s="165"/>
    </row>
    <row r="2768" spans="4:4">
      <c r="D2768" s="165"/>
    </row>
    <row r="2769" spans="4:4">
      <c r="D2769" s="165"/>
    </row>
    <row r="2770" spans="4:4">
      <c r="D2770" s="165"/>
    </row>
    <row r="2771" spans="4:4">
      <c r="D2771" s="165"/>
    </row>
    <row r="2772" spans="4:4">
      <c r="D2772" s="165"/>
    </row>
    <row r="2773" spans="4:4">
      <c r="D2773" s="165"/>
    </row>
    <row r="2774" spans="4:4">
      <c r="D2774" s="165"/>
    </row>
    <row r="2775" spans="4:4">
      <c r="D2775" s="165"/>
    </row>
    <row r="2776" spans="4:4">
      <c r="D2776" s="165"/>
    </row>
    <row r="2777" spans="4:4">
      <c r="D2777" s="165"/>
    </row>
    <row r="2778" spans="4:4">
      <c r="D2778" s="165"/>
    </row>
    <row r="2779" spans="4:4">
      <c r="D2779" s="165"/>
    </row>
    <row r="2780" spans="4:4">
      <c r="D2780" s="165"/>
    </row>
    <row r="2781" spans="4:4">
      <c r="D2781" s="165"/>
    </row>
    <row r="2782" spans="4:4">
      <c r="D2782" s="165"/>
    </row>
    <row r="2783" spans="4:4">
      <c r="D2783" s="165"/>
    </row>
    <row r="2784" spans="4:4">
      <c r="D2784" s="165"/>
    </row>
    <row r="2785" spans="4:4">
      <c r="D2785" s="165"/>
    </row>
    <row r="2786" spans="4:4">
      <c r="D2786" s="165"/>
    </row>
    <row r="2787" spans="4:4">
      <c r="D2787" s="165"/>
    </row>
    <row r="2788" spans="4:4">
      <c r="D2788" s="165"/>
    </row>
    <row r="2789" spans="4:4">
      <c r="D2789" s="165"/>
    </row>
    <row r="2790" spans="4:4">
      <c r="D2790" s="165"/>
    </row>
    <row r="2791" spans="4:4">
      <c r="D2791" s="165"/>
    </row>
    <row r="2792" spans="4:4">
      <c r="D2792" s="165"/>
    </row>
    <row r="2793" spans="4:4">
      <c r="D2793" s="165"/>
    </row>
    <row r="2794" spans="4:4">
      <c r="D2794" s="165"/>
    </row>
    <row r="2795" spans="4:4">
      <c r="D2795" s="165"/>
    </row>
    <row r="2796" spans="4:4">
      <c r="D2796" s="165"/>
    </row>
    <row r="2797" spans="4:4">
      <c r="D2797" s="165"/>
    </row>
    <row r="2798" spans="4:4">
      <c r="D2798" s="165"/>
    </row>
    <row r="2799" spans="4:4">
      <c r="D2799" s="165"/>
    </row>
    <row r="2800" spans="4:4">
      <c r="D2800" s="165"/>
    </row>
    <row r="2801" spans="4:4">
      <c r="D2801" s="165"/>
    </row>
    <row r="2802" spans="4:4">
      <c r="D2802" s="165"/>
    </row>
    <row r="2803" spans="4:4">
      <c r="D2803" s="165"/>
    </row>
    <row r="2804" spans="4:4">
      <c r="D2804" s="165"/>
    </row>
    <row r="2805" spans="4:4">
      <c r="D2805" s="165"/>
    </row>
    <row r="2806" spans="4:4">
      <c r="D2806" s="165"/>
    </row>
    <row r="2807" spans="4:4">
      <c r="D2807" s="165"/>
    </row>
    <row r="2808" spans="4:4">
      <c r="D2808" s="165"/>
    </row>
    <row r="2809" spans="4:4">
      <c r="D2809" s="165"/>
    </row>
    <row r="2810" spans="4:4">
      <c r="D2810" s="165"/>
    </row>
    <row r="2811" spans="4:4">
      <c r="D2811" s="165"/>
    </row>
    <row r="2812" spans="4:4">
      <c r="D2812" s="165"/>
    </row>
    <row r="2813" spans="4:4">
      <c r="D2813" s="165"/>
    </row>
    <row r="2814" spans="4:4">
      <c r="D2814" s="165"/>
    </row>
    <row r="2815" spans="4:4">
      <c r="D2815" s="165"/>
    </row>
    <row r="2816" spans="4:4">
      <c r="D2816" s="165"/>
    </row>
    <row r="2817" spans="4:4">
      <c r="D2817" s="165"/>
    </row>
    <row r="2818" spans="4:4">
      <c r="D2818" s="165"/>
    </row>
    <row r="2819" spans="4:4">
      <c r="D2819" s="165"/>
    </row>
    <row r="2820" spans="4:4">
      <c r="D2820" s="165"/>
    </row>
    <row r="2821" spans="4:4">
      <c r="D2821" s="165"/>
    </row>
    <row r="2822" spans="4:4">
      <c r="D2822" s="165"/>
    </row>
    <row r="2823" spans="4:4">
      <c r="D2823" s="165"/>
    </row>
    <row r="2824" spans="4:4">
      <c r="D2824" s="165"/>
    </row>
    <row r="2825" spans="4:4">
      <c r="D2825" s="165"/>
    </row>
    <row r="2826" spans="4:4">
      <c r="D2826" s="165"/>
    </row>
    <row r="2827" spans="4:4">
      <c r="D2827" s="165"/>
    </row>
    <row r="2828" spans="4:4">
      <c r="D2828" s="165"/>
    </row>
    <row r="2829" spans="4:4">
      <c r="D2829" s="165"/>
    </row>
    <row r="2830" spans="4:4">
      <c r="D2830" s="165"/>
    </row>
    <row r="2831" spans="4:4">
      <c r="D2831" s="165"/>
    </row>
    <row r="2832" spans="4:4">
      <c r="D2832" s="165"/>
    </row>
    <row r="2833" spans="4:4">
      <c r="D2833" s="165"/>
    </row>
    <row r="2834" spans="4:4">
      <c r="D2834" s="165"/>
    </row>
    <row r="2835" spans="4:4">
      <c r="D2835" s="165"/>
    </row>
    <row r="2836" spans="4:4">
      <c r="D2836" s="165"/>
    </row>
    <row r="2837" spans="4:4">
      <c r="D2837" s="165"/>
    </row>
    <row r="2838" spans="4:4">
      <c r="D2838" s="165"/>
    </row>
    <row r="2839" spans="4:4">
      <c r="D2839" s="165"/>
    </row>
    <row r="2840" spans="4:4">
      <c r="D2840" s="165"/>
    </row>
    <row r="2841" spans="4:4">
      <c r="D2841" s="165"/>
    </row>
    <row r="2842" spans="4:4">
      <c r="D2842" s="165"/>
    </row>
    <row r="2843" spans="4:4">
      <c r="D2843" s="165"/>
    </row>
    <row r="2844" spans="4:4">
      <c r="D2844" s="165"/>
    </row>
    <row r="2845" spans="4:4">
      <c r="D2845" s="165"/>
    </row>
    <row r="2846" spans="4:4">
      <c r="D2846" s="165"/>
    </row>
    <row r="2847" spans="4:4">
      <c r="D2847" s="165"/>
    </row>
    <row r="2848" spans="4:4">
      <c r="D2848" s="165"/>
    </row>
    <row r="2849" spans="4:4">
      <c r="D2849" s="165"/>
    </row>
    <row r="2850" spans="4:4">
      <c r="D2850" s="165"/>
    </row>
    <row r="2851" spans="4:4">
      <c r="D2851" s="165"/>
    </row>
    <row r="2852" spans="4:4">
      <c r="D2852" s="165"/>
    </row>
    <row r="2853" spans="4:4">
      <c r="D2853" s="165"/>
    </row>
    <row r="2854" spans="4:4">
      <c r="D2854" s="165"/>
    </row>
    <row r="2855" spans="4:4">
      <c r="D2855" s="165"/>
    </row>
    <row r="2856" spans="4:4">
      <c r="D2856" s="165"/>
    </row>
    <row r="2857" spans="4:4">
      <c r="D2857" s="165"/>
    </row>
    <row r="2858" spans="4:4">
      <c r="D2858" s="165"/>
    </row>
    <row r="2859" spans="4:4">
      <c r="D2859" s="165"/>
    </row>
    <row r="2860" spans="4:4">
      <c r="D2860" s="165"/>
    </row>
    <row r="2861" spans="4:4">
      <c r="D2861" s="165"/>
    </row>
    <row r="2862" spans="4:4">
      <c r="D2862" s="165"/>
    </row>
    <row r="2863" spans="4:4">
      <c r="D2863" s="165"/>
    </row>
    <row r="2864" spans="4:4">
      <c r="D2864" s="165"/>
    </row>
    <row r="2865" spans="4:4">
      <c r="D2865" s="165"/>
    </row>
    <row r="2866" spans="4:4">
      <c r="D2866" s="165"/>
    </row>
    <row r="2867" spans="4:4">
      <c r="D2867" s="165"/>
    </row>
    <row r="2868" spans="4:4">
      <c r="D2868" s="165"/>
    </row>
    <row r="2869" spans="4:4">
      <c r="D2869" s="165"/>
    </row>
    <row r="2870" spans="4:4">
      <c r="D2870" s="165"/>
    </row>
    <row r="2871" spans="4:4">
      <c r="D2871" s="165"/>
    </row>
    <row r="2872" spans="4:4">
      <c r="D2872" s="165"/>
    </row>
    <row r="2873" spans="4:4">
      <c r="D2873" s="165"/>
    </row>
    <row r="2874" spans="4:4">
      <c r="D2874" s="165"/>
    </row>
    <row r="2875" spans="4:4">
      <c r="D2875" s="165"/>
    </row>
    <row r="2876" spans="4:4">
      <c r="D2876" s="165"/>
    </row>
    <row r="2877" spans="4:4">
      <c r="D2877" s="165"/>
    </row>
    <row r="2878" spans="4:4">
      <c r="D2878" s="165"/>
    </row>
    <row r="2879" spans="4:4">
      <c r="D2879" s="165"/>
    </row>
    <row r="2880" spans="4:4">
      <c r="D2880" s="165"/>
    </row>
    <row r="2881" spans="4:4">
      <c r="D2881" s="165"/>
    </row>
    <row r="2882" spans="4:4">
      <c r="D2882" s="165"/>
    </row>
    <row r="2883" spans="4:4">
      <c r="D2883" s="165"/>
    </row>
    <row r="2884" spans="4:4">
      <c r="D2884" s="165"/>
    </row>
    <row r="2885" spans="4:4">
      <c r="D2885" s="165"/>
    </row>
    <row r="2886" spans="4:4">
      <c r="D2886" s="165"/>
    </row>
    <row r="2887" spans="4:4">
      <c r="D2887" s="165"/>
    </row>
    <row r="2888" spans="4:4">
      <c r="D2888" s="165"/>
    </row>
    <row r="2889" spans="4:4">
      <c r="D2889" s="165"/>
    </row>
    <row r="2890" spans="4:4">
      <c r="D2890" s="165"/>
    </row>
    <row r="2891" spans="4:4">
      <c r="D2891" s="165"/>
    </row>
    <row r="2892" spans="4:4">
      <c r="D2892" s="165"/>
    </row>
    <row r="2893" spans="4:4">
      <c r="D2893" s="165"/>
    </row>
    <row r="2894" spans="4:4">
      <c r="D2894" s="165"/>
    </row>
    <row r="2895" spans="4:4">
      <c r="D2895" s="165"/>
    </row>
    <row r="2896" spans="4:4">
      <c r="D2896" s="165"/>
    </row>
    <row r="2897" spans="4:4">
      <c r="D2897" s="165"/>
    </row>
    <row r="2898" spans="4:4">
      <c r="D2898" s="165"/>
    </row>
    <row r="2899" spans="4:4">
      <c r="D2899" s="165"/>
    </row>
    <row r="2900" spans="4:4">
      <c r="D2900" s="165"/>
    </row>
    <row r="2901" spans="4:4">
      <c r="D2901" s="165"/>
    </row>
    <row r="2902" spans="4:4">
      <c r="D2902" s="165"/>
    </row>
    <row r="2903" spans="4:4">
      <c r="D2903" s="165"/>
    </row>
    <row r="2904" spans="4:4">
      <c r="D2904" s="165"/>
    </row>
    <row r="2905" spans="4:4">
      <c r="D2905" s="165"/>
    </row>
    <row r="2906" spans="4:4">
      <c r="D2906" s="165"/>
    </row>
    <row r="2907" spans="4:4">
      <c r="D2907" s="165"/>
    </row>
    <row r="2908" spans="4:4">
      <c r="D2908" s="165"/>
    </row>
    <row r="2909" spans="4:4">
      <c r="D2909" s="165"/>
    </row>
    <row r="2910" spans="4:4">
      <c r="D2910" s="165"/>
    </row>
    <row r="2911" spans="4:4">
      <c r="D2911" s="165"/>
    </row>
    <row r="2912" spans="4:4">
      <c r="D2912" s="165"/>
    </row>
    <row r="2913" spans="4:4">
      <c r="D2913" s="165"/>
    </row>
    <row r="2914" spans="4:4">
      <c r="D2914" s="165"/>
    </row>
    <row r="2915" spans="4:4">
      <c r="D2915" s="165"/>
    </row>
    <row r="2916" spans="4:4">
      <c r="D2916" s="165"/>
    </row>
    <row r="2917" spans="4:4">
      <c r="D2917" s="165"/>
    </row>
    <row r="2918" spans="4:4">
      <c r="D2918" s="165"/>
    </row>
    <row r="2919" spans="4:4">
      <c r="D2919" s="165"/>
    </row>
    <row r="2920" spans="4:4">
      <c r="D2920" s="165"/>
    </row>
    <row r="2921" spans="4:4">
      <c r="D2921" s="165"/>
    </row>
    <row r="2922" spans="4:4">
      <c r="D2922" s="165"/>
    </row>
    <row r="2923" spans="4:4">
      <c r="D2923" s="165"/>
    </row>
    <row r="2924" spans="4:4">
      <c r="D2924" s="165"/>
    </row>
    <row r="2925" spans="4:4">
      <c r="D2925" s="165"/>
    </row>
    <row r="2926" spans="4:4">
      <c r="D2926" s="165"/>
    </row>
    <row r="2927" spans="4:4">
      <c r="D2927" s="165"/>
    </row>
    <row r="2928" spans="4:4">
      <c r="D2928" s="165"/>
    </row>
    <row r="2929" spans="4:4">
      <c r="D2929" s="165"/>
    </row>
    <row r="2930" spans="4:4">
      <c r="D2930" s="165"/>
    </row>
    <row r="2931" spans="4:4">
      <c r="D2931" s="165"/>
    </row>
    <row r="2932" spans="4:4">
      <c r="D2932" s="165"/>
    </row>
    <row r="2933" spans="4:4">
      <c r="D2933" s="165"/>
    </row>
    <row r="2934" spans="4:4">
      <c r="D2934" s="165"/>
    </row>
    <row r="2935" spans="4:4">
      <c r="D2935" s="165"/>
    </row>
    <row r="2936" spans="4:4">
      <c r="D2936" s="165"/>
    </row>
    <row r="2937" spans="4:4">
      <c r="D2937" s="165"/>
    </row>
    <row r="2938" spans="4:4">
      <c r="D2938" s="165"/>
    </row>
    <row r="2939" spans="4:4">
      <c r="D2939" s="165"/>
    </row>
    <row r="2940" spans="4:4">
      <c r="D2940" s="165"/>
    </row>
    <row r="2941" spans="4:4">
      <c r="D2941" s="165"/>
    </row>
    <row r="2942" spans="4:4">
      <c r="D2942" s="165"/>
    </row>
    <row r="2943" spans="4:4">
      <c r="D2943" s="165"/>
    </row>
    <row r="2944" spans="4:4">
      <c r="D2944" s="165"/>
    </row>
    <row r="2945" spans="4:4">
      <c r="D2945" s="165"/>
    </row>
    <row r="2946" spans="4:4">
      <c r="D2946" s="165"/>
    </row>
    <row r="2947" spans="4:4">
      <c r="D2947" s="165"/>
    </row>
    <row r="2948" spans="4:4">
      <c r="D2948" s="165"/>
    </row>
    <row r="2949" spans="4:4">
      <c r="D2949" s="165"/>
    </row>
    <row r="2950" spans="4:4">
      <c r="D2950" s="165"/>
    </row>
    <row r="2951" spans="4:4">
      <c r="D2951" s="165"/>
    </row>
    <row r="2952" spans="4:4">
      <c r="D2952" s="165"/>
    </row>
    <row r="2953" spans="4:4">
      <c r="D2953" s="165"/>
    </row>
    <row r="2954" spans="4:4">
      <c r="D2954" s="165"/>
    </row>
    <row r="2955" spans="4:4">
      <c r="D2955" s="165"/>
    </row>
    <row r="2956" spans="4:4">
      <c r="D2956" s="165"/>
    </row>
    <row r="2957" spans="4:4">
      <c r="D2957" s="165"/>
    </row>
    <row r="2958" spans="4:4">
      <c r="D2958" s="165"/>
    </row>
    <row r="2959" spans="4:4">
      <c r="D2959" s="165"/>
    </row>
    <row r="2960" spans="4:4">
      <c r="D2960" s="165"/>
    </row>
    <row r="2961" spans="4:4">
      <c r="D2961" s="165"/>
    </row>
    <row r="2962" spans="4:4">
      <c r="D2962" s="165"/>
    </row>
    <row r="2963" spans="4:4">
      <c r="D2963" s="165"/>
    </row>
    <row r="2964" spans="4:4">
      <c r="D2964" s="165"/>
    </row>
    <row r="2965" spans="4:4">
      <c r="D2965" s="165"/>
    </row>
    <row r="2966" spans="4:4">
      <c r="D2966" s="165"/>
    </row>
    <row r="2967" spans="4:4">
      <c r="D2967" s="165"/>
    </row>
    <row r="2968" spans="4:4">
      <c r="D2968" s="165"/>
    </row>
    <row r="2969" spans="4:4">
      <c r="D2969" s="165"/>
    </row>
    <row r="2970" spans="4:4">
      <c r="D2970" s="165"/>
    </row>
    <row r="2971" spans="4:4">
      <c r="D2971" s="165"/>
    </row>
    <row r="2972" spans="4:4">
      <c r="D2972" s="165"/>
    </row>
    <row r="2973" spans="4:4">
      <c r="D2973" s="165"/>
    </row>
    <row r="2974" spans="4:4">
      <c r="D2974" s="165"/>
    </row>
    <row r="2975" spans="4:4">
      <c r="D2975" s="165"/>
    </row>
    <row r="2976" spans="4:4">
      <c r="D2976" s="165"/>
    </row>
    <row r="2977" spans="4:4">
      <c r="D2977" s="165"/>
    </row>
    <row r="2978" spans="4:4">
      <c r="D2978" s="165"/>
    </row>
    <row r="2979" spans="4:4">
      <c r="D2979" s="165"/>
    </row>
    <row r="2980" spans="4:4">
      <c r="D2980" s="165"/>
    </row>
    <row r="2981" spans="4:4">
      <c r="D2981" s="165"/>
    </row>
    <row r="2982" spans="4:4">
      <c r="D2982" s="165"/>
    </row>
    <row r="2983" spans="4:4">
      <c r="D2983" s="165"/>
    </row>
    <row r="2984" spans="4:4">
      <c r="D2984" s="165"/>
    </row>
    <row r="2985" spans="4:4">
      <c r="D2985" s="165"/>
    </row>
    <row r="2986" spans="4:4">
      <c r="D2986" s="165"/>
    </row>
    <row r="2987" spans="4:4">
      <c r="D2987" s="165"/>
    </row>
    <row r="2988" spans="4:4">
      <c r="D2988" s="165"/>
    </row>
    <row r="2989" spans="4:4">
      <c r="D2989" s="165"/>
    </row>
    <row r="2990" spans="4:4">
      <c r="D2990" s="165"/>
    </row>
    <row r="2991" spans="4:4">
      <c r="D2991" s="165"/>
    </row>
    <row r="2992" spans="4:4">
      <c r="D2992" s="165"/>
    </row>
    <row r="2993" spans="4:4">
      <c r="D2993" s="165"/>
    </row>
    <row r="2994" spans="4:4">
      <c r="D2994" s="165"/>
    </row>
    <row r="2995" spans="4:4">
      <c r="D2995" s="165"/>
    </row>
    <row r="2996" spans="4:4">
      <c r="D2996" s="165"/>
    </row>
    <row r="2997" spans="4:4">
      <c r="D2997" s="165"/>
    </row>
    <row r="2998" spans="4:4">
      <c r="D2998" s="165"/>
    </row>
    <row r="2999" spans="4:4">
      <c r="D2999" s="165"/>
    </row>
    <row r="3000" spans="4:4">
      <c r="D3000" s="165"/>
    </row>
    <row r="3001" spans="4:4">
      <c r="D3001" s="165"/>
    </row>
    <row r="3002" spans="4:4">
      <c r="D3002" s="165"/>
    </row>
    <row r="3003" spans="4:4">
      <c r="D3003" s="165"/>
    </row>
    <row r="3004" spans="4:4">
      <c r="D3004" s="165"/>
    </row>
    <row r="3005" spans="4:4">
      <c r="D3005" s="165"/>
    </row>
    <row r="3006" spans="4:4">
      <c r="D3006" s="165"/>
    </row>
    <row r="3007" spans="4:4">
      <c r="D3007" s="165"/>
    </row>
    <row r="3008" spans="4:4">
      <c r="D3008" s="165"/>
    </row>
    <row r="3009" spans="4:4">
      <c r="D3009" s="165"/>
    </row>
    <row r="3010" spans="4:4">
      <c r="D3010" s="165"/>
    </row>
    <row r="3011" spans="4:4">
      <c r="D3011" s="165"/>
    </row>
    <row r="3012" spans="4:4">
      <c r="D3012" s="165"/>
    </row>
    <row r="3013" spans="4:4">
      <c r="D3013" s="165"/>
    </row>
    <row r="3014" spans="4:4">
      <c r="D3014" s="165"/>
    </row>
    <row r="3015" spans="4:4">
      <c r="D3015" s="165"/>
    </row>
    <row r="3016" spans="4:4">
      <c r="D3016" s="165"/>
    </row>
    <row r="3017" spans="4:4">
      <c r="D3017" s="165"/>
    </row>
    <row r="3018" spans="4:4">
      <c r="D3018" s="165"/>
    </row>
    <row r="3019" spans="4:4">
      <c r="D3019" s="165"/>
    </row>
    <row r="3020" spans="4:4">
      <c r="D3020" s="165"/>
    </row>
    <row r="3021" spans="4:4">
      <c r="D3021" s="165"/>
    </row>
    <row r="3022" spans="4:4">
      <c r="D3022" s="165"/>
    </row>
    <row r="3023" spans="4:4">
      <c r="D3023" s="165"/>
    </row>
    <row r="3024" spans="4:4">
      <c r="D3024" s="165"/>
    </row>
    <row r="3025" spans="4:4">
      <c r="D3025" s="165"/>
    </row>
    <row r="3026" spans="4:4">
      <c r="D3026" s="165"/>
    </row>
    <row r="3027" spans="4:4">
      <c r="D3027" s="165"/>
    </row>
    <row r="3028" spans="4:4">
      <c r="D3028" s="165"/>
    </row>
    <row r="3029" spans="4:4">
      <c r="D3029" s="165"/>
    </row>
    <row r="3030" spans="4:4">
      <c r="D3030" s="165"/>
    </row>
    <row r="3031" spans="4:4">
      <c r="D3031" s="165"/>
    </row>
    <row r="3032" spans="4:4">
      <c r="D3032" s="165"/>
    </row>
    <row r="3033" spans="4:4">
      <c r="D3033" s="165"/>
    </row>
    <row r="3034" spans="4:4">
      <c r="D3034" s="165"/>
    </row>
    <row r="3035" spans="4:4">
      <c r="D3035" s="165"/>
    </row>
    <row r="3036" spans="4:4">
      <c r="D3036" s="165"/>
    </row>
    <row r="3037" spans="4:4">
      <c r="D3037" s="165"/>
    </row>
    <row r="3038" spans="4:4">
      <c r="D3038" s="165"/>
    </row>
    <row r="3039" spans="4:4">
      <c r="D3039" s="165"/>
    </row>
    <row r="3040" spans="4:4">
      <c r="D3040" s="165"/>
    </row>
    <row r="3041" spans="4:4">
      <c r="D3041" s="165"/>
    </row>
    <row r="3042" spans="4:4">
      <c r="D3042" s="165"/>
    </row>
    <row r="3043" spans="4:4">
      <c r="D3043" s="165"/>
    </row>
    <row r="3044" spans="4:4">
      <c r="D3044" s="165"/>
    </row>
    <row r="3045" spans="4:4">
      <c r="D3045" s="165"/>
    </row>
    <row r="3046" spans="4:4">
      <c r="D3046" s="165"/>
    </row>
    <row r="3047" spans="4:4">
      <c r="D3047" s="165"/>
    </row>
    <row r="3048" spans="4:4">
      <c r="D3048" s="165"/>
    </row>
    <row r="3049" spans="4:4">
      <c r="D3049" s="165"/>
    </row>
    <row r="3050" spans="4:4">
      <c r="D3050" s="165"/>
    </row>
    <row r="3051" spans="4:4">
      <c r="D3051" s="165"/>
    </row>
    <row r="3052" spans="4:4">
      <c r="D3052" s="165"/>
    </row>
    <row r="3053" spans="4:4">
      <c r="D3053" s="165"/>
    </row>
    <row r="3054" spans="4:4">
      <c r="D3054" s="165"/>
    </row>
    <row r="3055" spans="4:4">
      <c r="D3055" s="165"/>
    </row>
    <row r="3056" spans="4:4">
      <c r="D3056" s="165"/>
    </row>
    <row r="3057" spans="4:4">
      <c r="D3057" s="165"/>
    </row>
    <row r="3058" spans="4:4">
      <c r="D3058" s="165"/>
    </row>
    <row r="3059" spans="4:4">
      <c r="D3059" s="165"/>
    </row>
    <row r="3060" spans="4:4">
      <c r="D3060" s="165"/>
    </row>
    <row r="3061" spans="4:4">
      <c r="D3061" s="165"/>
    </row>
    <row r="3062" spans="4:4">
      <c r="D3062" s="165"/>
    </row>
    <row r="3063" spans="4:4">
      <c r="D3063" s="165"/>
    </row>
    <row r="3064" spans="4:4">
      <c r="D3064" s="165"/>
    </row>
    <row r="3065" spans="4:4">
      <c r="D3065" s="165"/>
    </row>
    <row r="3066" spans="4:4">
      <c r="D3066" s="165"/>
    </row>
    <row r="3067" spans="4:4">
      <c r="D3067" s="165"/>
    </row>
    <row r="3068" spans="4:4">
      <c r="D3068" s="165"/>
    </row>
    <row r="3069" spans="4:4">
      <c r="D3069" s="165"/>
    </row>
    <row r="3070" spans="4:4">
      <c r="D3070" s="165"/>
    </row>
    <row r="3071" spans="4:4">
      <c r="D3071" s="165"/>
    </row>
    <row r="3072" spans="4:4">
      <c r="D3072" s="165"/>
    </row>
    <row r="3073" spans="4:4">
      <c r="D3073" s="165"/>
    </row>
    <row r="3074" spans="4:4">
      <c r="D3074" s="165"/>
    </row>
    <row r="3075" spans="4:4">
      <c r="D3075" s="165"/>
    </row>
    <row r="3076" spans="4:4">
      <c r="D3076" s="165"/>
    </row>
    <row r="3077" spans="4:4">
      <c r="D3077" s="165"/>
    </row>
    <row r="3078" spans="4:4">
      <c r="D3078" s="165"/>
    </row>
    <row r="3079" spans="4:4">
      <c r="D3079" s="165"/>
    </row>
    <row r="3080" spans="4:4">
      <c r="D3080" s="165"/>
    </row>
    <row r="3081" spans="4:4">
      <c r="D3081" s="165"/>
    </row>
    <row r="3082" spans="4:4">
      <c r="D3082" s="165"/>
    </row>
    <row r="3083" spans="4:4">
      <c r="D3083" s="165"/>
    </row>
    <row r="3084" spans="4:4">
      <c r="D3084" s="165"/>
    </row>
    <row r="3085" spans="4:4">
      <c r="D3085" s="165"/>
    </row>
    <row r="3086" spans="4:4">
      <c r="D3086" s="165"/>
    </row>
    <row r="3087" spans="4:4">
      <c r="D3087" s="165"/>
    </row>
    <row r="3088" spans="4:4">
      <c r="D3088" s="165"/>
    </row>
    <row r="3089" spans="4:4">
      <c r="D3089" s="165"/>
    </row>
    <row r="3090" spans="4:4">
      <c r="D3090" s="165"/>
    </row>
    <row r="3091" spans="4:4">
      <c r="D3091" s="165"/>
    </row>
    <row r="3092" spans="4:4">
      <c r="D3092" s="165"/>
    </row>
    <row r="3093" spans="4:4">
      <c r="D3093" s="165"/>
    </row>
    <row r="3094" spans="4:4">
      <c r="D3094" s="165"/>
    </row>
    <row r="3095" spans="4:4">
      <c r="D3095" s="165"/>
    </row>
    <row r="3096" spans="4:4">
      <c r="D3096" s="165"/>
    </row>
    <row r="3097" spans="4:4">
      <c r="D3097" s="165"/>
    </row>
    <row r="3098" spans="4:4">
      <c r="D3098" s="165"/>
    </row>
    <row r="3099" spans="4:4">
      <c r="D3099" s="165"/>
    </row>
    <row r="3100" spans="4:4">
      <c r="D3100" s="165"/>
    </row>
    <row r="3101" spans="4:4">
      <c r="D3101" s="165"/>
    </row>
    <row r="3102" spans="4:4">
      <c r="D3102" s="165"/>
    </row>
    <row r="3103" spans="4:4">
      <c r="D3103" s="165"/>
    </row>
    <row r="3104" spans="4:4">
      <c r="D3104" s="165"/>
    </row>
    <row r="3105" spans="4:4">
      <c r="D3105" s="165"/>
    </row>
    <row r="3106" spans="4:4">
      <c r="D3106" s="165"/>
    </row>
    <row r="3107" spans="4:4">
      <c r="D3107" s="165"/>
    </row>
    <row r="3108" spans="4:4">
      <c r="D3108" s="165"/>
    </row>
    <row r="3109" spans="4:4">
      <c r="D3109" s="165"/>
    </row>
    <row r="3110" spans="4:4">
      <c r="D3110" s="165"/>
    </row>
    <row r="3111" spans="4:4">
      <c r="D3111" s="165"/>
    </row>
    <row r="3112" spans="4:4">
      <c r="D3112" s="165"/>
    </row>
    <row r="3113" spans="4:4">
      <c r="D3113" s="165"/>
    </row>
    <row r="3114" spans="4:4">
      <c r="D3114" s="165"/>
    </row>
    <row r="3115" spans="4:4">
      <c r="D3115" s="165"/>
    </row>
    <row r="3116" spans="4:4">
      <c r="D3116" s="165"/>
    </row>
    <row r="3117" spans="4:4">
      <c r="D3117" s="165"/>
    </row>
    <row r="3118" spans="4:4">
      <c r="D3118" s="165"/>
    </row>
    <row r="3119" spans="4:4">
      <c r="D3119" s="165"/>
    </row>
    <row r="3120" spans="4:4">
      <c r="D3120" s="165"/>
    </row>
    <row r="3121" spans="4:4">
      <c r="D3121" s="165"/>
    </row>
    <row r="3122" spans="4:4">
      <c r="D3122" s="165"/>
    </row>
    <row r="3123" spans="4:4">
      <c r="D3123" s="165"/>
    </row>
    <row r="3124" spans="4:4">
      <c r="D3124" s="165"/>
    </row>
    <row r="3125" spans="4:4">
      <c r="D3125" s="165"/>
    </row>
    <row r="3126" spans="4:4">
      <c r="D3126" s="165"/>
    </row>
    <row r="3127" spans="4:4">
      <c r="D3127" s="165"/>
    </row>
    <row r="3128" spans="4:4">
      <c r="D3128" s="165"/>
    </row>
    <row r="3129" spans="4:4">
      <c r="D3129" s="165"/>
    </row>
    <row r="3130" spans="4:4">
      <c r="D3130" s="165"/>
    </row>
    <row r="3131" spans="4:4">
      <c r="D3131" s="165"/>
    </row>
    <row r="3132" spans="4:4">
      <c r="D3132" s="165"/>
    </row>
    <row r="3133" spans="4:4">
      <c r="D3133" s="165"/>
    </row>
    <row r="3134" spans="4:4">
      <c r="D3134" s="165"/>
    </row>
    <row r="3135" spans="4:4">
      <c r="D3135" s="165"/>
    </row>
    <row r="3136" spans="4:4">
      <c r="D3136" s="165"/>
    </row>
    <row r="3137" spans="4:4">
      <c r="D3137" s="165"/>
    </row>
    <row r="3138" spans="4:4">
      <c r="D3138" s="165"/>
    </row>
    <row r="3139" spans="4:4">
      <c r="D3139" s="165"/>
    </row>
    <row r="3140" spans="4:4">
      <c r="D3140" s="165"/>
    </row>
    <row r="3141" spans="4:4">
      <c r="D3141" s="165"/>
    </row>
    <row r="3142" spans="4:4">
      <c r="D3142" s="165"/>
    </row>
    <row r="3143" spans="4:4">
      <c r="D3143" s="165"/>
    </row>
    <row r="3144" spans="4:4">
      <c r="D3144" s="165"/>
    </row>
    <row r="3145" spans="4:4">
      <c r="D3145" s="165"/>
    </row>
    <row r="3146" spans="4:4">
      <c r="D3146" s="165"/>
    </row>
    <row r="3147" spans="4:4">
      <c r="D3147" s="165"/>
    </row>
    <row r="3148" spans="4:4">
      <c r="D3148" s="165"/>
    </row>
    <row r="3149" spans="4:4">
      <c r="D3149" s="165"/>
    </row>
    <row r="3150" spans="4:4">
      <c r="D3150" s="165"/>
    </row>
    <row r="3151" spans="4:4">
      <c r="D3151" s="165"/>
    </row>
    <row r="3152" spans="4:4">
      <c r="D3152" s="165"/>
    </row>
    <row r="3153" spans="4:4">
      <c r="D3153" s="165"/>
    </row>
    <row r="3154" spans="4:4">
      <c r="D3154" s="165"/>
    </row>
    <row r="3155" spans="4:4">
      <c r="D3155" s="165"/>
    </row>
    <row r="3156" spans="4:4">
      <c r="D3156" s="165"/>
    </row>
    <row r="3157" spans="4:4">
      <c r="D3157" s="165"/>
    </row>
    <row r="3158" spans="4:4">
      <c r="D3158" s="165"/>
    </row>
    <row r="3159" spans="4:4">
      <c r="D3159" s="165"/>
    </row>
    <row r="3160" spans="4:4">
      <c r="D3160" s="165"/>
    </row>
    <row r="3161" spans="4:4">
      <c r="D3161" s="165"/>
    </row>
    <row r="3162" spans="4:4">
      <c r="D3162" s="165"/>
    </row>
    <row r="3163" spans="4:4">
      <c r="D3163" s="165"/>
    </row>
    <row r="3164" spans="4:4">
      <c r="D3164" s="165"/>
    </row>
    <row r="3165" spans="4:4">
      <c r="D3165" s="165"/>
    </row>
    <row r="3166" spans="4:4">
      <c r="D3166" s="165"/>
    </row>
    <row r="3167" spans="4:4">
      <c r="D3167" s="165"/>
    </row>
    <row r="3168" spans="4:4">
      <c r="D3168" s="165"/>
    </row>
    <row r="3169" spans="4:4">
      <c r="D3169" s="165"/>
    </row>
    <row r="3170" spans="4:4">
      <c r="D3170" s="165"/>
    </row>
    <row r="3171" spans="4:4">
      <c r="D3171" s="165"/>
    </row>
    <row r="3172" spans="4:4">
      <c r="D3172" s="165"/>
    </row>
    <row r="3173" spans="4:4">
      <c r="D3173" s="165"/>
    </row>
    <row r="3174" spans="4:4">
      <c r="D3174" s="165"/>
    </row>
    <row r="3175" spans="4:4">
      <c r="D3175" s="165"/>
    </row>
    <row r="3176" spans="4:4">
      <c r="D3176" s="165"/>
    </row>
    <row r="3177" spans="4:4">
      <c r="D3177" s="165"/>
    </row>
    <row r="3178" spans="4:4">
      <c r="D3178" s="165"/>
    </row>
    <row r="3179" spans="4:4">
      <c r="D3179" s="165"/>
    </row>
    <row r="3180" spans="4:4">
      <c r="D3180" s="165"/>
    </row>
    <row r="3181" spans="4:4">
      <c r="D3181" s="165"/>
    </row>
    <row r="3182" spans="4:4">
      <c r="D3182" s="165"/>
    </row>
    <row r="3183" spans="4:4">
      <c r="D3183" s="165"/>
    </row>
    <row r="3184" spans="4:4">
      <c r="D3184" s="165"/>
    </row>
    <row r="3185" spans="4:4">
      <c r="D3185" s="165"/>
    </row>
    <row r="3186" spans="4:4">
      <c r="D3186" s="165"/>
    </row>
    <row r="3187" spans="4:4">
      <c r="D3187" s="165"/>
    </row>
    <row r="3188" spans="4:4">
      <c r="D3188" s="165"/>
    </row>
    <row r="3189" spans="4:4">
      <c r="D3189" s="165"/>
    </row>
    <row r="3190" spans="4:4">
      <c r="D3190" s="165"/>
    </row>
    <row r="3191" spans="4:4">
      <c r="D3191" s="165"/>
    </row>
    <row r="3192" spans="4:4">
      <c r="D3192" s="165"/>
    </row>
    <row r="3193" spans="4:4">
      <c r="D3193" s="165"/>
    </row>
    <row r="3194" spans="4:4">
      <c r="D3194" s="165"/>
    </row>
    <row r="3195" spans="4:4">
      <c r="D3195" s="165"/>
    </row>
    <row r="3196" spans="4:4">
      <c r="D3196" s="165"/>
    </row>
    <row r="3197" spans="4:4">
      <c r="D3197" s="165"/>
    </row>
    <row r="3198" spans="4:4">
      <c r="D3198" s="165"/>
    </row>
    <row r="3199" spans="4:4">
      <c r="D3199" s="165"/>
    </row>
    <row r="3200" spans="4:4">
      <c r="D3200" s="165"/>
    </row>
    <row r="3201" spans="4:4">
      <c r="D3201" s="165"/>
    </row>
    <row r="3202" spans="4:4">
      <c r="D3202" s="165"/>
    </row>
    <row r="3203" spans="4:4">
      <c r="D3203" s="165"/>
    </row>
    <row r="3204" spans="4:4">
      <c r="D3204" s="165"/>
    </row>
    <row r="3205" spans="4:4">
      <c r="D3205" s="165"/>
    </row>
    <row r="3206" spans="4:4">
      <c r="D3206" s="165"/>
    </row>
    <row r="3207" spans="4:4">
      <c r="D3207" s="165"/>
    </row>
    <row r="3208" spans="4:4">
      <c r="D3208" s="165"/>
    </row>
    <row r="3209" spans="4:4">
      <c r="D3209" s="165"/>
    </row>
    <row r="3210" spans="4:4">
      <c r="D3210" s="165"/>
    </row>
    <row r="3211" spans="4:4">
      <c r="D3211" s="165"/>
    </row>
    <row r="3212" spans="4:4">
      <c r="D3212" s="165"/>
    </row>
    <row r="3213" spans="4:4">
      <c r="D3213" s="165"/>
    </row>
    <row r="3214" spans="4:4">
      <c r="D3214" s="165"/>
    </row>
    <row r="3215" spans="4:4">
      <c r="D3215" s="165"/>
    </row>
    <row r="3216" spans="4:4">
      <c r="D3216" s="165"/>
    </row>
    <row r="3217" spans="4:4">
      <c r="D3217" s="165"/>
    </row>
    <row r="3218" spans="4:4">
      <c r="D3218" s="165"/>
    </row>
    <row r="3219" spans="4:4">
      <c r="D3219" s="165"/>
    </row>
    <row r="3220" spans="4:4">
      <c r="D3220" s="165"/>
    </row>
    <row r="3221" spans="4:4">
      <c r="D3221" s="165"/>
    </row>
    <row r="3222" spans="4:4">
      <c r="D3222" s="165"/>
    </row>
    <row r="3223" spans="4:4">
      <c r="D3223" s="165"/>
    </row>
    <row r="3224" spans="4:4">
      <c r="D3224" s="165"/>
    </row>
    <row r="3225" spans="4:4">
      <c r="D3225" s="165"/>
    </row>
    <row r="3226" spans="4:4">
      <c r="D3226" s="165"/>
    </row>
    <row r="3227" spans="4:4">
      <c r="D3227" s="165"/>
    </row>
    <row r="3228" spans="4:4">
      <c r="D3228" s="165"/>
    </row>
    <row r="3229" spans="4:4">
      <c r="D3229" s="165"/>
    </row>
    <row r="3230" spans="4:4">
      <c r="D3230" s="165"/>
    </row>
    <row r="3231" spans="4:4">
      <c r="D3231" s="165"/>
    </row>
    <row r="3232" spans="4:4">
      <c r="D3232" s="165"/>
    </row>
    <row r="3233" spans="4:4">
      <c r="D3233" s="165"/>
    </row>
    <row r="3234" spans="4:4">
      <c r="D3234" s="165"/>
    </row>
    <row r="3235" spans="4:4">
      <c r="D3235" s="165"/>
    </row>
    <row r="3236" spans="4:4">
      <c r="D3236" s="165"/>
    </row>
    <row r="3237" spans="4:4">
      <c r="D3237" s="165"/>
    </row>
    <row r="3238" spans="4:4">
      <c r="D3238" s="165"/>
    </row>
    <row r="3239" spans="4:4">
      <c r="D3239" s="165"/>
    </row>
    <row r="3240" spans="4:4">
      <c r="D3240" s="165"/>
    </row>
    <row r="3241" spans="4:4">
      <c r="D3241" s="165"/>
    </row>
    <row r="3242" spans="4:4">
      <c r="D3242" s="165"/>
    </row>
    <row r="3243" spans="4:4">
      <c r="D3243" s="165"/>
    </row>
    <row r="3244" spans="4:4">
      <c r="D3244" s="165"/>
    </row>
    <row r="3245" spans="4:4">
      <c r="D3245" s="165"/>
    </row>
    <row r="3246" spans="4:4">
      <c r="D3246" s="165"/>
    </row>
    <row r="3247" spans="4:4">
      <c r="D3247" s="165"/>
    </row>
    <row r="3248" spans="4:4">
      <c r="D3248" s="165"/>
    </row>
    <row r="3249" spans="4:4">
      <c r="D3249" s="165"/>
    </row>
    <row r="3250" spans="4:4">
      <c r="D3250" s="165"/>
    </row>
    <row r="3251" spans="4:4">
      <c r="D3251" s="165"/>
    </row>
    <row r="3252" spans="4:4">
      <c r="D3252" s="165"/>
    </row>
    <row r="3253" spans="4:4">
      <c r="D3253" s="165"/>
    </row>
    <row r="3254" spans="4:4">
      <c r="D3254" s="165"/>
    </row>
    <row r="3255" spans="4:4">
      <c r="D3255" s="165"/>
    </row>
    <row r="3256" spans="4:4">
      <c r="D3256" s="165"/>
    </row>
    <row r="3257" spans="4:4">
      <c r="D3257" s="165"/>
    </row>
    <row r="3258" spans="4:4">
      <c r="D3258" s="165"/>
    </row>
    <row r="3259" spans="4:4">
      <c r="D3259" s="165"/>
    </row>
    <row r="3260" spans="4:4">
      <c r="D3260" s="165"/>
    </row>
    <row r="3261" spans="4:4">
      <c r="D3261" s="165"/>
    </row>
    <row r="3262" spans="4:4">
      <c r="D3262" s="165"/>
    </row>
    <row r="3263" spans="4:4">
      <c r="D3263" s="165"/>
    </row>
    <row r="3264" spans="4:4">
      <c r="D3264" s="165"/>
    </row>
    <row r="3265" spans="4:4">
      <c r="D3265" s="165"/>
    </row>
    <row r="3266" spans="4:4">
      <c r="D3266" s="165"/>
    </row>
    <row r="3267" spans="4:4">
      <c r="D3267" s="165"/>
    </row>
    <row r="3268" spans="4:4">
      <c r="D3268" s="165"/>
    </row>
    <row r="3269" spans="4:4">
      <c r="D3269" s="165"/>
    </row>
    <row r="3270" spans="4:4">
      <c r="D3270" s="165"/>
    </row>
    <row r="3271" spans="4:4">
      <c r="D3271" s="165"/>
    </row>
    <row r="3272" spans="4:4">
      <c r="D3272" s="165"/>
    </row>
    <row r="3273" spans="4:4">
      <c r="D3273" s="165"/>
    </row>
    <row r="3274" spans="4:4">
      <c r="D3274" s="165"/>
    </row>
    <row r="3275" spans="4:4">
      <c r="D3275" s="165"/>
    </row>
    <row r="3276" spans="4:4">
      <c r="D3276" s="165"/>
    </row>
    <row r="3277" spans="4:4">
      <c r="D3277" s="165"/>
    </row>
    <row r="3278" spans="4:4">
      <c r="D3278" s="165"/>
    </row>
    <row r="3279" spans="4:4">
      <c r="D3279" s="165"/>
    </row>
    <row r="3280" spans="4:4">
      <c r="D3280" s="165"/>
    </row>
    <row r="3281" spans="4:4">
      <c r="D3281" s="165"/>
    </row>
    <row r="3282" spans="4:4">
      <c r="D3282" s="165"/>
    </row>
    <row r="3283" spans="4:4">
      <c r="D3283" s="165"/>
    </row>
    <row r="3284" spans="4:4">
      <c r="D3284" s="165"/>
    </row>
    <row r="3285" spans="4:4">
      <c r="D3285" s="165"/>
    </row>
    <row r="3286" spans="4:4">
      <c r="D3286" s="165"/>
    </row>
    <row r="3287" spans="4:4">
      <c r="D3287" s="165"/>
    </row>
    <row r="3288" spans="4:4">
      <c r="D3288" s="165"/>
    </row>
    <row r="3289" spans="4:4">
      <c r="D3289" s="165"/>
    </row>
    <row r="3290" spans="4:4">
      <c r="D3290" s="165"/>
    </row>
    <row r="3291" spans="4:4">
      <c r="D3291" s="165"/>
    </row>
    <row r="3292" spans="4:4">
      <c r="D3292" s="165"/>
    </row>
    <row r="3293" spans="4:4">
      <c r="D3293" s="165"/>
    </row>
    <row r="3294" spans="4:4">
      <c r="D3294" s="165"/>
    </row>
    <row r="3295" spans="4:4">
      <c r="D3295" s="165"/>
    </row>
    <row r="3296" spans="4:4">
      <c r="D3296" s="165"/>
    </row>
    <row r="3297" spans="4:4">
      <c r="D3297" s="165"/>
    </row>
    <row r="3298" spans="4:4">
      <c r="D3298" s="165"/>
    </row>
    <row r="3299" spans="4:4">
      <c r="D3299" s="165"/>
    </row>
    <row r="3300" spans="4:4">
      <c r="D3300" s="165"/>
    </row>
    <row r="3301" spans="4:4">
      <c r="D3301" s="165"/>
    </row>
    <row r="3302" spans="4:4">
      <c r="D3302" s="165"/>
    </row>
    <row r="3303" spans="4:4">
      <c r="D3303" s="165"/>
    </row>
    <row r="3304" spans="4:4">
      <c r="D3304" s="165"/>
    </row>
    <row r="3305" spans="4:4">
      <c r="D3305" s="165"/>
    </row>
    <row r="3306" spans="4:4">
      <c r="D3306" s="165"/>
    </row>
    <row r="3307" spans="4:4">
      <c r="D3307" s="165"/>
    </row>
    <row r="3308" spans="4:4">
      <c r="D3308" s="165"/>
    </row>
    <row r="3309" spans="4:4">
      <c r="D3309" s="165"/>
    </row>
    <row r="3310" spans="4:4">
      <c r="D3310" s="165"/>
    </row>
    <row r="3311" spans="4:4">
      <c r="D3311" s="165"/>
    </row>
    <row r="3312" spans="4:4">
      <c r="D3312" s="165"/>
    </row>
    <row r="3313" spans="4:4">
      <c r="D3313" s="165"/>
    </row>
    <row r="3314" spans="4:4">
      <c r="D3314" s="165"/>
    </row>
    <row r="3315" spans="4:4">
      <c r="D3315" s="165"/>
    </row>
    <row r="3316" spans="4:4">
      <c r="D3316" s="165"/>
    </row>
    <row r="3317" spans="4:4">
      <c r="D3317" s="165"/>
    </row>
    <row r="3318" spans="4:4">
      <c r="D3318" s="165"/>
    </row>
    <row r="3319" spans="4:4">
      <c r="D3319" s="165"/>
    </row>
    <row r="3320" spans="4:4">
      <c r="D3320" s="165"/>
    </row>
    <row r="3321" spans="4:4">
      <c r="D3321" s="165"/>
    </row>
    <row r="3322" spans="4:4">
      <c r="D3322" s="165"/>
    </row>
    <row r="3323" spans="4:4">
      <c r="D3323" s="165"/>
    </row>
    <row r="3324" spans="4:4">
      <c r="D3324" s="165"/>
    </row>
    <row r="3325" spans="4:4">
      <c r="D3325" s="165"/>
    </row>
    <row r="3326" spans="4:4">
      <c r="D3326" s="165"/>
    </row>
    <row r="3327" spans="4:4">
      <c r="D3327" s="165"/>
    </row>
    <row r="3328" spans="4:4">
      <c r="D3328" s="165"/>
    </row>
    <row r="3329" spans="4:4">
      <c r="D3329" s="165"/>
    </row>
    <row r="3330" spans="4:4">
      <c r="D3330" s="165"/>
    </row>
    <row r="3331" spans="4:4">
      <c r="D3331" s="165"/>
    </row>
    <row r="3332" spans="4:4">
      <c r="D3332" s="165"/>
    </row>
    <row r="3333" spans="4:4">
      <c r="D3333" s="165"/>
    </row>
    <row r="3334" spans="4:4">
      <c r="D3334" s="165"/>
    </row>
    <row r="3335" spans="4:4">
      <c r="D3335" s="165"/>
    </row>
    <row r="3336" spans="4:4">
      <c r="D3336" s="165"/>
    </row>
    <row r="3337" spans="4:4">
      <c r="D3337" s="165"/>
    </row>
    <row r="3338" spans="4:4">
      <c r="D3338" s="165"/>
    </row>
    <row r="3339" spans="4:4">
      <c r="D3339" s="165"/>
    </row>
    <row r="3340" spans="4:4">
      <c r="D3340" s="165"/>
    </row>
    <row r="3341" spans="4:4">
      <c r="D3341" s="165"/>
    </row>
    <row r="3342" spans="4:4">
      <c r="D3342" s="165"/>
    </row>
    <row r="3343" spans="4:4">
      <c r="D3343" s="165"/>
    </row>
    <row r="3344" spans="4:4">
      <c r="D3344" s="165"/>
    </row>
    <row r="3345" spans="4:4">
      <c r="D3345" s="165"/>
    </row>
    <row r="3346" spans="4:4">
      <c r="D3346" s="165"/>
    </row>
    <row r="3347" spans="4:4">
      <c r="D3347" s="165"/>
    </row>
    <row r="3348" spans="4:4">
      <c r="D3348" s="165"/>
    </row>
    <row r="3349" spans="4:4">
      <c r="D3349" s="165"/>
    </row>
    <row r="3350" spans="4:4">
      <c r="D3350" s="165"/>
    </row>
    <row r="3351" spans="4:4">
      <c r="D3351" s="165"/>
    </row>
    <row r="3352" spans="4:4">
      <c r="D3352" s="165"/>
    </row>
    <row r="3353" spans="4:4">
      <c r="D3353" s="165"/>
    </row>
    <row r="3354" spans="4:4">
      <c r="D3354" s="165"/>
    </row>
    <row r="3355" spans="4:4">
      <c r="D3355" s="165"/>
    </row>
    <row r="3356" spans="4:4">
      <c r="D3356" s="165"/>
    </row>
    <row r="3357" spans="4:4">
      <c r="D3357" s="165"/>
    </row>
    <row r="3358" spans="4:4">
      <c r="D3358" s="165"/>
    </row>
    <row r="3359" spans="4:4">
      <c r="D3359" s="165"/>
    </row>
    <row r="3360" spans="4:4">
      <c r="D3360" s="165"/>
    </row>
    <row r="3361" spans="4:4">
      <c r="D3361" s="165"/>
    </row>
    <row r="3362" spans="4:4">
      <c r="D3362" s="165"/>
    </row>
    <row r="3363" spans="4:4">
      <c r="D3363" s="165"/>
    </row>
    <row r="3364" spans="4:4">
      <c r="D3364" s="165"/>
    </row>
    <row r="3365" spans="4:4">
      <c r="D3365" s="165"/>
    </row>
    <row r="3366" spans="4:4">
      <c r="D3366" s="165"/>
    </row>
    <row r="3367" spans="4:4">
      <c r="D3367" s="165"/>
    </row>
    <row r="3368" spans="4:4">
      <c r="D3368" s="165"/>
    </row>
    <row r="3369" spans="4:4">
      <c r="D3369" s="165"/>
    </row>
    <row r="3370" spans="4:4">
      <c r="D3370" s="165"/>
    </row>
    <row r="3371" spans="4:4">
      <c r="D3371" s="165"/>
    </row>
    <row r="3372" spans="4:4">
      <c r="D3372" s="165"/>
    </row>
    <row r="3373" spans="4:4">
      <c r="D3373" s="165"/>
    </row>
    <row r="3374" spans="4:4">
      <c r="D3374" s="165"/>
    </row>
    <row r="3375" spans="4:4">
      <c r="D3375" s="165"/>
    </row>
    <row r="3376" spans="4:4">
      <c r="D3376" s="165"/>
    </row>
    <row r="3377" spans="4:4">
      <c r="D3377" s="165"/>
    </row>
    <row r="3378" spans="4:4">
      <c r="D3378" s="165"/>
    </row>
    <row r="3379" spans="4:4">
      <c r="D3379" s="165"/>
    </row>
    <row r="3380" spans="4:4">
      <c r="D3380" s="165"/>
    </row>
    <row r="3381" spans="4:4">
      <c r="D3381" s="165"/>
    </row>
    <row r="3382" spans="4:4">
      <c r="D3382" s="165"/>
    </row>
    <row r="3383" spans="4:4">
      <c r="D3383" s="165"/>
    </row>
    <row r="3384" spans="4:4">
      <c r="D3384" s="165"/>
    </row>
    <row r="3385" spans="4:4">
      <c r="D3385" s="165"/>
    </row>
    <row r="3386" spans="4:4">
      <c r="D3386" s="165"/>
    </row>
    <row r="3387" spans="4:4">
      <c r="D3387" s="165"/>
    </row>
    <row r="3388" spans="4:4">
      <c r="D3388" s="165"/>
    </row>
    <row r="3389" spans="4:4">
      <c r="D3389" s="165"/>
    </row>
    <row r="3390" spans="4:4">
      <c r="D3390" s="165"/>
    </row>
    <row r="3391" spans="4:4">
      <c r="D3391" s="165"/>
    </row>
    <row r="3392" spans="4:4">
      <c r="D3392" s="165"/>
    </row>
    <row r="3393" spans="4:4">
      <c r="D3393" s="165"/>
    </row>
    <row r="3394" spans="4:4">
      <c r="D3394" s="165"/>
    </row>
    <row r="3395" spans="4:4">
      <c r="D3395" s="165"/>
    </row>
    <row r="3396" spans="4:4">
      <c r="D3396" s="165"/>
    </row>
    <row r="3397" spans="4:4">
      <c r="D3397" s="165"/>
    </row>
    <row r="3398" spans="4:4">
      <c r="D3398" s="165"/>
    </row>
    <row r="3399" spans="4:4">
      <c r="D3399" s="165"/>
    </row>
    <row r="3400" spans="4:4">
      <c r="D3400" s="165"/>
    </row>
    <row r="3401" spans="4:4">
      <c r="D3401" s="165"/>
    </row>
    <row r="3402" spans="4:4">
      <c r="D3402" s="165"/>
    </row>
    <row r="3403" spans="4:4">
      <c r="D3403" s="165"/>
    </row>
    <row r="3404" spans="4:4">
      <c r="D3404" s="165"/>
    </row>
    <row r="3405" spans="4:4">
      <c r="D3405" s="165"/>
    </row>
    <row r="3406" spans="4:4">
      <c r="D3406" s="165"/>
    </row>
    <row r="3407" spans="4:4">
      <c r="D3407" s="165"/>
    </row>
    <row r="3408" spans="4:4">
      <c r="D3408" s="165"/>
    </row>
    <row r="3409" spans="4:4">
      <c r="D3409" s="165"/>
    </row>
    <row r="3410" spans="4:4">
      <c r="D3410" s="165"/>
    </row>
    <row r="3411" spans="4:4">
      <c r="D3411" s="165"/>
    </row>
    <row r="3412" spans="4:4">
      <c r="D3412" s="165"/>
    </row>
    <row r="3413" spans="4:4">
      <c r="D3413" s="165"/>
    </row>
    <row r="3414" spans="4:4">
      <c r="D3414" s="165"/>
    </row>
    <row r="3415" spans="4:4">
      <c r="D3415" s="165"/>
    </row>
    <row r="3416" spans="4:4">
      <c r="D3416" s="165"/>
    </row>
    <row r="3417" spans="4:4">
      <c r="D3417" s="165"/>
    </row>
    <row r="3418" spans="4:4">
      <c r="D3418" s="165"/>
    </row>
    <row r="3419" spans="4:4">
      <c r="D3419" s="165"/>
    </row>
    <row r="3420" spans="4:4">
      <c r="D3420" s="165"/>
    </row>
    <row r="3421" spans="4:4">
      <c r="D3421" s="165"/>
    </row>
    <row r="3422" spans="4:4">
      <c r="D3422" s="165"/>
    </row>
    <row r="3423" spans="4:4">
      <c r="D3423" s="165"/>
    </row>
    <row r="3424" spans="4:4">
      <c r="D3424" s="165"/>
    </row>
    <row r="3425" spans="4:4">
      <c r="D3425" s="165"/>
    </row>
    <row r="3426" spans="4:4">
      <c r="D3426" s="165"/>
    </row>
    <row r="3427" spans="4:4">
      <c r="D3427" s="165"/>
    </row>
    <row r="3428" spans="4:4">
      <c r="D3428" s="165"/>
    </row>
    <row r="3429" spans="4:4">
      <c r="D3429" s="165"/>
    </row>
    <row r="3430" spans="4:4">
      <c r="D3430" s="165"/>
    </row>
    <row r="3431" spans="4:4">
      <c r="D3431" s="165"/>
    </row>
    <row r="3432" spans="4:4">
      <c r="D3432" s="165"/>
    </row>
    <row r="3433" spans="4:4">
      <c r="D3433" s="165"/>
    </row>
    <row r="3434" spans="4:4">
      <c r="D3434" s="165"/>
    </row>
    <row r="3435" spans="4:4">
      <c r="D3435" s="165"/>
    </row>
    <row r="3436" spans="4:4">
      <c r="D3436" s="165"/>
    </row>
    <row r="3437" spans="4:4">
      <c r="D3437" s="165"/>
    </row>
    <row r="3438" spans="4:4">
      <c r="D3438" s="165"/>
    </row>
    <row r="3439" spans="4:4">
      <c r="D3439" s="165"/>
    </row>
    <row r="3440" spans="4:4">
      <c r="D3440" s="165"/>
    </row>
    <row r="3441" spans="4:4">
      <c r="D3441" s="165"/>
    </row>
    <row r="3442" spans="4:4">
      <c r="D3442" s="165"/>
    </row>
    <row r="3443" spans="4:4">
      <c r="D3443" s="165"/>
    </row>
    <row r="3444" spans="4:4">
      <c r="D3444" s="165"/>
    </row>
    <row r="3445" spans="4:4">
      <c r="D3445" s="165"/>
    </row>
    <row r="3446" spans="4:4">
      <c r="D3446" s="165"/>
    </row>
    <row r="3447" spans="4:4">
      <c r="D3447" s="165"/>
    </row>
    <row r="3448" spans="4:4">
      <c r="D3448" s="165"/>
    </row>
    <row r="3449" spans="4:4">
      <c r="D3449" s="165"/>
    </row>
    <row r="3450" spans="4:4">
      <c r="D3450" s="165"/>
    </row>
    <row r="3451" spans="4:4">
      <c r="D3451" s="165"/>
    </row>
    <row r="3452" spans="4:4">
      <c r="D3452" s="165"/>
    </row>
    <row r="3453" spans="4:4">
      <c r="D3453" s="165"/>
    </row>
    <row r="3454" spans="4:4">
      <c r="D3454" s="165"/>
    </row>
    <row r="3455" spans="4:4">
      <c r="D3455" s="165"/>
    </row>
    <row r="3456" spans="4:4">
      <c r="D3456" s="165"/>
    </row>
    <row r="3457" spans="4:4">
      <c r="D3457" s="165"/>
    </row>
    <row r="3458" spans="4:4">
      <c r="D3458" s="165"/>
    </row>
    <row r="3459" spans="4:4">
      <c r="D3459" s="165"/>
    </row>
    <row r="3460" spans="4:4">
      <c r="D3460" s="165"/>
    </row>
    <row r="3461" spans="4:4">
      <c r="D3461" s="165"/>
    </row>
    <row r="3462" spans="4:4">
      <c r="D3462" s="165"/>
    </row>
    <row r="3463" spans="4:4">
      <c r="D3463" s="165"/>
    </row>
    <row r="3464" spans="4:4">
      <c r="D3464" s="165"/>
    </row>
    <row r="3465" spans="4:4">
      <c r="D3465" s="165"/>
    </row>
    <row r="3466" spans="4:4">
      <c r="D3466" s="165"/>
    </row>
    <row r="3467" spans="4:4">
      <c r="D3467" s="165"/>
    </row>
    <row r="3468" spans="4:4">
      <c r="D3468" s="165"/>
    </row>
    <row r="3469" spans="4:4">
      <c r="D3469" s="165"/>
    </row>
    <row r="3470" spans="4:4">
      <c r="D3470" s="165"/>
    </row>
    <row r="3471" spans="4:4">
      <c r="D3471" s="165"/>
    </row>
    <row r="3472" spans="4:4">
      <c r="D3472" s="165"/>
    </row>
    <row r="3473" spans="4:4">
      <c r="D3473" s="165"/>
    </row>
    <row r="3474" spans="4:4">
      <c r="D3474" s="165"/>
    </row>
    <row r="3475" spans="4:4">
      <c r="D3475" s="165"/>
    </row>
    <row r="3476" spans="4:4">
      <c r="D3476" s="165"/>
    </row>
    <row r="3477" spans="4:4">
      <c r="D3477" s="165"/>
    </row>
    <row r="3478" spans="4:4">
      <c r="D3478" s="165"/>
    </row>
    <row r="3479" spans="4:4">
      <c r="D3479" s="165"/>
    </row>
    <row r="3480" spans="4:4">
      <c r="D3480" s="165"/>
    </row>
    <row r="3481" spans="4:4">
      <c r="D3481" s="165"/>
    </row>
    <row r="3482" spans="4:4">
      <c r="D3482" s="165"/>
    </row>
    <row r="3483" spans="4:4">
      <c r="D3483" s="165"/>
    </row>
    <row r="3484" spans="4:4">
      <c r="D3484" s="165"/>
    </row>
    <row r="3485" spans="4:4">
      <c r="D3485" s="165"/>
    </row>
    <row r="3486" spans="4:4">
      <c r="D3486" s="165"/>
    </row>
    <row r="3487" spans="4:4">
      <c r="D3487" s="165"/>
    </row>
    <row r="3488" spans="4:4">
      <c r="D3488" s="165"/>
    </row>
    <row r="3489" spans="4:4">
      <c r="D3489" s="165"/>
    </row>
    <row r="3490" spans="4:4">
      <c r="D3490" s="165"/>
    </row>
    <row r="3491" spans="4:4">
      <c r="D3491" s="165"/>
    </row>
    <row r="3492" spans="4:4">
      <c r="D3492" s="165"/>
    </row>
    <row r="3493" spans="4:4">
      <c r="D3493" s="165"/>
    </row>
    <row r="3494" spans="4:4">
      <c r="D3494" s="165"/>
    </row>
    <row r="3495" spans="4:4">
      <c r="D3495" s="165"/>
    </row>
    <row r="3496" spans="4:4">
      <c r="D3496" s="165"/>
    </row>
    <row r="3497" spans="4:4">
      <c r="D3497" s="165"/>
    </row>
    <row r="3498" spans="4:4">
      <c r="D3498" s="165"/>
    </row>
    <row r="3499" spans="4:4">
      <c r="D3499" s="165"/>
    </row>
    <row r="3500" spans="4:4">
      <c r="D3500" s="165"/>
    </row>
    <row r="3501" spans="4:4">
      <c r="D3501" s="165"/>
    </row>
    <row r="3502" spans="4:4">
      <c r="D3502" s="165"/>
    </row>
    <row r="3503" spans="4:4">
      <c r="D3503" s="165"/>
    </row>
    <row r="3504" spans="4:4">
      <c r="D3504" s="165"/>
    </row>
    <row r="3505" spans="4:4">
      <c r="D3505" s="165"/>
    </row>
    <row r="3506" spans="4:4">
      <c r="D3506" s="165"/>
    </row>
    <row r="3507" spans="4:4">
      <c r="D3507" s="165"/>
    </row>
    <row r="3508" spans="4:4">
      <c r="D3508" s="165"/>
    </row>
    <row r="3509" spans="4:4">
      <c r="D3509" s="165"/>
    </row>
    <row r="3510" spans="4:4">
      <c r="D3510" s="165"/>
    </row>
    <row r="3511" spans="4:4">
      <c r="D3511" s="165"/>
    </row>
    <row r="3512" spans="4:4">
      <c r="D3512" s="165"/>
    </row>
    <row r="3513" spans="4:4">
      <c r="D3513" s="165"/>
    </row>
    <row r="3514" spans="4:4">
      <c r="D3514" s="165"/>
    </row>
    <row r="3515" spans="4:4">
      <c r="D3515" s="165"/>
    </row>
    <row r="3516" spans="4:4">
      <c r="D3516" s="165"/>
    </row>
    <row r="3517" spans="4:4">
      <c r="D3517" s="165"/>
    </row>
    <row r="3518" spans="4:4">
      <c r="D3518" s="165"/>
    </row>
    <row r="3519" spans="4:4">
      <c r="D3519" s="165"/>
    </row>
    <row r="3520" spans="4:4">
      <c r="D3520" s="165"/>
    </row>
    <row r="3521" spans="4:4">
      <c r="D3521" s="165"/>
    </row>
    <row r="3522" spans="4:4">
      <c r="D3522" s="165"/>
    </row>
    <row r="3523" spans="4:4">
      <c r="D3523" s="165"/>
    </row>
    <row r="3524" spans="4:4">
      <c r="D3524" s="165"/>
    </row>
    <row r="3525" spans="4:4">
      <c r="D3525" s="165"/>
    </row>
    <row r="3526" spans="4:4">
      <c r="D3526" s="165"/>
    </row>
    <row r="3527" spans="4:4">
      <c r="D3527" s="165"/>
    </row>
    <row r="3528" spans="4:4">
      <c r="D3528" s="165"/>
    </row>
    <row r="3529" spans="4:4">
      <c r="D3529" s="165"/>
    </row>
    <row r="3530" spans="4:4">
      <c r="D3530" s="165"/>
    </row>
    <row r="3531" spans="4:4">
      <c r="D3531" s="165"/>
    </row>
    <row r="3532" spans="4:4">
      <c r="D3532" s="165"/>
    </row>
    <row r="3533" spans="4:4">
      <c r="D3533" s="165"/>
    </row>
    <row r="3534" spans="4:4">
      <c r="D3534" s="165"/>
    </row>
    <row r="3535" spans="4:4">
      <c r="D3535" s="165"/>
    </row>
    <row r="3536" spans="4:4">
      <c r="D3536" s="165"/>
    </row>
    <row r="3537" spans="4:4">
      <c r="D3537" s="165"/>
    </row>
    <row r="3538" spans="4:4">
      <c r="D3538" s="165"/>
    </row>
    <row r="3539" spans="4:4">
      <c r="D3539" s="165"/>
    </row>
    <row r="3540" spans="4:4">
      <c r="D3540" s="165"/>
    </row>
    <row r="3541" spans="4:4">
      <c r="D3541" s="165"/>
    </row>
    <row r="3542" spans="4:4">
      <c r="D3542" s="165"/>
    </row>
    <row r="3543" spans="4:4">
      <c r="D3543" s="165"/>
    </row>
    <row r="3544" spans="4:4">
      <c r="D3544" s="165"/>
    </row>
    <row r="3545" spans="4:4">
      <c r="D3545" s="165"/>
    </row>
    <row r="3546" spans="4:4">
      <c r="D3546" s="165"/>
    </row>
    <row r="3547" spans="4:4">
      <c r="D3547" s="165"/>
    </row>
    <row r="3548" spans="4:4">
      <c r="D3548" s="165"/>
    </row>
    <row r="3549" spans="4:4">
      <c r="D3549" s="165"/>
    </row>
    <row r="3550" spans="4:4">
      <c r="D3550" s="165"/>
    </row>
    <row r="3551" spans="4:4">
      <c r="D3551" s="165"/>
    </row>
    <row r="3552" spans="4:4">
      <c r="D3552" s="165"/>
    </row>
    <row r="3553" spans="4:4">
      <c r="D3553" s="165"/>
    </row>
    <row r="3554" spans="4:4">
      <c r="D3554" s="165"/>
    </row>
    <row r="3555" spans="4:4">
      <c r="D3555" s="165"/>
    </row>
    <row r="3556" spans="4:4">
      <c r="D3556" s="165"/>
    </row>
    <row r="3557" spans="4:4">
      <c r="D3557" s="165"/>
    </row>
    <row r="3558" spans="4:4">
      <c r="D3558" s="165"/>
    </row>
    <row r="3559" spans="4:4">
      <c r="D3559" s="165"/>
    </row>
    <row r="3560" spans="4:4">
      <c r="D3560" s="165"/>
    </row>
    <row r="3561" spans="4:4">
      <c r="D3561" s="165"/>
    </row>
    <row r="3562" spans="4:4">
      <c r="D3562" s="165"/>
    </row>
    <row r="3563" spans="4:4">
      <c r="D3563" s="165"/>
    </row>
    <row r="3564" spans="4:4">
      <c r="D3564" s="165"/>
    </row>
    <row r="3565" spans="4:4">
      <c r="D3565" s="165"/>
    </row>
    <row r="3566" spans="4:4">
      <c r="D3566" s="165"/>
    </row>
    <row r="3567" spans="4:4">
      <c r="D3567" s="165"/>
    </row>
    <row r="3568" spans="4:4">
      <c r="D3568" s="165"/>
    </row>
    <row r="3569" spans="4:4">
      <c r="D3569" s="165"/>
    </row>
    <row r="3570" spans="4:4">
      <c r="D3570" s="165"/>
    </row>
    <row r="3571" spans="4:4">
      <c r="D3571" s="165"/>
    </row>
    <row r="3572" spans="4:4">
      <c r="D3572" s="165"/>
    </row>
    <row r="3573" spans="4:4">
      <c r="D3573" s="165"/>
    </row>
    <row r="3574" spans="4:4">
      <c r="D3574" s="165"/>
    </row>
    <row r="3575" spans="4:4">
      <c r="D3575" s="165"/>
    </row>
    <row r="3576" spans="4:4">
      <c r="D3576" s="165"/>
    </row>
    <row r="3577" spans="4:4">
      <c r="D3577" s="165"/>
    </row>
    <row r="3578" spans="4:4">
      <c r="D3578" s="165"/>
    </row>
    <row r="3579" spans="4:4">
      <c r="D3579" s="165"/>
    </row>
    <row r="3580" spans="4:4">
      <c r="D3580" s="165"/>
    </row>
    <row r="3581" spans="4:4">
      <c r="D3581" s="165"/>
    </row>
    <row r="3582" spans="4:4">
      <c r="D3582" s="165"/>
    </row>
    <row r="3583" spans="4:4">
      <c r="D3583" s="165"/>
    </row>
    <row r="3584" spans="4:4">
      <c r="D3584" s="165"/>
    </row>
    <row r="3585" spans="4:4">
      <c r="D3585" s="165"/>
    </row>
    <row r="3586" spans="4:4">
      <c r="D3586" s="165"/>
    </row>
    <row r="3587" spans="4:4">
      <c r="D3587" s="165"/>
    </row>
    <row r="3588" spans="4:4">
      <c r="D3588" s="165"/>
    </row>
    <row r="3589" spans="4:4">
      <c r="D3589" s="165"/>
    </row>
    <row r="3590" spans="4:4">
      <c r="D3590" s="165"/>
    </row>
    <row r="3591" spans="4:4">
      <c r="D3591" s="165"/>
    </row>
    <row r="3592" spans="4:4">
      <c r="D3592" s="165"/>
    </row>
    <row r="3593" spans="4:4">
      <c r="D3593" s="165"/>
    </row>
    <row r="3594" spans="4:4">
      <c r="D3594" s="165"/>
    </row>
    <row r="3595" spans="4:4">
      <c r="D3595" s="165"/>
    </row>
    <row r="3596" spans="4:4">
      <c r="D3596" s="165"/>
    </row>
    <row r="3597" spans="4:4">
      <c r="D3597" s="165"/>
    </row>
    <row r="3598" spans="4:4">
      <c r="D3598" s="165"/>
    </row>
    <row r="3599" spans="4:4">
      <c r="D3599" s="165"/>
    </row>
    <row r="3600" spans="4:4">
      <c r="D3600" s="165"/>
    </row>
    <row r="3601" spans="4:4">
      <c r="D3601" s="165"/>
    </row>
    <row r="3602" spans="4:4">
      <c r="D3602" s="165"/>
    </row>
    <row r="3603" spans="4:4">
      <c r="D3603" s="165"/>
    </row>
    <row r="3604" spans="4:4">
      <c r="D3604" s="165"/>
    </row>
    <row r="3605" spans="4:4">
      <c r="D3605" s="165"/>
    </row>
    <row r="3606" spans="4:4">
      <c r="D3606" s="165"/>
    </row>
    <row r="3607" spans="4:4">
      <c r="D3607" s="165"/>
    </row>
    <row r="3608" spans="4:4">
      <c r="D3608" s="165"/>
    </row>
    <row r="3609" spans="4:4">
      <c r="D3609" s="165"/>
    </row>
    <row r="3610" spans="4:4">
      <c r="D3610" s="165"/>
    </row>
    <row r="3611" spans="4:4">
      <c r="D3611" s="165"/>
    </row>
    <row r="3612" spans="4:4">
      <c r="D3612" s="165"/>
    </row>
    <row r="3613" spans="4:4">
      <c r="D3613" s="165"/>
    </row>
    <row r="3614" spans="4:4">
      <c r="D3614" s="165"/>
    </row>
    <row r="3615" spans="4:4">
      <c r="D3615" s="165"/>
    </row>
    <row r="3616" spans="4:4">
      <c r="D3616" s="165"/>
    </row>
    <row r="3617" spans="4:4">
      <c r="D3617" s="165"/>
    </row>
    <row r="3618" spans="4:4">
      <c r="D3618" s="165"/>
    </row>
    <row r="3619" spans="4:4">
      <c r="D3619" s="165"/>
    </row>
    <row r="3620" spans="4:4">
      <c r="D3620" s="165"/>
    </row>
    <row r="3621" spans="4:4">
      <c r="D3621" s="165"/>
    </row>
    <row r="3622" spans="4:4">
      <c r="D3622" s="165"/>
    </row>
    <row r="3623" spans="4:4">
      <c r="D3623" s="165"/>
    </row>
    <row r="3624" spans="4:4">
      <c r="D3624" s="165"/>
    </row>
    <row r="3625" spans="4:4">
      <c r="D3625" s="165"/>
    </row>
    <row r="3626" spans="4:4">
      <c r="D3626" s="165"/>
    </row>
    <row r="3627" spans="4:4">
      <c r="D3627" s="165"/>
    </row>
    <row r="3628" spans="4:4">
      <c r="D3628" s="165"/>
    </row>
    <row r="3629" spans="4:4">
      <c r="D3629" s="165"/>
    </row>
    <row r="3630" spans="4:4">
      <c r="D3630" s="165"/>
    </row>
    <row r="3631" spans="4:4">
      <c r="D3631" s="165"/>
    </row>
    <row r="3632" spans="4:4">
      <c r="D3632" s="165"/>
    </row>
    <row r="3633" spans="4:4">
      <c r="D3633" s="165"/>
    </row>
    <row r="3634" spans="4:4">
      <c r="D3634" s="165"/>
    </row>
    <row r="3635" spans="4:4">
      <c r="D3635" s="165"/>
    </row>
    <row r="3636" spans="4:4">
      <c r="D3636" s="165"/>
    </row>
    <row r="3637" spans="4:4">
      <c r="D3637" s="165"/>
    </row>
    <row r="3638" spans="4:4">
      <c r="D3638" s="165"/>
    </row>
    <row r="3639" spans="4:4">
      <c r="D3639" s="165"/>
    </row>
    <row r="3640" spans="4:4">
      <c r="D3640" s="165"/>
    </row>
    <row r="3641" spans="4:4">
      <c r="D3641" s="165"/>
    </row>
    <row r="3642" spans="4:4">
      <c r="D3642" s="165"/>
    </row>
    <row r="3643" spans="4:4">
      <c r="D3643" s="165"/>
    </row>
    <row r="3644" spans="4:4">
      <c r="D3644" s="165"/>
    </row>
    <row r="3645" spans="4:4">
      <c r="D3645" s="165"/>
    </row>
    <row r="3646" spans="4:4">
      <c r="D3646" s="165"/>
    </row>
    <row r="3647" spans="4:4">
      <c r="D3647" s="165"/>
    </row>
    <row r="3648" spans="4:4">
      <c r="D3648" s="165"/>
    </row>
    <row r="3649" spans="4:4">
      <c r="D3649" s="165"/>
    </row>
    <row r="3650" spans="4:4">
      <c r="D3650" s="165"/>
    </row>
    <row r="3651" spans="4:4">
      <c r="D3651" s="165"/>
    </row>
    <row r="3652" spans="4:4">
      <c r="D3652" s="165"/>
    </row>
    <row r="3653" spans="4:4">
      <c r="D3653" s="165"/>
    </row>
    <row r="3654" spans="4:4">
      <c r="D3654" s="165"/>
    </row>
    <row r="3655" spans="4:4">
      <c r="D3655" s="165"/>
    </row>
    <row r="3656" spans="4:4">
      <c r="D3656" s="165"/>
    </row>
    <row r="3657" spans="4:4">
      <c r="D3657" s="165"/>
    </row>
    <row r="3658" spans="4:4">
      <c r="D3658" s="165"/>
    </row>
    <row r="3659" spans="4:4">
      <c r="D3659" s="165"/>
    </row>
    <row r="3660" spans="4:4">
      <c r="D3660" s="165"/>
    </row>
    <row r="3661" spans="4:4">
      <c r="D3661" s="165"/>
    </row>
    <row r="3662" spans="4:4">
      <c r="D3662" s="165"/>
    </row>
    <row r="3663" spans="4:4">
      <c r="D3663" s="165"/>
    </row>
    <row r="3664" spans="4:4">
      <c r="D3664" s="165"/>
    </row>
    <row r="3665" spans="4:4">
      <c r="D3665" s="165"/>
    </row>
    <row r="3666" spans="4:4">
      <c r="D3666" s="165"/>
    </row>
    <row r="3667" spans="4:4">
      <c r="D3667" s="165"/>
    </row>
    <row r="3668" spans="4:4">
      <c r="D3668" s="165"/>
    </row>
    <row r="3669" spans="4:4">
      <c r="D3669" s="165"/>
    </row>
    <row r="3670" spans="4:4">
      <c r="D3670" s="165"/>
    </row>
    <row r="3671" spans="4:4">
      <c r="D3671" s="165"/>
    </row>
    <row r="3672" spans="4:4">
      <c r="D3672" s="165"/>
    </row>
    <row r="3673" spans="4:4">
      <c r="D3673" s="165"/>
    </row>
    <row r="3674" spans="4:4">
      <c r="D3674" s="165"/>
    </row>
    <row r="3675" spans="4:4">
      <c r="D3675" s="165"/>
    </row>
    <row r="3676" spans="4:4">
      <c r="D3676" s="165"/>
    </row>
    <row r="3677" spans="4:4">
      <c r="D3677" s="165"/>
    </row>
    <row r="3678" spans="4:4">
      <c r="D3678" s="165"/>
    </row>
    <row r="3679" spans="4:4">
      <c r="D3679" s="165"/>
    </row>
    <row r="3680" spans="4:4">
      <c r="D3680" s="165"/>
    </row>
    <row r="3681" spans="4:4">
      <c r="D3681" s="165"/>
    </row>
    <row r="3682" spans="4:4">
      <c r="D3682" s="165"/>
    </row>
    <row r="3683" spans="4:4">
      <c r="D3683" s="165"/>
    </row>
    <row r="3684" spans="4:4">
      <c r="D3684" s="165"/>
    </row>
    <row r="3685" spans="4:4">
      <c r="D3685" s="165"/>
    </row>
    <row r="3686" spans="4:4">
      <c r="D3686" s="165"/>
    </row>
    <row r="3687" spans="4:4">
      <c r="D3687" s="165"/>
    </row>
    <row r="3688" spans="4:4">
      <c r="D3688" s="165"/>
    </row>
    <row r="3689" spans="4:4">
      <c r="D3689" s="165"/>
    </row>
    <row r="3690" spans="4:4">
      <c r="D3690" s="165"/>
    </row>
    <row r="3691" spans="4:4">
      <c r="D3691" s="165"/>
    </row>
    <row r="3692" spans="4:4">
      <c r="D3692" s="165"/>
    </row>
    <row r="3693" spans="4:4">
      <c r="D3693" s="165"/>
    </row>
    <row r="3694" spans="4:4">
      <c r="D3694" s="165"/>
    </row>
    <row r="3695" spans="4:4">
      <c r="D3695" s="165"/>
    </row>
    <row r="3696" spans="4:4">
      <c r="D3696" s="165"/>
    </row>
    <row r="3697" spans="4:4">
      <c r="D3697" s="165"/>
    </row>
    <row r="3698" spans="4:4">
      <c r="D3698" s="165"/>
    </row>
    <row r="3699" spans="4:4">
      <c r="D3699" s="165"/>
    </row>
    <row r="3700" spans="4:4">
      <c r="D3700" s="165"/>
    </row>
    <row r="3701" spans="4:4">
      <c r="D3701" s="165"/>
    </row>
    <row r="3702" spans="4:4">
      <c r="D3702" s="165"/>
    </row>
    <row r="3703" spans="4:4">
      <c r="D3703" s="165"/>
    </row>
    <row r="3704" spans="4:4">
      <c r="D3704" s="165"/>
    </row>
    <row r="3705" spans="4:4">
      <c r="D3705" s="165"/>
    </row>
    <row r="3706" spans="4:4">
      <c r="D3706" s="165"/>
    </row>
    <row r="3707" spans="4:4">
      <c r="D3707" s="165"/>
    </row>
    <row r="3708" spans="4:4">
      <c r="D3708" s="165"/>
    </row>
    <row r="3709" spans="4:4">
      <c r="D3709" s="165"/>
    </row>
    <row r="3710" spans="4:4">
      <c r="D3710" s="165"/>
    </row>
    <row r="3711" spans="4:4">
      <c r="D3711" s="165"/>
    </row>
    <row r="3712" spans="4:4">
      <c r="D3712" s="165"/>
    </row>
    <row r="3713" spans="4:4">
      <c r="D3713" s="165"/>
    </row>
    <row r="3714" spans="4:4">
      <c r="D3714" s="165"/>
    </row>
    <row r="3715" spans="4:4">
      <c r="D3715" s="165"/>
    </row>
    <row r="3716" spans="4:4">
      <c r="D3716" s="165"/>
    </row>
    <row r="3717" spans="4:4">
      <c r="D3717" s="165"/>
    </row>
    <row r="3718" spans="4:4">
      <c r="D3718" s="165"/>
    </row>
    <row r="3719" spans="4:4">
      <c r="D3719" s="165"/>
    </row>
    <row r="3720" spans="4:4">
      <c r="D3720" s="165"/>
    </row>
    <row r="3721" spans="4:4">
      <c r="D3721" s="165"/>
    </row>
    <row r="3722" spans="4:4">
      <c r="D3722" s="165"/>
    </row>
    <row r="3723" spans="4:4">
      <c r="D3723" s="165"/>
    </row>
    <row r="3724" spans="4:4">
      <c r="D3724" s="165"/>
    </row>
    <row r="3725" spans="4:4">
      <c r="D3725" s="165"/>
    </row>
    <row r="3726" spans="4:4">
      <c r="D3726" s="165"/>
    </row>
    <row r="3727" spans="4:4">
      <c r="D3727" s="165"/>
    </row>
    <row r="3728" spans="4:4">
      <c r="D3728" s="165"/>
    </row>
    <row r="3729" spans="4:4">
      <c r="D3729" s="165"/>
    </row>
    <row r="3730" spans="4:4">
      <c r="D3730" s="165"/>
    </row>
    <row r="3731" spans="4:4">
      <c r="D3731" s="165"/>
    </row>
    <row r="3732" spans="4:4">
      <c r="D3732" s="165"/>
    </row>
    <row r="3733" spans="4:4">
      <c r="D3733" s="165"/>
    </row>
    <row r="3734" spans="4:4">
      <c r="D3734" s="165"/>
    </row>
    <row r="3735" spans="4:4">
      <c r="D3735" s="165"/>
    </row>
    <row r="3736" spans="4:4">
      <c r="D3736" s="165"/>
    </row>
    <row r="3737" spans="4:4">
      <c r="D3737" s="165"/>
    </row>
    <row r="3738" spans="4:4">
      <c r="D3738" s="165"/>
    </row>
    <row r="3739" spans="4:4">
      <c r="D3739" s="165"/>
    </row>
    <row r="3740" spans="4:4">
      <c r="D3740" s="165"/>
    </row>
    <row r="3741" spans="4:4">
      <c r="D3741" s="165"/>
    </row>
    <row r="3742" spans="4:4">
      <c r="D3742" s="165"/>
    </row>
    <row r="3743" spans="4:4">
      <c r="D3743" s="165"/>
    </row>
    <row r="3744" spans="4:4">
      <c r="D3744" s="165"/>
    </row>
    <row r="3745" spans="4:4">
      <c r="D3745" s="165"/>
    </row>
    <row r="3746" spans="4:4">
      <c r="D3746" s="165"/>
    </row>
    <row r="3747" spans="4:4">
      <c r="D3747" s="165"/>
    </row>
    <row r="3748" spans="4:4">
      <c r="D3748" s="165"/>
    </row>
    <row r="3749" spans="4:4">
      <c r="D3749" s="165"/>
    </row>
    <row r="3750" spans="4:4">
      <c r="D3750" s="165"/>
    </row>
    <row r="3751" spans="4:4">
      <c r="D3751" s="165"/>
    </row>
    <row r="3752" spans="4:4">
      <c r="D3752" s="165"/>
    </row>
    <row r="3753" spans="4:4">
      <c r="D3753" s="165"/>
    </row>
    <row r="3754" spans="4:4">
      <c r="D3754" s="165"/>
    </row>
    <row r="3755" spans="4:4">
      <c r="D3755" s="165"/>
    </row>
    <row r="3756" spans="4:4">
      <c r="D3756" s="165"/>
    </row>
    <row r="3757" spans="4:4">
      <c r="D3757" s="165"/>
    </row>
    <row r="3758" spans="4:4">
      <c r="D3758" s="165"/>
    </row>
    <row r="3759" spans="4:4">
      <c r="D3759" s="165"/>
    </row>
    <row r="3760" spans="4:4">
      <c r="D3760" s="165"/>
    </row>
    <row r="3761" spans="4:4">
      <c r="D3761" s="165"/>
    </row>
    <row r="3762" spans="4:4">
      <c r="D3762" s="165"/>
    </row>
    <row r="3763" spans="4:4">
      <c r="D3763" s="165"/>
    </row>
    <row r="3764" spans="4:4">
      <c r="D3764" s="165"/>
    </row>
    <row r="3765" spans="4:4">
      <c r="D3765" s="165"/>
    </row>
    <row r="3766" spans="4:4">
      <c r="D3766" s="165"/>
    </row>
    <row r="3767" spans="4:4">
      <c r="D3767" s="165"/>
    </row>
    <row r="3768" spans="4:4">
      <c r="D3768" s="165"/>
    </row>
    <row r="3769" spans="4:4">
      <c r="D3769" s="165"/>
    </row>
    <row r="3770" spans="4:4">
      <c r="D3770" s="165"/>
    </row>
    <row r="3771" spans="4:4">
      <c r="D3771" s="165"/>
    </row>
    <row r="3772" spans="4:4">
      <c r="D3772" s="165"/>
    </row>
    <row r="3773" spans="4:4">
      <c r="D3773" s="165"/>
    </row>
    <row r="3774" spans="4:4">
      <c r="D3774" s="165"/>
    </row>
    <row r="3775" spans="4:4">
      <c r="D3775" s="165"/>
    </row>
    <row r="3776" spans="4:4">
      <c r="D3776" s="165"/>
    </row>
    <row r="3777" spans="4:4">
      <c r="D3777" s="165"/>
    </row>
    <row r="3778" spans="4:4">
      <c r="D3778" s="165"/>
    </row>
    <row r="3779" spans="4:4">
      <c r="D3779" s="165"/>
    </row>
    <row r="3780" spans="4:4">
      <c r="D3780" s="165"/>
    </row>
    <row r="3781" spans="4:4">
      <c r="D3781" s="165"/>
    </row>
    <row r="3782" spans="4:4">
      <c r="D3782" s="165"/>
    </row>
    <row r="3783" spans="4:4">
      <c r="D3783" s="165"/>
    </row>
    <row r="3784" spans="4:4">
      <c r="D3784" s="165"/>
    </row>
    <row r="3785" spans="4:4">
      <c r="D3785" s="165"/>
    </row>
    <row r="3786" spans="4:4">
      <c r="D3786" s="165"/>
    </row>
    <row r="3787" spans="4:4">
      <c r="D3787" s="165"/>
    </row>
    <row r="3788" spans="4:4">
      <c r="D3788" s="165"/>
    </row>
    <row r="3789" spans="4:4">
      <c r="D3789" s="165"/>
    </row>
    <row r="3790" spans="4:4">
      <c r="D3790" s="165"/>
    </row>
    <row r="3791" spans="4:4">
      <c r="D3791" s="165"/>
    </row>
    <row r="3792" spans="4:4">
      <c r="D3792" s="165"/>
    </row>
    <row r="3793" spans="4:4">
      <c r="D3793" s="165"/>
    </row>
    <row r="3794" spans="4:4">
      <c r="D3794" s="165"/>
    </row>
    <row r="3795" spans="4:4">
      <c r="D3795" s="165"/>
    </row>
    <row r="3796" spans="4:4">
      <c r="D3796" s="165"/>
    </row>
    <row r="3797" spans="4:4">
      <c r="D3797" s="165"/>
    </row>
    <row r="3798" spans="4:4">
      <c r="D3798" s="165"/>
    </row>
    <row r="3799" spans="4:4">
      <c r="D3799" s="165"/>
    </row>
    <row r="3800" spans="4:4">
      <c r="D3800" s="165"/>
    </row>
    <row r="3801" spans="4:4">
      <c r="D3801" s="165"/>
    </row>
    <row r="3802" spans="4:4">
      <c r="D3802" s="165"/>
    </row>
    <row r="3803" spans="4:4">
      <c r="D3803" s="165"/>
    </row>
    <row r="3804" spans="4:4">
      <c r="D3804" s="165"/>
    </row>
    <row r="3805" spans="4:4">
      <c r="D3805" s="165"/>
    </row>
    <row r="3806" spans="4:4">
      <c r="D3806" s="165"/>
    </row>
    <row r="3807" spans="4:4">
      <c r="D3807" s="165"/>
    </row>
    <row r="3808" spans="4:4">
      <c r="D3808" s="165"/>
    </row>
    <row r="3809" spans="4:4">
      <c r="D3809" s="165"/>
    </row>
    <row r="3810" spans="4:4">
      <c r="D3810" s="165"/>
    </row>
    <row r="3811" spans="4:4">
      <c r="D3811" s="165"/>
    </row>
    <row r="3812" spans="4:4">
      <c r="D3812" s="165"/>
    </row>
    <row r="3813" spans="4:4">
      <c r="D3813" s="165"/>
    </row>
    <row r="3814" spans="4:4">
      <c r="D3814" s="165"/>
    </row>
    <row r="3815" spans="4:4">
      <c r="D3815" s="165"/>
    </row>
    <row r="3816" spans="4:4">
      <c r="D3816" s="165"/>
    </row>
    <row r="3817" spans="4:4">
      <c r="D3817" s="165"/>
    </row>
    <row r="3818" spans="4:4">
      <c r="D3818" s="165"/>
    </row>
    <row r="3819" spans="4:4">
      <c r="D3819" s="165"/>
    </row>
    <row r="3820" spans="4:4">
      <c r="D3820" s="165"/>
    </row>
    <row r="3821" spans="4:4">
      <c r="D3821" s="165"/>
    </row>
    <row r="3822" spans="4:4">
      <c r="D3822" s="165"/>
    </row>
    <row r="3823" spans="4:4">
      <c r="D3823" s="165"/>
    </row>
    <row r="3824" spans="4:4">
      <c r="D3824" s="165"/>
    </row>
    <row r="3825" spans="4:4">
      <c r="D3825" s="165"/>
    </row>
    <row r="3826" spans="4:4">
      <c r="D3826" s="165"/>
    </row>
    <row r="3827" spans="4:4">
      <c r="D3827" s="165"/>
    </row>
    <row r="3828" spans="4:4">
      <c r="D3828" s="165"/>
    </row>
    <row r="3829" spans="4:4">
      <c r="D3829" s="165"/>
    </row>
    <row r="3830" spans="4:4">
      <c r="D3830" s="165"/>
    </row>
    <row r="3831" spans="4:4">
      <c r="D3831" s="165"/>
    </row>
    <row r="3832" spans="4:4">
      <c r="D3832" s="165"/>
    </row>
    <row r="3833" spans="4:4">
      <c r="D3833" s="165"/>
    </row>
    <row r="3834" spans="4:4">
      <c r="D3834" s="165"/>
    </row>
    <row r="3835" spans="4:4">
      <c r="D3835" s="165"/>
    </row>
    <row r="3836" spans="4:4">
      <c r="D3836" s="165"/>
    </row>
    <row r="3837" spans="4:4">
      <c r="D3837" s="165"/>
    </row>
    <row r="3838" spans="4:4">
      <c r="D3838" s="165"/>
    </row>
    <row r="3839" spans="4:4">
      <c r="D3839" s="165"/>
    </row>
    <row r="3840" spans="4:4">
      <c r="D3840" s="165"/>
    </row>
    <row r="3841" spans="4:4">
      <c r="D3841" s="165"/>
    </row>
    <row r="3842" spans="4:4">
      <c r="D3842" s="165"/>
    </row>
    <row r="3843" spans="4:4">
      <c r="D3843" s="165"/>
    </row>
    <row r="3844" spans="4:4">
      <c r="D3844" s="165"/>
    </row>
    <row r="3845" spans="4:4">
      <c r="D3845" s="165"/>
    </row>
    <row r="3846" spans="4:4">
      <c r="D3846" s="165"/>
    </row>
    <row r="3847" spans="4:4">
      <c r="D3847" s="165"/>
    </row>
    <row r="3848" spans="4:4">
      <c r="D3848" s="165"/>
    </row>
    <row r="3849" spans="4:4">
      <c r="D3849" s="165"/>
    </row>
    <row r="3850" spans="4:4">
      <c r="D3850" s="165"/>
    </row>
    <row r="3851" spans="4:4">
      <c r="D3851" s="165"/>
    </row>
    <row r="3852" spans="4:4">
      <c r="D3852" s="165"/>
    </row>
    <row r="3853" spans="4:4">
      <c r="D3853" s="165"/>
    </row>
    <row r="3854" spans="4:4">
      <c r="D3854" s="165"/>
    </row>
    <row r="3855" spans="4:4">
      <c r="D3855" s="165"/>
    </row>
    <row r="3856" spans="4:4">
      <c r="D3856" s="165"/>
    </row>
    <row r="3857" spans="4:4">
      <c r="D3857" s="165"/>
    </row>
    <row r="3858" spans="4:4">
      <c r="D3858" s="165"/>
    </row>
    <row r="3859" spans="4:4">
      <c r="D3859" s="165"/>
    </row>
    <row r="3860" spans="4:4">
      <c r="D3860" s="165"/>
    </row>
    <row r="3861" spans="4:4">
      <c r="D3861" s="165"/>
    </row>
    <row r="3862" spans="4:4">
      <c r="D3862" s="165"/>
    </row>
    <row r="3863" spans="4:4">
      <c r="D3863" s="165"/>
    </row>
    <row r="3864" spans="4:4">
      <c r="D3864" s="165"/>
    </row>
    <row r="3865" spans="4:4">
      <c r="D3865" s="165"/>
    </row>
    <row r="3866" spans="4:4">
      <c r="D3866" s="165"/>
    </row>
    <row r="3867" spans="4:4">
      <c r="D3867" s="165"/>
    </row>
    <row r="3868" spans="4:4">
      <c r="D3868" s="165"/>
    </row>
    <row r="3869" spans="4:4">
      <c r="D3869" s="165"/>
    </row>
    <row r="3870" spans="4:4">
      <c r="D3870" s="165"/>
    </row>
    <row r="3871" spans="4:4">
      <c r="D3871" s="165"/>
    </row>
    <row r="3872" spans="4:4">
      <c r="D3872" s="165"/>
    </row>
    <row r="3873" spans="4:4">
      <c r="D3873" s="165"/>
    </row>
    <row r="3874" spans="4:4">
      <c r="D3874" s="165"/>
    </row>
    <row r="3875" spans="4:4">
      <c r="D3875" s="165"/>
    </row>
    <row r="3876" spans="4:4">
      <c r="D3876" s="165"/>
    </row>
    <row r="3877" spans="4:4">
      <c r="D3877" s="165"/>
    </row>
    <row r="3878" spans="4:4">
      <c r="D3878" s="165"/>
    </row>
    <row r="3879" spans="4:4">
      <c r="D3879" s="165"/>
    </row>
    <row r="3880" spans="4:4">
      <c r="D3880" s="165"/>
    </row>
    <row r="3881" spans="4:4">
      <c r="D3881" s="165"/>
    </row>
    <row r="3882" spans="4:4">
      <c r="D3882" s="165"/>
    </row>
    <row r="3883" spans="4:4">
      <c r="D3883" s="165"/>
    </row>
    <row r="3884" spans="4:4">
      <c r="D3884" s="165"/>
    </row>
    <row r="3885" spans="4:4">
      <c r="D3885" s="165"/>
    </row>
    <row r="3886" spans="4:4">
      <c r="D3886" s="165"/>
    </row>
    <row r="3887" spans="4:4">
      <c r="D3887" s="165"/>
    </row>
    <row r="3888" spans="4:4">
      <c r="D3888" s="165"/>
    </row>
    <row r="3889" spans="4:4">
      <c r="D3889" s="165"/>
    </row>
    <row r="3890" spans="4:4">
      <c r="D3890" s="165"/>
    </row>
    <row r="3891" spans="4:4">
      <c r="D3891" s="165"/>
    </row>
    <row r="3892" spans="4:4">
      <c r="D3892" s="165"/>
    </row>
    <row r="3893" spans="4:4">
      <c r="D3893" s="165"/>
    </row>
    <row r="3894" spans="4:4">
      <c r="D3894" s="165"/>
    </row>
    <row r="3895" spans="4:4">
      <c r="D3895" s="165"/>
    </row>
    <row r="3896" spans="4:4">
      <c r="D3896" s="165"/>
    </row>
    <row r="3897" spans="4:4">
      <c r="D3897" s="165"/>
    </row>
    <row r="3898" spans="4:4">
      <c r="D3898" s="165"/>
    </row>
    <row r="3899" spans="4:4">
      <c r="D3899" s="165"/>
    </row>
    <row r="3900" spans="4:4">
      <c r="D3900" s="165"/>
    </row>
    <row r="3901" spans="4:4">
      <c r="D3901" s="165"/>
    </row>
    <row r="3902" spans="4:4">
      <c r="D3902" s="165"/>
    </row>
    <row r="3903" spans="4:4">
      <c r="D3903" s="165"/>
    </row>
    <row r="3904" spans="4:4">
      <c r="D3904" s="165"/>
    </row>
    <row r="3905" spans="4:4">
      <c r="D3905" s="165"/>
    </row>
    <row r="3906" spans="4:4">
      <c r="D3906" s="165"/>
    </row>
    <row r="3907" spans="4:4">
      <c r="D3907" s="165"/>
    </row>
    <row r="3908" spans="4:4">
      <c r="D3908" s="165"/>
    </row>
    <row r="3909" spans="4:4">
      <c r="D3909" s="165"/>
    </row>
    <row r="3910" spans="4:4">
      <c r="D3910" s="165"/>
    </row>
    <row r="3911" spans="4:4">
      <c r="D3911" s="165"/>
    </row>
    <row r="3912" spans="4:4">
      <c r="D3912" s="165"/>
    </row>
    <row r="3913" spans="4:4">
      <c r="D3913" s="165"/>
    </row>
    <row r="3914" spans="4:4">
      <c r="D3914" s="165"/>
    </row>
    <row r="3915" spans="4:4">
      <c r="D3915" s="165"/>
    </row>
    <row r="3916" spans="4:4">
      <c r="D3916" s="165"/>
    </row>
    <row r="3917" spans="4:4">
      <c r="D3917" s="165"/>
    </row>
    <row r="3918" spans="4:4">
      <c r="D3918" s="165"/>
    </row>
    <row r="3919" spans="4:4">
      <c r="D3919" s="165"/>
    </row>
    <row r="3920" spans="4:4">
      <c r="D3920" s="165"/>
    </row>
    <row r="3921" spans="4:4">
      <c r="D3921" s="165"/>
    </row>
    <row r="3922" spans="4:4">
      <c r="D3922" s="165"/>
    </row>
    <row r="3923" spans="4:4">
      <c r="D3923" s="165"/>
    </row>
    <row r="3924" spans="4:4">
      <c r="D3924" s="165"/>
    </row>
    <row r="3925" spans="4:4">
      <c r="D3925" s="165"/>
    </row>
    <row r="3926" spans="4:4">
      <c r="D3926" s="165"/>
    </row>
    <row r="3927" spans="4:4">
      <c r="D3927" s="165"/>
    </row>
    <row r="3928" spans="4:4">
      <c r="D3928" s="165"/>
    </row>
    <row r="3929" spans="4:4">
      <c r="D3929" s="165"/>
    </row>
    <row r="3930" spans="4:4">
      <c r="D3930" s="165"/>
    </row>
    <row r="3931" spans="4:4">
      <c r="D3931" s="165"/>
    </row>
    <row r="3932" spans="4:4">
      <c r="D3932" s="165"/>
    </row>
    <row r="3933" spans="4:4">
      <c r="D3933" s="165"/>
    </row>
    <row r="3934" spans="4:4">
      <c r="D3934" s="165"/>
    </row>
    <row r="3935" spans="4:4">
      <c r="D3935" s="165"/>
    </row>
    <row r="3936" spans="4:4">
      <c r="D3936" s="165"/>
    </row>
    <row r="3937" spans="4:4">
      <c r="D3937" s="165"/>
    </row>
    <row r="3938" spans="4:4">
      <c r="D3938" s="165"/>
    </row>
    <row r="3939" spans="4:4">
      <c r="D3939" s="165"/>
    </row>
    <row r="3940" spans="4:4">
      <c r="D3940" s="165"/>
    </row>
    <row r="3941" spans="4:4">
      <c r="D3941" s="165"/>
    </row>
    <row r="3942" spans="4:4">
      <c r="D3942" s="165"/>
    </row>
    <row r="3943" spans="4:4">
      <c r="D3943" s="165"/>
    </row>
    <row r="3944" spans="4:4">
      <c r="D3944" s="165"/>
    </row>
    <row r="3945" spans="4:4">
      <c r="D3945" s="165"/>
    </row>
    <row r="3946" spans="4:4">
      <c r="D3946" s="165"/>
    </row>
    <row r="3947" spans="4:4">
      <c r="D3947" s="165"/>
    </row>
    <row r="3948" spans="4:4">
      <c r="D3948" s="165"/>
    </row>
    <row r="3949" spans="4:4">
      <c r="D3949" s="165"/>
    </row>
    <row r="3950" spans="4:4">
      <c r="D3950" s="165"/>
    </row>
    <row r="3951" spans="4:4">
      <c r="D3951" s="165"/>
    </row>
    <row r="3952" spans="4:4">
      <c r="D3952" s="165"/>
    </row>
    <row r="3953" spans="4:4">
      <c r="D3953" s="165"/>
    </row>
    <row r="3954" spans="4:4">
      <c r="D3954" s="165"/>
    </row>
    <row r="3955" spans="4:4">
      <c r="D3955" s="165"/>
    </row>
    <row r="3956" spans="4:4">
      <c r="D3956" s="165"/>
    </row>
    <row r="3957" spans="4:4">
      <c r="D3957" s="165"/>
    </row>
    <row r="3958" spans="4:4">
      <c r="D3958" s="165"/>
    </row>
    <row r="3959" spans="4:4">
      <c r="D3959" s="165"/>
    </row>
    <row r="3960" spans="4:4">
      <c r="D3960" s="165"/>
    </row>
    <row r="3961" spans="4:4">
      <c r="D3961" s="165"/>
    </row>
    <row r="3962" spans="4:4">
      <c r="D3962" s="165"/>
    </row>
    <row r="3963" spans="4:4">
      <c r="D3963" s="165"/>
    </row>
    <row r="3964" spans="4:4">
      <c r="D3964" s="165"/>
    </row>
    <row r="3965" spans="4:4">
      <c r="D3965" s="165"/>
    </row>
    <row r="3966" spans="4:4">
      <c r="D3966" s="165"/>
    </row>
    <row r="3967" spans="4:4">
      <c r="D3967" s="165"/>
    </row>
    <row r="3968" spans="4:4">
      <c r="D3968" s="165"/>
    </row>
    <row r="3969" spans="4:4">
      <c r="D3969" s="165"/>
    </row>
    <row r="3970" spans="4:4">
      <c r="D3970" s="165"/>
    </row>
    <row r="3971" spans="4:4">
      <c r="D3971" s="165"/>
    </row>
    <row r="3972" spans="4:4">
      <c r="D3972" s="165"/>
    </row>
    <row r="3973" spans="4:4">
      <c r="D3973" s="165"/>
    </row>
    <row r="3974" spans="4:4">
      <c r="D3974" s="165"/>
    </row>
    <row r="3975" spans="4:4">
      <c r="D3975" s="165"/>
    </row>
    <row r="3976" spans="4:4">
      <c r="D3976" s="165"/>
    </row>
    <row r="3977" spans="4:4">
      <c r="D3977" s="165"/>
    </row>
    <row r="3978" spans="4:4">
      <c r="D3978" s="165"/>
    </row>
    <row r="3979" spans="4:4">
      <c r="D3979" s="165"/>
    </row>
    <row r="3980" spans="4:4">
      <c r="D3980" s="165"/>
    </row>
    <row r="3981" spans="4:4">
      <c r="D3981" s="165"/>
    </row>
    <row r="3982" spans="4:4">
      <c r="D3982" s="165"/>
    </row>
    <row r="3983" spans="4:4">
      <c r="D3983" s="165"/>
    </row>
    <row r="3984" spans="4:4">
      <c r="D3984" s="165"/>
    </row>
    <row r="3985" spans="4:4">
      <c r="D3985" s="165"/>
    </row>
    <row r="3986" spans="4:4">
      <c r="D3986" s="165"/>
    </row>
    <row r="3987" spans="4:4">
      <c r="D3987" s="165"/>
    </row>
    <row r="3988" spans="4:4">
      <c r="D3988" s="165"/>
    </row>
    <row r="3989" spans="4:4">
      <c r="D3989" s="165"/>
    </row>
    <row r="3990" spans="4:4">
      <c r="D3990" s="165"/>
    </row>
    <row r="3991" spans="4:4">
      <c r="D3991" s="165"/>
    </row>
    <row r="3992" spans="4:4">
      <c r="D3992" s="165"/>
    </row>
    <row r="3993" spans="4:4">
      <c r="D3993" s="165"/>
    </row>
    <row r="3994" spans="4:4">
      <c r="D3994" s="165"/>
    </row>
    <row r="3995" spans="4:4">
      <c r="D3995" s="165"/>
    </row>
    <row r="3996" spans="4:4">
      <c r="D3996" s="165"/>
    </row>
    <row r="3997" spans="4:4">
      <c r="D3997" s="165"/>
    </row>
    <row r="3998" spans="4:4">
      <c r="D3998" s="165"/>
    </row>
    <row r="3999" spans="4:4">
      <c r="D3999" s="165"/>
    </row>
    <row r="4000" spans="4:4">
      <c r="D4000" s="165"/>
    </row>
    <row r="4001" spans="4:4">
      <c r="D4001" s="165"/>
    </row>
    <row r="4002" spans="4:4">
      <c r="D4002" s="165"/>
    </row>
    <row r="4003" spans="4:4">
      <c r="D4003" s="165"/>
    </row>
    <row r="4004" spans="4:4">
      <c r="D4004" s="165"/>
    </row>
    <row r="4005" spans="4:4">
      <c r="D4005" s="165"/>
    </row>
    <row r="4006" spans="4:4">
      <c r="D4006" s="165"/>
    </row>
    <row r="4007" spans="4:4">
      <c r="D4007" s="165"/>
    </row>
    <row r="4008" spans="4:4">
      <c r="D4008" s="165"/>
    </row>
    <row r="4009" spans="4:4">
      <c r="D4009" s="165"/>
    </row>
    <row r="4010" spans="4:4">
      <c r="D4010" s="165"/>
    </row>
    <row r="4011" spans="4:4">
      <c r="D4011" s="165"/>
    </row>
    <row r="4012" spans="4:4">
      <c r="D4012" s="165"/>
    </row>
    <row r="4013" spans="4:4">
      <c r="D4013" s="165"/>
    </row>
    <row r="4014" spans="4:4">
      <c r="D4014" s="165"/>
    </row>
    <row r="4015" spans="4:4">
      <c r="D4015" s="165"/>
    </row>
    <row r="4016" spans="4:4">
      <c r="D4016" s="165"/>
    </row>
    <row r="4017" spans="4:4">
      <c r="D4017" s="165"/>
    </row>
    <row r="4018" spans="4:4">
      <c r="D4018" s="165"/>
    </row>
    <row r="4019" spans="4:4">
      <c r="D4019" s="165"/>
    </row>
    <row r="4020" spans="4:4">
      <c r="D4020" s="165"/>
    </row>
    <row r="4021" spans="4:4">
      <c r="D4021" s="165"/>
    </row>
    <row r="4022" spans="4:4">
      <c r="D4022" s="165"/>
    </row>
    <row r="4023" spans="4:4">
      <c r="D4023" s="165"/>
    </row>
    <row r="4024" spans="4:4">
      <c r="D4024" s="165"/>
    </row>
    <row r="4025" spans="4:4">
      <c r="D4025" s="165"/>
    </row>
    <row r="4026" spans="4:4">
      <c r="D4026" s="165"/>
    </row>
    <row r="4027" spans="4:4">
      <c r="D4027" s="165"/>
    </row>
    <row r="4028" spans="4:4">
      <c r="D4028" s="165"/>
    </row>
    <row r="4029" spans="4:4">
      <c r="D4029" s="165"/>
    </row>
    <row r="4030" spans="4:4">
      <c r="D4030" s="165"/>
    </row>
    <row r="4031" spans="4:4">
      <c r="D4031" s="165"/>
    </row>
    <row r="4032" spans="4:4">
      <c r="D4032" s="165"/>
    </row>
    <row r="4033" spans="4:4">
      <c r="D4033" s="165"/>
    </row>
    <row r="4034" spans="4:4">
      <c r="D4034" s="165"/>
    </row>
    <row r="4035" spans="4:4">
      <c r="D4035" s="165"/>
    </row>
    <row r="4036" spans="4:4">
      <c r="D4036" s="165"/>
    </row>
    <row r="4037" spans="4:4">
      <c r="D4037" s="165"/>
    </row>
    <row r="4038" spans="4:4">
      <c r="D4038" s="165"/>
    </row>
    <row r="4039" spans="4:4">
      <c r="D4039" s="165"/>
    </row>
    <row r="4040" spans="4:4">
      <c r="D4040" s="165"/>
    </row>
    <row r="4041" spans="4:4">
      <c r="D4041" s="165"/>
    </row>
    <row r="4042" spans="4:4">
      <c r="D4042" s="165"/>
    </row>
    <row r="4043" spans="4:4">
      <c r="D4043" s="165"/>
    </row>
    <row r="4044" spans="4:4">
      <c r="D4044" s="165"/>
    </row>
    <row r="4045" spans="4:4">
      <c r="D4045" s="165"/>
    </row>
    <row r="4046" spans="4:4">
      <c r="D4046" s="165"/>
    </row>
    <row r="4047" spans="4:4">
      <c r="D4047" s="165"/>
    </row>
    <row r="4048" spans="4:4">
      <c r="D4048" s="165"/>
    </row>
    <row r="4049" spans="4:4">
      <c r="D4049" s="165"/>
    </row>
    <row r="4050" spans="4:4">
      <c r="D4050" s="165"/>
    </row>
    <row r="4051" spans="4:4">
      <c r="D4051" s="165"/>
    </row>
    <row r="4052" spans="4:4">
      <c r="D4052" s="165"/>
    </row>
    <row r="4053" spans="4:4">
      <c r="D4053" s="165"/>
    </row>
    <row r="4054" spans="4:4">
      <c r="D4054" s="165"/>
    </row>
    <row r="4055" spans="4:4">
      <c r="D4055" s="165"/>
    </row>
    <row r="4056" spans="4:4">
      <c r="D4056" s="165"/>
    </row>
    <row r="4057" spans="4:4">
      <c r="D4057" s="165"/>
    </row>
    <row r="4058" spans="4:4">
      <c r="D4058" s="165"/>
    </row>
    <row r="4059" spans="4:4">
      <c r="D4059" s="165"/>
    </row>
    <row r="4060" spans="4:4">
      <c r="D4060" s="165"/>
    </row>
    <row r="4061" spans="4:4">
      <c r="D4061" s="165"/>
    </row>
    <row r="4062" spans="4:4">
      <c r="D4062" s="165"/>
    </row>
    <row r="4063" spans="4:4">
      <c r="D4063" s="165"/>
    </row>
    <row r="4064" spans="4:4">
      <c r="D4064" s="165"/>
    </row>
    <row r="4065" spans="4:4">
      <c r="D4065" s="165"/>
    </row>
    <row r="4066" spans="4:4">
      <c r="D4066" s="165"/>
    </row>
    <row r="4067" spans="4:4">
      <c r="D4067" s="165"/>
    </row>
    <row r="4068" spans="4:4">
      <c r="D4068" s="165"/>
    </row>
    <row r="4069" spans="4:4">
      <c r="D4069" s="165"/>
    </row>
    <row r="4070" spans="4:4">
      <c r="D4070" s="165"/>
    </row>
    <row r="4071" spans="4:4">
      <c r="D4071" s="165"/>
    </row>
    <row r="4072" spans="4:4">
      <c r="D4072" s="165"/>
    </row>
    <row r="4073" spans="4:4">
      <c r="D4073" s="165"/>
    </row>
    <row r="4074" spans="4:4">
      <c r="D4074" s="165"/>
    </row>
    <row r="4075" spans="4:4">
      <c r="D4075" s="165"/>
    </row>
    <row r="4076" spans="4:4">
      <c r="D4076" s="165"/>
    </row>
    <row r="4077" spans="4:4">
      <c r="D4077" s="165"/>
    </row>
    <row r="4078" spans="4:4">
      <c r="D4078" s="165"/>
    </row>
    <row r="4079" spans="4:4">
      <c r="D4079" s="165"/>
    </row>
    <row r="4080" spans="4:4">
      <c r="D4080" s="165"/>
    </row>
    <row r="4081" spans="4:4">
      <c r="D4081" s="165"/>
    </row>
    <row r="4082" spans="4:4">
      <c r="D4082" s="165"/>
    </row>
    <row r="4083" spans="4:4">
      <c r="D4083" s="165"/>
    </row>
    <row r="4084" spans="4:4">
      <c r="D4084" s="165"/>
    </row>
    <row r="4085" spans="4:4">
      <c r="D4085" s="165"/>
    </row>
    <row r="4086" spans="4:4">
      <c r="D4086" s="165"/>
    </row>
    <row r="4087" spans="4:4">
      <c r="D4087" s="165"/>
    </row>
    <row r="4088" spans="4:4">
      <c r="D4088" s="165"/>
    </row>
    <row r="4089" spans="4:4">
      <c r="D4089" s="165"/>
    </row>
    <row r="4090" spans="4:4">
      <c r="D4090" s="165"/>
    </row>
    <row r="4091" spans="4:4">
      <c r="D4091" s="165"/>
    </row>
    <row r="4092" spans="4:4">
      <c r="D4092" s="165"/>
    </row>
    <row r="4093" spans="4:4">
      <c r="D4093" s="165"/>
    </row>
    <row r="4094" spans="4:4">
      <c r="D4094" s="165"/>
    </row>
    <row r="4095" spans="4:4">
      <c r="D4095" s="165"/>
    </row>
    <row r="4096" spans="4:4">
      <c r="D4096" s="165"/>
    </row>
    <row r="4097" spans="4:4">
      <c r="D4097" s="165"/>
    </row>
    <row r="4098" spans="4:4">
      <c r="D4098" s="165"/>
    </row>
    <row r="4099" spans="4:4">
      <c r="D4099" s="165"/>
    </row>
    <row r="4100" spans="4:4">
      <c r="D4100" s="165"/>
    </row>
    <row r="4101" spans="4:4">
      <c r="D4101" s="165"/>
    </row>
    <row r="4102" spans="4:4">
      <c r="D4102" s="165"/>
    </row>
    <row r="4103" spans="4:4">
      <c r="D4103" s="165"/>
    </row>
    <row r="4104" spans="4:4">
      <c r="D4104" s="165"/>
    </row>
    <row r="4105" spans="4:4">
      <c r="D4105" s="165"/>
    </row>
    <row r="4106" spans="4:4">
      <c r="D4106" s="165"/>
    </row>
    <row r="4107" spans="4:4">
      <c r="D4107" s="165"/>
    </row>
    <row r="4108" spans="4:4">
      <c r="D4108" s="165"/>
    </row>
    <row r="4109" spans="4:4">
      <c r="D4109" s="165"/>
    </row>
    <row r="4110" spans="4:4">
      <c r="D4110" s="165"/>
    </row>
    <row r="4111" spans="4:4">
      <c r="D4111" s="165"/>
    </row>
    <row r="4112" spans="4:4">
      <c r="D4112" s="165"/>
    </row>
    <row r="4113" spans="4:4">
      <c r="D4113" s="165"/>
    </row>
    <row r="4114" spans="4:4">
      <c r="D4114" s="165"/>
    </row>
    <row r="4115" spans="4:4">
      <c r="D4115" s="165"/>
    </row>
    <row r="4116" spans="4:4">
      <c r="D4116" s="165"/>
    </row>
    <row r="4117" spans="4:4">
      <c r="D4117" s="165"/>
    </row>
    <row r="4118" spans="4:4">
      <c r="D4118" s="165"/>
    </row>
    <row r="4119" spans="4:4">
      <c r="D4119" s="165"/>
    </row>
    <row r="4120" spans="4:4">
      <c r="D4120" s="165"/>
    </row>
    <row r="4121" spans="4:4">
      <c r="D4121" s="165"/>
    </row>
    <row r="4122" spans="4:4">
      <c r="D4122" s="165"/>
    </row>
    <row r="4123" spans="4:4">
      <c r="D4123" s="165"/>
    </row>
    <row r="4124" spans="4:4">
      <c r="D4124" s="165"/>
    </row>
    <row r="4125" spans="4:4">
      <c r="D4125" s="165"/>
    </row>
    <row r="4126" spans="4:4">
      <c r="D4126" s="165"/>
    </row>
    <row r="4127" spans="4:4">
      <c r="D4127" s="165"/>
    </row>
    <row r="4128" spans="4:4">
      <c r="D4128" s="165"/>
    </row>
    <row r="4129" spans="4:4">
      <c r="D4129" s="165"/>
    </row>
    <row r="4130" spans="4:4">
      <c r="D4130" s="165"/>
    </row>
    <row r="4131" spans="4:4">
      <c r="D4131" s="165"/>
    </row>
    <row r="4132" spans="4:4">
      <c r="D4132" s="165"/>
    </row>
    <row r="4133" spans="4:4">
      <c r="D4133" s="165"/>
    </row>
    <row r="4134" spans="4:4">
      <c r="D4134" s="165"/>
    </row>
    <row r="4135" spans="4:4">
      <c r="D4135" s="165"/>
    </row>
    <row r="4136" spans="4:4">
      <c r="D4136" s="165"/>
    </row>
    <row r="4137" spans="4:4">
      <c r="D4137" s="165"/>
    </row>
    <row r="4138" spans="4:4">
      <c r="D4138" s="165"/>
    </row>
    <row r="4139" spans="4:4">
      <c r="D4139" s="165"/>
    </row>
    <row r="4140" spans="4:4">
      <c r="D4140" s="165"/>
    </row>
    <row r="4141" spans="4:4">
      <c r="D4141" s="165"/>
    </row>
    <row r="4142" spans="4:4">
      <c r="D4142" s="165"/>
    </row>
    <row r="4143" spans="4:4">
      <c r="D4143" s="165"/>
    </row>
    <row r="4144" spans="4:4">
      <c r="D4144" s="165"/>
    </row>
    <row r="4145" spans="4:4">
      <c r="D4145" s="165"/>
    </row>
    <row r="4146" spans="4:4">
      <c r="D4146" s="165"/>
    </row>
    <row r="4147" spans="4:4">
      <c r="D4147" s="165"/>
    </row>
    <row r="4148" spans="4:4">
      <c r="D4148" s="165"/>
    </row>
    <row r="4149" spans="4:4">
      <c r="D4149" s="165"/>
    </row>
    <row r="4150" spans="4:4">
      <c r="D4150" s="165"/>
    </row>
    <row r="4151" spans="4:4">
      <c r="D4151" s="165"/>
    </row>
    <row r="4152" spans="4:4">
      <c r="D4152" s="165"/>
    </row>
    <row r="4153" spans="4:4">
      <c r="D4153" s="165"/>
    </row>
    <row r="4154" spans="4:4">
      <c r="D4154" s="165"/>
    </row>
    <row r="4155" spans="4:4">
      <c r="D4155" s="165"/>
    </row>
    <row r="4156" spans="4:4">
      <c r="D4156" s="165"/>
    </row>
    <row r="4157" spans="4:4">
      <c r="D4157" s="165"/>
    </row>
    <row r="4158" spans="4:4">
      <c r="D4158" s="165"/>
    </row>
    <row r="4159" spans="4:4">
      <c r="D4159" s="165"/>
    </row>
    <row r="4160" spans="4:4">
      <c r="D4160" s="165"/>
    </row>
    <row r="4161" spans="4:4">
      <c r="D4161" s="165"/>
    </row>
    <row r="4162" spans="4:4">
      <c r="D4162" s="165"/>
    </row>
    <row r="4163" spans="4:4">
      <c r="D4163" s="165"/>
    </row>
    <row r="4164" spans="4:4">
      <c r="D4164" s="165"/>
    </row>
    <row r="4165" spans="4:4">
      <c r="D4165" s="165"/>
    </row>
    <row r="4166" spans="4:4">
      <c r="D4166" s="165"/>
    </row>
    <row r="4167" spans="4:4">
      <c r="D4167" s="165"/>
    </row>
    <row r="4168" spans="4:4">
      <c r="D4168" s="165"/>
    </row>
    <row r="4169" spans="4:4">
      <c r="D4169" s="165"/>
    </row>
    <row r="4170" spans="4:4">
      <c r="D4170" s="165"/>
    </row>
    <row r="4171" spans="4:4">
      <c r="D4171" s="165"/>
    </row>
    <row r="4172" spans="4:4">
      <c r="D4172" s="165"/>
    </row>
    <row r="4173" spans="4:4">
      <c r="D4173" s="165"/>
    </row>
    <row r="4174" spans="4:4">
      <c r="D4174" s="165"/>
    </row>
    <row r="4175" spans="4:4">
      <c r="D4175" s="165"/>
    </row>
    <row r="4176" spans="4:4">
      <c r="D4176" s="165"/>
    </row>
    <row r="4177" spans="4:4">
      <c r="D4177" s="165"/>
    </row>
    <row r="4178" spans="4:4">
      <c r="D4178" s="165"/>
    </row>
    <row r="4179" spans="4:4">
      <c r="D4179" s="165"/>
    </row>
    <row r="4180" spans="4:4">
      <c r="D4180" s="165"/>
    </row>
    <row r="4181" spans="4:4">
      <c r="D4181" s="165"/>
    </row>
    <row r="4182" spans="4:4">
      <c r="D4182" s="165"/>
    </row>
    <row r="4183" spans="4:4">
      <c r="D4183" s="165"/>
    </row>
    <row r="4184" spans="4:4">
      <c r="D4184" s="165"/>
    </row>
    <row r="4185" spans="4:4">
      <c r="D4185" s="165"/>
    </row>
    <row r="4186" spans="4:4">
      <c r="D4186" s="165"/>
    </row>
    <row r="4187" spans="4:4">
      <c r="D4187" s="165"/>
    </row>
    <row r="4188" spans="4:4">
      <c r="D4188" s="165"/>
    </row>
    <row r="4189" spans="4:4">
      <c r="D4189" s="165"/>
    </row>
    <row r="4190" spans="4:4">
      <c r="D4190" s="165"/>
    </row>
    <row r="4191" spans="4:4">
      <c r="D4191" s="165"/>
    </row>
    <row r="4192" spans="4:4">
      <c r="D4192" s="165"/>
    </row>
    <row r="4193" spans="4:4">
      <c r="D4193" s="165"/>
    </row>
    <row r="4194" spans="4:4">
      <c r="D4194" s="165"/>
    </row>
    <row r="4195" spans="4:4">
      <c r="D4195" s="165"/>
    </row>
    <row r="4196" spans="4:4">
      <c r="D4196" s="165"/>
    </row>
    <row r="4197" spans="4:4">
      <c r="D4197" s="165"/>
    </row>
    <row r="4198" spans="4:4">
      <c r="D4198" s="165"/>
    </row>
    <row r="4199" spans="4:4">
      <c r="D4199" s="165"/>
    </row>
    <row r="4200" spans="4:4">
      <c r="D4200" s="165"/>
    </row>
    <row r="4201" spans="4:4">
      <c r="D4201" s="165"/>
    </row>
    <row r="4202" spans="4:4">
      <c r="D4202" s="165"/>
    </row>
    <row r="4203" spans="4:4">
      <c r="D4203" s="165"/>
    </row>
    <row r="4204" spans="4:4">
      <c r="D4204" s="165"/>
    </row>
    <row r="4205" spans="4:4">
      <c r="D4205" s="165"/>
    </row>
    <row r="4206" spans="4:4">
      <c r="D4206" s="165"/>
    </row>
    <row r="4207" spans="4:4">
      <c r="D4207" s="165"/>
    </row>
    <row r="4208" spans="4:4">
      <c r="D4208" s="165"/>
    </row>
    <row r="4209" spans="4:4">
      <c r="D4209" s="165"/>
    </row>
    <row r="4210" spans="4:4">
      <c r="D4210" s="165"/>
    </row>
    <row r="4211" spans="4:4">
      <c r="D4211" s="165"/>
    </row>
    <row r="4212" spans="4:4">
      <c r="D4212" s="165"/>
    </row>
    <row r="4213" spans="4:4">
      <c r="D4213" s="165"/>
    </row>
    <row r="4214" spans="4:4">
      <c r="D4214" s="165"/>
    </row>
    <row r="4215" spans="4:4">
      <c r="D4215" s="165"/>
    </row>
    <row r="4216" spans="4:4">
      <c r="D4216" s="165"/>
    </row>
    <row r="4217" spans="4:4">
      <c r="D4217" s="165"/>
    </row>
    <row r="4218" spans="4:4">
      <c r="D4218" s="165"/>
    </row>
    <row r="4219" spans="4:4">
      <c r="D4219" s="165"/>
    </row>
    <row r="4220" spans="4:4">
      <c r="D4220" s="165"/>
    </row>
    <row r="4221" spans="4:4">
      <c r="D4221" s="165"/>
    </row>
    <row r="4222" spans="4:4">
      <c r="D4222" s="165"/>
    </row>
    <row r="4223" spans="4:4">
      <c r="D4223" s="165"/>
    </row>
    <row r="4224" spans="4:4">
      <c r="D4224" s="165"/>
    </row>
    <row r="4225" spans="4:4">
      <c r="D4225" s="165"/>
    </row>
    <row r="4226" spans="4:4">
      <c r="D4226" s="165"/>
    </row>
    <row r="4227" spans="4:4">
      <c r="D4227" s="165"/>
    </row>
    <row r="4228" spans="4:4">
      <c r="D4228" s="165"/>
    </row>
    <row r="4229" spans="4:4">
      <c r="D4229" s="165"/>
    </row>
    <row r="4230" spans="4:4">
      <c r="D4230" s="165"/>
    </row>
    <row r="4231" spans="4:4">
      <c r="D4231" s="165"/>
    </row>
    <row r="4232" spans="4:4">
      <c r="D4232" s="165"/>
    </row>
    <row r="4233" spans="4:4">
      <c r="D4233" s="165"/>
    </row>
    <row r="4234" spans="4:4">
      <c r="D4234" s="165"/>
    </row>
    <row r="4235" spans="4:4">
      <c r="D4235" s="165"/>
    </row>
    <row r="4236" spans="4:4">
      <c r="D4236" s="165"/>
    </row>
    <row r="4237" spans="4:4">
      <c r="D4237" s="165"/>
    </row>
    <row r="4238" spans="4:4">
      <c r="D4238" s="165"/>
    </row>
    <row r="4239" spans="4:4">
      <c r="D4239" s="165"/>
    </row>
    <row r="4240" spans="4:4">
      <c r="D4240" s="165"/>
    </row>
    <row r="4241" spans="4:4">
      <c r="D4241" s="165"/>
    </row>
    <row r="4242" spans="4:4">
      <c r="D4242" s="165"/>
    </row>
    <row r="4243" spans="4:4">
      <c r="D4243" s="165"/>
    </row>
    <row r="4244" spans="4:4">
      <c r="D4244" s="165"/>
    </row>
    <row r="4245" spans="4:4">
      <c r="D4245" s="165"/>
    </row>
    <row r="4246" spans="4:4">
      <c r="D4246" s="165"/>
    </row>
    <row r="4247" spans="4:4">
      <c r="D4247" s="165"/>
    </row>
    <row r="4248" spans="4:4">
      <c r="D4248" s="165"/>
    </row>
    <row r="4249" spans="4:4">
      <c r="D4249" s="165"/>
    </row>
    <row r="4250" spans="4:4">
      <c r="D4250" s="165"/>
    </row>
    <row r="4251" spans="4:4">
      <c r="D4251" s="165"/>
    </row>
    <row r="4252" spans="4:4">
      <c r="D4252" s="165"/>
    </row>
    <row r="4253" spans="4:4">
      <c r="D4253" s="165"/>
    </row>
    <row r="4254" spans="4:4">
      <c r="D4254" s="165"/>
    </row>
    <row r="4255" spans="4:4">
      <c r="D4255" s="165"/>
    </row>
    <row r="4256" spans="4:4">
      <c r="D4256" s="165"/>
    </row>
    <row r="4257" spans="4:4">
      <c r="D4257" s="165"/>
    </row>
    <row r="4258" spans="4:4">
      <c r="D4258" s="165"/>
    </row>
    <row r="4259" spans="4:4">
      <c r="D4259" s="165"/>
    </row>
    <row r="4260" spans="4:4">
      <c r="D4260" s="165"/>
    </row>
    <row r="4261" spans="4:4">
      <c r="D4261" s="165"/>
    </row>
    <row r="4262" spans="4:4">
      <c r="D4262" s="165"/>
    </row>
    <row r="4263" spans="4:4">
      <c r="D4263" s="165"/>
    </row>
    <row r="4264" spans="4:4">
      <c r="D4264" s="165"/>
    </row>
    <row r="4265" spans="4:4">
      <c r="D4265" s="165"/>
    </row>
    <row r="4266" spans="4:4">
      <c r="D4266" s="165"/>
    </row>
    <row r="4267" spans="4:4">
      <c r="D4267" s="165"/>
    </row>
    <row r="4268" spans="4:4">
      <c r="D4268" s="165"/>
    </row>
    <row r="4269" spans="4:4">
      <c r="D4269" s="165"/>
    </row>
    <row r="4270" spans="4:4">
      <c r="D4270" s="165"/>
    </row>
    <row r="4271" spans="4:4">
      <c r="D4271" s="165"/>
    </row>
    <row r="4272" spans="4:4">
      <c r="D4272" s="165"/>
    </row>
    <row r="4273" spans="4:4">
      <c r="D4273" s="165"/>
    </row>
    <row r="4274" spans="4:4">
      <c r="D4274" s="165"/>
    </row>
    <row r="4275" spans="4:4">
      <c r="D4275" s="165"/>
    </row>
    <row r="4276" spans="4:4">
      <c r="D4276" s="165"/>
    </row>
    <row r="4277" spans="4:4">
      <c r="D4277" s="165"/>
    </row>
    <row r="4278" spans="4:4">
      <c r="D4278" s="165"/>
    </row>
    <row r="4279" spans="4:4">
      <c r="D4279" s="165"/>
    </row>
    <row r="4280" spans="4:4">
      <c r="D4280" s="165"/>
    </row>
    <row r="4281" spans="4:4">
      <c r="D4281" s="165"/>
    </row>
    <row r="4282" spans="4:4">
      <c r="D4282" s="165"/>
    </row>
    <row r="4283" spans="4:4">
      <c r="D4283" s="165"/>
    </row>
    <row r="4284" spans="4:4">
      <c r="D4284" s="165"/>
    </row>
    <row r="4285" spans="4:4">
      <c r="D4285" s="165"/>
    </row>
    <row r="4286" spans="4:4">
      <c r="D4286" s="165"/>
    </row>
    <row r="4287" spans="4:4">
      <c r="D4287" s="165"/>
    </row>
    <row r="4288" spans="4:4">
      <c r="D4288" s="165"/>
    </row>
    <row r="4289" spans="4:4">
      <c r="D4289" s="165"/>
    </row>
    <row r="4290" spans="4:4">
      <c r="D4290" s="165"/>
    </row>
    <row r="4291" spans="4:4">
      <c r="D4291" s="165"/>
    </row>
    <row r="4292" spans="4:4">
      <c r="D4292" s="165"/>
    </row>
    <row r="4293" spans="4:4">
      <c r="D4293" s="165"/>
    </row>
    <row r="4294" spans="4:4">
      <c r="D4294" s="165"/>
    </row>
    <row r="4295" spans="4:4">
      <c r="D4295" s="165"/>
    </row>
    <row r="4296" spans="4:4">
      <c r="D4296" s="165"/>
    </row>
    <row r="4297" spans="4:4">
      <c r="D4297" s="165"/>
    </row>
    <row r="4298" spans="4:4">
      <c r="D4298" s="165"/>
    </row>
    <row r="4299" spans="4:4">
      <c r="D4299" s="165"/>
    </row>
    <row r="4300" spans="4:4">
      <c r="D4300" s="165"/>
    </row>
    <row r="4301" spans="4:4">
      <c r="D4301" s="165"/>
    </row>
    <row r="4302" spans="4:4">
      <c r="D4302" s="165"/>
    </row>
    <row r="4303" spans="4:4">
      <c r="D4303" s="165"/>
    </row>
    <row r="4304" spans="4:4">
      <c r="D4304" s="165"/>
    </row>
    <row r="4305" spans="4:4">
      <c r="D4305" s="165"/>
    </row>
    <row r="4306" spans="4:4">
      <c r="D4306" s="165"/>
    </row>
    <row r="4307" spans="4:4">
      <c r="D4307" s="165"/>
    </row>
    <row r="4308" spans="4:4">
      <c r="D4308" s="165"/>
    </row>
    <row r="4309" spans="4:4">
      <c r="D4309" s="165"/>
    </row>
    <row r="4310" spans="4:4">
      <c r="D4310" s="165"/>
    </row>
    <row r="4311" spans="4:4">
      <c r="D4311" s="165"/>
    </row>
    <row r="4312" spans="4:4">
      <c r="D4312" s="165"/>
    </row>
    <row r="4313" spans="4:4">
      <c r="D4313" s="165"/>
    </row>
    <row r="4314" spans="4:4">
      <c r="D4314" s="165"/>
    </row>
    <row r="4315" spans="4:4">
      <c r="D4315" s="165"/>
    </row>
    <row r="4316" spans="4:4">
      <c r="D4316" s="165"/>
    </row>
    <row r="4317" spans="4:4">
      <c r="D4317" s="165"/>
    </row>
    <row r="4318" spans="4:4">
      <c r="D4318" s="165"/>
    </row>
    <row r="4319" spans="4:4">
      <c r="D4319" s="165"/>
    </row>
    <row r="4320" spans="4:4">
      <c r="D4320" s="165"/>
    </row>
    <row r="4321" spans="4:4">
      <c r="D4321" s="165"/>
    </row>
    <row r="4322" spans="4:4">
      <c r="D4322" s="165"/>
    </row>
    <row r="4323" spans="4:4">
      <c r="D4323" s="165"/>
    </row>
    <row r="4324" spans="4:4">
      <c r="D4324" s="165"/>
    </row>
    <row r="4325" spans="4:4">
      <c r="D4325" s="165"/>
    </row>
    <row r="4326" spans="4:4">
      <c r="D4326" s="165"/>
    </row>
    <row r="4327" spans="4:4">
      <c r="D4327" s="165"/>
    </row>
    <row r="4328" spans="4:4">
      <c r="D4328" s="165"/>
    </row>
    <row r="4329" spans="4:4">
      <c r="D4329" s="165"/>
    </row>
    <row r="4330" spans="4:4">
      <c r="D4330" s="165"/>
    </row>
    <row r="4331" spans="4:4">
      <c r="D4331" s="165"/>
    </row>
    <row r="4332" spans="4:4">
      <c r="D4332" s="165"/>
    </row>
    <row r="4333" spans="4:4">
      <c r="D4333" s="165"/>
    </row>
    <row r="4334" spans="4:4">
      <c r="D4334" s="165"/>
    </row>
    <row r="4335" spans="4:4">
      <c r="D4335" s="165"/>
    </row>
    <row r="4336" spans="4:4">
      <c r="D4336" s="165"/>
    </row>
    <row r="4337" spans="4:4">
      <c r="D4337" s="165"/>
    </row>
    <row r="4338" spans="4:4">
      <c r="D4338" s="165"/>
    </row>
    <row r="4339" spans="4:4">
      <c r="D4339" s="165"/>
    </row>
    <row r="4340" spans="4:4">
      <c r="D4340" s="165"/>
    </row>
    <row r="4341" spans="4:4">
      <c r="D4341" s="165"/>
    </row>
    <row r="4342" spans="4:4">
      <c r="D4342" s="165"/>
    </row>
    <row r="4343" spans="4:4">
      <c r="D4343" s="165"/>
    </row>
    <row r="4344" spans="4:4">
      <c r="D4344" s="165"/>
    </row>
    <row r="4345" spans="4:4">
      <c r="D4345" s="165"/>
    </row>
    <row r="4346" spans="4:4">
      <c r="D4346" s="165"/>
    </row>
    <row r="4347" spans="4:4">
      <c r="D4347" s="165"/>
    </row>
    <row r="4348" spans="4:4">
      <c r="D4348" s="165"/>
    </row>
    <row r="4349" spans="4:4">
      <c r="D4349" s="165"/>
    </row>
    <row r="4350" spans="4:4">
      <c r="D4350" s="165"/>
    </row>
    <row r="4351" spans="4:4">
      <c r="D4351" s="165"/>
    </row>
    <row r="4352" spans="4:4">
      <c r="D4352" s="165"/>
    </row>
    <row r="4353" spans="4:4">
      <c r="D4353" s="165"/>
    </row>
    <row r="4354" spans="4:4">
      <c r="D4354" s="165"/>
    </row>
    <row r="4355" spans="4:4">
      <c r="D4355" s="165"/>
    </row>
    <row r="4356" spans="4:4">
      <c r="D4356" s="165"/>
    </row>
    <row r="4357" spans="4:4">
      <c r="D4357" s="165"/>
    </row>
    <row r="4358" spans="4:4">
      <c r="D4358" s="165"/>
    </row>
    <row r="4359" spans="4:4">
      <c r="D4359" s="165"/>
    </row>
    <row r="4360" spans="4:4">
      <c r="D4360" s="165"/>
    </row>
    <row r="4361" spans="4:4">
      <c r="D4361" s="165"/>
    </row>
    <row r="4362" spans="4:4">
      <c r="D4362" s="165"/>
    </row>
    <row r="4363" spans="4:4">
      <c r="D4363" s="165"/>
    </row>
    <row r="4364" spans="4:4">
      <c r="D4364" s="165"/>
    </row>
    <row r="4365" spans="4:4">
      <c r="D4365" s="165"/>
    </row>
    <row r="4366" spans="4:4">
      <c r="D4366" s="165"/>
    </row>
    <row r="4367" spans="4:4">
      <c r="D4367" s="165"/>
    </row>
    <row r="4368" spans="4:4">
      <c r="D4368" s="165"/>
    </row>
    <row r="4369" spans="4:4">
      <c r="D4369" s="165"/>
    </row>
    <row r="4370" spans="4:4">
      <c r="D4370" s="165"/>
    </row>
    <row r="4371" spans="4:4">
      <c r="D4371" s="165"/>
    </row>
    <row r="4372" spans="4:4">
      <c r="D4372" s="165"/>
    </row>
    <row r="4373" spans="4:4">
      <c r="D4373" s="165"/>
    </row>
    <row r="4374" spans="4:4">
      <c r="D4374" s="165"/>
    </row>
    <row r="4375" spans="4:4">
      <c r="D4375" s="165"/>
    </row>
    <row r="4376" spans="4:4">
      <c r="D4376" s="165"/>
    </row>
    <row r="4377" spans="4:4">
      <c r="D4377" s="165"/>
    </row>
    <row r="4378" spans="4:4">
      <c r="D4378" s="165"/>
    </row>
    <row r="4379" spans="4:4">
      <c r="D4379" s="165"/>
    </row>
    <row r="4380" spans="4:4">
      <c r="D4380" s="165"/>
    </row>
    <row r="4381" spans="4:4">
      <c r="D4381" s="165"/>
    </row>
    <row r="4382" spans="4:4">
      <c r="D4382" s="165"/>
    </row>
    <row r="4383" spans="4:4">
      <c r="D4383" s="165"/>
    </row>
    <row r="4384" spans="4:4">
      <c r="D4384" s="165"/>
    </row>
    <row r="4385" spans="4:4">
      <c r="D4385" s="165"/>
    </row>
    <row r="4386" spans="4:4">
      <c r="D4386" s="165"/>
    </row>
    <row r="4387" spans="4:4">
      <c r="D4387" s="165"/>
    </row>
    <row r="4388" spans="4:4">
      <c r="D4388" s="165"/>
    </row>
    <row r="4389" spans="4:4">
      <c r="D4389" s="165"/>
    </row>
    <row r="4390" spans="4:4">
      <c r="D4390" s="165"/>
    </row>
    <row r="4391" spans="4:4">
      <c r="D4391" s="165"/>
    </row>
    <row r="4392" spans="4:4">
      <c r="D4392" s="165"/>
    </row>
    <row r="4393" spans="4:4">
      <c r="D4393" s="165"/>
    </row>
    <row r="4394" spans="4:4">
      <c r="D4394" s="165"/>
    </row>
    <row r="4395" spans="4:4">
      <c r="D4395" s="165"/>
    </row>
    <row r="4396" spans="4:4">
      <c r="D4396" s="165"/>
    </row>
    <row r="4397" spans="4:4">
      <c r="D4397" s="165"/>
    </row>
    <row r="4398" spans="4:4">
      <c r="D4398" s="165"/>
    </row>
    <row r="4399" spans="4:4">
      <c r="D4399" s="165"/>
    </row>
    <row r="4400" spans="4:4">
      <c r="D4400" s="165"/>
    </row>
    <row r="4401" spans="4:4">
      <c r="D4401" s="165"/>
    </row>
    <row r="4402" spans="4:4">
      <c r="D4402" s="165"/>
    </row>
    <row r="4403" spans="4:4">
      <c r="D4403" s="165"/>
    </row>
    <row r="4404" spans="4:4">
      <c r="D4404" s="165"/>
    </row>
    <row r="4405" spans="4:4">
      <c r="D4405" s="165"/>
    </row>
    <row r="4406" spans="4:4">
      <c r="D4406" s="165"/>
    </row>
    <row r="4407" spans="4:4">
      <c r="D4407" s="165"/>
    </row>
    <row r="4408" spans="4:4">
      <c r="D4408" s="165"/>
    </row>
    <row r="4409" spans="4:4">
      <c r="D4409" s="165"/>
    </row>
    <row r="4410" spans="4:4">
      <c r="D4410" s="165"/>
    </row>
    <row r="4411" spans="4:4">
      <c r="D4411" s="165"/>
    </row>
    <row r="4412" spans="4:4">
      <c r="D4412" s="165"/>
    </row>
    <row r="4413" spans="4:4">
      <c r="D4413" s="165"/>
    </row>
    <row r="4414" spans="4:4">
      <c r="D4414" s="165"/>
    </row>
    <row r="4415" spans="4:4">
      <c r="D4415" s="165"/>
    </row>
    <row r="4416" spans="4:4">
      <c r="D4416" s="165"/>
    </row>
    <row r="4417" spans="4:4">
      <c r="D4417" s="165"/>
    </row>
    <row r="4418" spans="4:4">
      <c r="D4418" s="165"/>
    </row>
    <row r="4419" spans="4:4">
      <c r="D4419" s="165"/>
    </row>
    <row r="4420" spans="4:4">
      <c r="D4420" s="165"/>
    </row>
    <row r="4421" spans="4:4">
      <c r="D4421" s="165"/>
    </row>
    <row r="4422" spans="4:4">
      <c r="D4422" s="165"/>
    </row>
    <row r="4423" spans="4:4">
      <c r="D4423" s="165"/>
    </row>
    <row r="4424" spans="4:4">
      <c r="D4424" s="165"/>
    </row>
    <row r="4425" spans="4:4">
      <c r="D4425" s="165"/>
    </row>
    <row r="4426" spans="4:4">
      <c r="D4426" s="165"/>
    </row>
    <row r="4427" spans="4:4">
      <c r="D4427" s="165"/>
    </row>
    <row r="4428" spans="4:4">
      <c r="D4428" s="165"/>
    </row>
    <row r="4429" spans="4:4">
      <c r="D4429" s="165"/>
    </row>
    <row r="4430" spans="4:4">
      <c r="D4430" s="165"/>
    </row>
    <row r="4431" spans="4:4">
      <c r="D4431" s="165"/>
    </row>
    <row r="4432" spans="4:4">
      <c r="D4432" s="165"/>
    </row>
    <row r="4433" spans="4:4">
      <c r="D4433" s="165"/>
    </row>
    <row r="4434" spans="4:4">
      <c r="D4434" s="165"/>
    </row>
    <row r="4435" spans="4:4">
      <c r="D4435" s="165"/>
    </row>
    <row r="4436" spans="4:4">
      <c r="D4436" s="165"/>
    </row>
    <row r="4437" spans="4:4">
      <c r="D4437" s="165"/>
    </row>
    <row r="4438" spans="4:4">
      <c r="D4438" s="165"/>
    </row>
    <row r="4439" spans="4:4">
      <c r="D4439" s="165"/>
    </row>
    <row r="4440" spans="4:4">
      <c r="D4440" s="165"/>
    </row>
    <row r="4441" spans="4:4">
      <c r="D4441" s="165"/>
    </row>
    <row r="4442" spans="4:4">
      <c r="D4442" s="165"/>
    </row>
    <row r="4443" spans="4:4">
      <c r="D4443" s="165"/>
    </row>
    <row r="4444" spans="4:4">
      <c r="D4444" s="165"/>
    </row>
    <row r="4445" spans="4:4">
      <c r="D4445" s="165"/>
    </row>
    <row r="4446" spans="4:4">
      <c r="D4446" s="165"/>
    </row>
    <row r="4447" spans="4:4">
      <c r="D4447" s="165"/>
    </row>
    <row r="4448" spans="4:4">
      <c r="D4448" s="165"/>
    </row>
    <row r="4449" spans="4:4">
      <c r="D4449" s="165"/>
    </row>
    <row r="4450" spans="4:4">
      <c r="D4450" s="165"/>
    </row>
    <row r="4451" spans="4:4">
      <c r="D4451" s="165"/>
    </row>
    <row r="4452" spans="4:4">
      <c r="D4452" s="165"/>
    </row>
    <row r="4453" spans="4:4">
      <c r="D4453" s="165"/>
    </row>
    <row r="4454" spans="4:4">
      <c r="D4454" s="165"/>
    </row>
    <row r="4455" spans="4:4">
      <c r="D4455" s="165"/>
    </row>
    <row r="4456" spans="4:4">
      <c r="D4456" s="165"/>
    </row>
    <row r="4457" spans="4:4">
      <c r="D4457" s="165"/>
    </row>
    <row r="4458" spans="4:4">
      <c r="D4458" s="165"/>
    </row>
    <row r="4459" spans="4:4">
      <c r="D4459" s="165"/>
    </row>
    <row r="4460" spans="4:4">
      <c r="D4460" s="165"/>
    </row>
    <row r="4461" spans="4:4">
      <c r="D4461" s="165"/>
    </row>
    <row r="4462" spans="4:4">
      <c r="D4462" s="165"/>
    </row>
    <row r="4463" spans="4:4">
      <c r="D4463" s="165"/>
    </row>
    <row r="4464" spans="4:4">
      <c r="D4464" s="165"/>
    </row>
    <row r="4465" spans="4:4">
      <c r="D4465" s="165"/>
    </row>
    <row r="4466" spans="4:4">
      <c r="D4466" s="165"/>
    </row>
    <row r="4467" spans="4:4">
      <c r="D4467" s="165"/>
    </row>
    <row r="4468" spans="4:4">
      <c r="D4468" s="165"/>
    </row>
    <row r="4469" spans="4:4">
      <c r="D4469" s="165"/>
    </row>
    <row r="4470" spans="4:4">
      <c r="D4470" s="165"/>
    </row>
    <row r="4471" spans="4:4">
      <c r="D4471" s="165"/>
    </row>
    <row r="4472" spans="4:4">
      <c r="D4472" s="165"/>
    </row>
    <row r="4473" spans="4:4">
      <c r="D4473" s="165"/>
    </row>
    <row r="4474" spans="4:4">
      <c r="D4474" s="165"/>
    </row>
    <row r="4475" spans="4:4">
      <c r="D4475" s="165"/>
    </row>
    <row r="4476" spans="4:4">
      <c r="D4476" s="165"/>
    </row>
    <row r="4477" spans="4:4">
      <c r="D4477" s="165"/>
    </row>
    <row r="4478" spans="4:4">
      <c r="D4478" s="165"/>
    </row>
    <row r="4479" spans="4:4">
      <c r="D4479" s="165"/>
    </row>
    <row r="4480" spans="4:4">
      <c r="D4480" s="165"/>
    </row>
    <row r="4481" spans="4:4">
      <c r="D4481" s="165"/>
    </row>
    <row r="4482" spans="4:4">
      <c r="D4482" s="165"/>
    </row>
    <row r="4483" spans="4:4">
      <c r="D4483" s="165"/>
    </row>
    <row r="4484" spans="4:4">
      <c r="D4484" s="165"/>
    </row>
    <row r="4485" spans="4:4">
      <c r="D4485" s="165"/>
    </row>
    <row r="4486" spans="4:4">
      <c r="D4486" s="165"/>
    </row>
    <row r="4487" spans="4:4">
      <c r="D4487" s="165"/>
    </row>
    <row r="4488" spans="4:4">
      <c r="D4488" s="165"/>
    </row>
    <row r="4489" spans="4:4">
      <c r="D4489" s="165"/>
    </row>
    <row r="4490" spans="4:4">
      <c r="D4490" s="165"/>
    </row>
    <row r="4491" spans="4:4">
      <c r="D4491" s="165"/>
    </row>
    <row r="4492" spans="4:4">
      <c r="D4492" s="165"/>
    </row>
    <row r="4493" spans="4:4">
      <c r="D4493" s="165"/>
    </row>
    <row r="4494" spans="4:4">
      <c r="D4494" s="165"/>
    </row>
    <row r="4495" spans="4:4">
      <c r="D4495" s="165"/>
    </row>
    <row r="4496" spans="4:4">
      <c r="D4496" s="165"/>
    </row>
    <row r="4497" spans="4:4">
      <c r="D4497" s="165"/>
    </row>
    <row r="4498" spans="4:4">
      <c r="D4498" s="165"/>
    </row>
    <row r="4499" spans="4:4">
      <c r="D4499" s="165"/>
    </row>
    <row r="4500" spans="4:4">
      <c r="D4500" s="165"/>
    </row>
    <row r="4501" spans="4:4">
      <c r="D4501" s="165"/>
    </row>
    <row r="4502" spans="4:4">
      <c r="D4502" s="165"/>
    </row>
    <row r="4503" spans="4:4">
      <c r="D4503" s="165"/>
    </row>
    <row r="4504" spans="4:4">
      <c r="D4504" s="165"/>
    </row>
    <row r="4505" spans="4:4">
      <c r="D4505" s="165"/>
    </row>
    <row r="4506" spans="4:4">
      <c r="D4506" s="165"/>
    </row>
    <row r="4507" spans="4:4">
      <c r="D4507" s="165"/>
    </row>
    <row r="4508" spans="4:4">
      <c r="D4508" s="165"/>
    </row>
    <row r="4509" spans="4:4">
      <c r="D4509" s="165"/>
    </row>
    <row r="4510" spans="4:4">
      <c r="D4510" s="165"/>
    </row>
    <row r="4511" spans="4:4">
      <c r="D4511" s="165"/>
    </row>
    <row r="4512" spans="4:4">
      <c r="D4512" s="165"/>
    </row>
    <row r="4513" spans="4:4">
      <c r="D4513" s="165"/>
    </row>
    <row r="4514" spans="4:4">
      <c r="D4514" s="165"/>
    </row>
    <row r="4515" spans="4:4">
      <c r="D4515" s="165"/>
    </row>
    <row r="4516" spans="4:4">
      <c r="D4516" s="165"/>
    </row>
    <row r="4517" spans="4:4">
      <c r="D4517" s="165"/>
    </row>
    <row r="4518" spans="4:4">
      <c r="D4518" s="165"/>
    </row>
    <row r="4519" spans="4:4">
      <c r="D4519" s="165"/>
    </row>
    <row r="4520" spans="4:4">
      <c r="D4520" s="165"/>
    </row>
    <row r="4521" spans="4:4">
      <c r="D4521" s="165"/>
    </row>
    <row r="4522" spans="4:4">
      <c r="D4522" s="165"/>
    </row>
    <row r="4523" spans="4:4">
      <c r="D4523" s="165"/>
    </row>
    <row r="4524" spans="4:4">
      <c r="D4524" s="165"/>
    </row>
    <row r="4525" spans="4:4">
      <c r="D4525" s="165"/>
    </row>
    <row r="4526" spans="4:4">
      <c r="D4526" s="165"/>
    </row>
    <row r="4527" spans="4:4">
      <c r="D4527" s="165"/>
    </row>
    <row r="4528" spans="4:4">
      <c r="D4528" s="165"/>
    </row>
    <row r="4529" spans="4:4">
      <c r="D4529" s="165"/>
    </row>
    <row r="4530" spans="4:4">
      <c r="D4530" s="165"/>
    </row>
    <row r="4531" spans="4:4">
      <c r="D4531" s="165"/>
    </row>
    <row r="4532" spans="4:4">
      <c r="D4532" s="165"/>
    </row>
    <row r="4533" spans="4:4">
      <c r="D4533" s="165"/>
    </row>
    <row r="4534" spans="4:4">
      <c r="D4534" s="165"/>
    </row>
    <row r="4535" spans="4:4">
      <c r="D4535" s="165"/>
    </row>
    <row r="4536" spans="4:4">
      <c r="D4536" s="165"/>
    </row>
    <row r="4537" spans="4:4">
      <c r="D4537" s="165"/>
    </row>
    <row r="4538" spans="4:4">
      <c r="D4538" s="165"/>
    </row>
    <row r="4539" spans="4:4">
      <c r="D4539" s="165"/>
    </row>
    <row r="4540" spans="4:4">
      <c r="D4540" s="165"/>
    </row>
    <row r="4541" spans="4:4">
      <c r="D4541" s="165"/>
    </row>
    <row r="4542" spans="4:4">
      <c r="D4542" s="165"/>
    </row>
    <row r="4543" spans="4:4">
      <c r="D4543" s="165"/>
    </row>
    <row r="4544" spans="4:4">
      <c r="D4544" s="165"/>
    </row>
    <row r="4545" spans="4:4">
      <c r="D4545" s="165"/>
    </row>
    <row r="4546" spans="4:4">
      <c r="D4546" s="165"/>
    </row>
    <row r="4547" spans="4:4">
      <c r="D4547" s="165"/>
    </row>
    <row r="4548" spans="4:4">
      <c r="D4548" s="165"/>
    </row>
    <row r="4549" spans="4:4">
      <c r="D4549" s="165"/>
    </row>
    <row r="4550" spans="4:4">
      <c r="D4550" s="165"/>
    </row>
    <row r="4551" spans="4:4">
      <c r="D4551" s="165"/>
    </row>
    <row r="4552" spans="4:4">
      <c r="D4552" s="165"/>
    </row>
    <row r="4553" spans="4:4">
      <c r="D4553" s="165"/>
    </row>
    <row r="4554" spans="4:4">
      <c r="D4554" s="165"/>
    </row>
    <row r="4555" spans="4:4">
      <c r="D4555" s="165"/>
    </row>
    <row r="4556" spans="4:4">
      <c r="D4556" s="165"/>
    </row>
    <row r="4557" spans="4:4">
      <c r="D4557" s="165"/>
    </row>
    <row r="4558" spans="4:4">
      <c r="D4558" s="165"/>
    </row>
    <row r="4559" spans="4:4">
      <c r="D4559" s="165"/>
    </row>
    <row r="4560" spans="4:4">
      <c r="D4560" s="165"/>
    </row>
    <row r="4561" spans="4:4">
      <c r="D4561" s="165"/>
    </row>
    <row r="4562" spans="4:4">
      <c r="D4562" s="165"/>
    </row>
    <row r="4563" spans="4:4">
      <c r="D4563" s="165"/>
    </row>
    <row r="4564" spans="4:4">
      <c r="D4564" s="165"/>
    </row>
    <row r="4565" spans="4:4">
      <c r="D4565" s="165"/>
    </row>
    <row r="4566" spans="4:4">
      <c r="D4566" s="165"/>
    </row>
    <row r="4567" spans="4:4">
      <c r="D4567" s="165"/>
    </row>
    <row r="4568" spans="4:4">
      <c r="D4568" s="165"/>
    </row>
    <row r="4569" spans="4:4">
      <c r="D4569" s="165"/>
    </row>
    <row r="4570" spans="4:4">
      <c r="D4570" s="165"/>
    </row>
    <row r="4571" spans="4:4">
      <c r="D4571" s="165"/>
    </row>
    <row r="4572" spans="4:4">
      <c r="D4572" s="165"/>
    </row>
    <row r="4573" spans="4:4">
      <c r="D4573" s="165"/>
    </row>
    <row r="4574" spans="4:4">
      <c r="D4574" s="165"/>
    </row>
    <row r="4575" spans="4:4">
      <c r="D4575" s="165"/>
    </row>
    <row r="4576" spans="4:4">
      <c r="D4576" s="165"/>
    </row>
    <row r="4577" spans="4:4">
      <c r="D4577" s="165"/>
    </row>
    <row r="4578" spans="4:4">
      <c r="D4578" s="165"/>
    </row>
    <row r="4579" spans="4:4">
      <c r="D4579" s="165"/>
    </row>
    <row r="4580" spans="4:4">
      <c r="D4580" s="165"/>
    </row>
    <row r="4581" spans="4:4">
      <c r="D4581" s="165"/>
    </row>
    <row r="4582" spans="4:4">
      <c r="D4582" s="165"/>
    </row>
    <row r="4583" spans="4:4">
      <c r="D4583" s="165"/>
    </row>
    <row r="4584" spans="4:4">
      <c r="D4584" s="165"/>
    </row>
    <row r="4585" spans="4:4">
      <c r="D4585" s="165"/>
    </row>
    <row r="4586" spans="4:4">
      <c r="D4586" s="165"/>
    </row>
    <row r="4587" spans="4:4">
      <c r="D4587" s="165"/>
    </row>
    <row r="4588" spans="4:4">
      <c r="D4588" s="165"/>
    </row>
    <row r="4589" spans="4:4">
      <c r="D4589" s="165"/>
    </row>
    <row r="4590" spans="4:4">
      <c r="D4590" s="165"/>
    </row>
    <row r="4591" spans="4:4">
      <c r="D4591" s="165"/>
    </row>
    <row r="4592" spans="4:4">
      <c r="D4592" s="165"/>
    </row>
    <row r="4593" spans="4:4">
      <c r="D4593" s="165"/>
    </row>
    <row r="4594" spans="4:4">
      <c r="D4594" s="165"/>
    </row>
    <row r="4595" spans="4:4">
      <c r="D4595" s="165"/>
    </row>
    <row r="4596" spans="4:4">
      <c r="D4596" s="165"/>
    </row>
    <row r="4597" spans="4:4">
      <c r="D4597" s="165"/>
    </row>
    <row r="4598" spans="4:4">
      <c r="D4598" s="165"/>
    </row>
    <row r="4599" spans="4:4">
      <c r="D4599" s="165"/>
    </row>
    <row r="4600" spans="4:4">
      <c r="D4600" s="165"/>
    </row>
    <row r="4601" spans="4:4">
      <c r="D4601" s="165"/>
    </row>
    <row r="4602" spans="4:4">
      <c r="D4602" s="165"/>
    </row>
    <row r="4603" spans="4:4">
      <c r="D4603" s="165"/>
    </row>
    <row r="4604" spans="4:4">
      <c r="D4604" s="165"/>
    </row>
    <row r="4605" spans="4:4">
      <c r="D4605" s="165"/>
    </row>
    <row r="4606" spans="4:4">
      <c r="D4606" s="165"/>
    </row>
    <row r="4607" spans="4:4">
      <c r="D4607" s="165"/>
    </row>
    <row r="4608" spans="4:4">
      <c r="D4608" s="165"/>
    </row>
    <row r="4609" spans="4:4">
      <c r="D4609" s="165"/>
    </row>
    <row r="4610" spans="4:4">
      <c r="D4610" s="165"/>
    </row>
    <row r="4611" spans="4:4">
      <c r="D4611" s="165"/>
    </row>
    <row r="4612" spans="4:4">
      <c r="D4612" s="165"/>
    </row>
    <row r="4613" spans="4:4">
      <c r="D4613" s="165"/>
    </row>
    <row r="4614" spans="4:4">
      <c r="D4614" s="165"/>
    </row>
    <row r="4615" spans="4:4">
      <c r="D4615" s="165"/>
    </row>
    <row r="4616" spans="4:4">
      <c r="D4616" s="165"/>
    </row>
    <row r="4617" spans="4:4">
      <c r="D4617" s="165"/>
    </row>
    <row r="4618" spans="4:4">
      <c r="D4618" s="165"/>
    </row>
    <row r="4619" spans="4:4">
      <c r="D4619" s="165"/>
    </row>
    <row r="4620" spans="4:4">
      <c r="D4620" s="165"/>
    </row>
    <row r="4621" spans="4:4">
      <c r="D4621" s="165"/>
    </row>
    <row r="4622" spans="4:4">
      <c r="D4622" s="165"/>
    </row>
    <row r="4623" spans="4:4">
      <c r="D4623" s="165"/>
    </row>
    <row r="4624" spans="4:4">
      <c r="D4624" s="165"/>
    </row>
    <row r="4625" spans="4:4">
      <c r="D4625" s="165"/>
    </row>
    <row r="4626" spans="4:4">
      <c r="D4626" s="165"/>
    </row>
    <row r="4627" spans="4:4">
      <c r="D4627" s="165"/>
    </row>
    <row r="4628" spans="4:4">
      <c r="D4628" s="165"/>
    </row>
    <row r="4629" spans="4:4">
      <c r="D4629" s="165"/>
    </row>
    <row r="4630" spans="4:4">
      <c r="D4630" s="165"/>
    </row>
    <row r="4631" spans="4:4">
      <c r="D4631" s="165"/>
    </row>
    <row r="4632" spans="4:4">
      <c r="D4632" s="165"/>
    </row>
    <row r="4633" spans="4:4">
      <c r="D4633" s="165"/>
    </row>
    <row r="4634" spans="4:4">
      <c r="D4634" s="165"/>
    </row>
    <row r="4635" spans="4:4">
      <c r="D4635" s="165"/>
    </row>
    <row r="4636" spans="4:4">
      <c r="D4636" s="165"/>
    </row>
    <row r="4637" spans="4:4">
      <c r="D4637" s="165"/>
    </row>
    <row r="4638" spans="4:4">
      <c r="D4638" s="165"/>
    </row>
    <row r="4639" spans="4:4">
      <c r="D4639" s="165"/>
    </row>
    <row r="4640" spans="4:4">
      <c r="D4640" s="165"/>
    </row>
    <row r="4641" spans="4:4">
      <c r="D4641" s="165"/>
    </row>
    <row r="4642" spans="4:4">
      <c r="D4642" s="165"/>
    </row>
    <row r="4643" spans="4:4">
      <c r="D4643" s="165"/>
    </row>
    <row r="4644" spans="4:4">
      <c r="D4644" s="165"/>
    </row>
    <row r="4645" spans="4:4">
      <c r="D4645" s="165"/>
    </row>
    <row r="4646" spans="4:4">
      <c r="D4646" s="165"/>
    </row>
    <row r="4647" spans="4:4">
      <c r="D4647" s="165"/>
    </row>
    <row r="4648" spans="4:4">
      <c r="D4648" s="165"/>
    </row>
    <row r="4649" spans="4:4">
      <c r="D4649" s="165"/>
    </row>
    <row r="4650" spans="4:4">
      <c r="D4650" s="165"/>
    </row>
    <row r="4651" spans="4:4">
      <c r="D4651" s="165"/>
    </row>
    <row r="4652" spans="4:4">
      <c r="D4652" s="165"/>
    </row>
    <row r="4653" spans="4:4">
      <c r="D4653" s="165"/>
    </row>
    <row r="4654" spans="4:4">
      <c r="D4654" s="165"/>
    </row>
    <row r="4655" spans="4:4">
      <c r="D4655" s="165"/>
    </row>
    <row r="4656" spans="4:4">
      <c r="D4656" s="165"/>
    </row>
    <row r="4657" spans="4:4">
      <c r="D4657" s="165"/>
    </row>
    <row r="4658" spans="4:4">
      <c r="D4658" s="165"/>
    </row>
    <row r="4659" spans="4:4">
      <c r="D4659" s="165"/>
    </row>
    <row r="4660" spans="4:4">
      <c r="D4660" s="165"/>
    </row>
    <row r="4661" spans="4:4">
      <c r="D4661" s="165"/>
    </row>
    <row r="4662" spans="4:4">
      <c r="D4662" s="165"/>
    </row>
    <row r="4663" spans="4:4">
      <c r="D4663" s="165"/>
    </row>
    <row r="4664" spans="4:4">
      <c r="D4664" s="165"/>
    </row>
    <row r="4665" spans="4:4">
      <c r="D4665" s="165"/>
    </row>
    <row r="4666" spans="4:4">
      <c r="D4666" s="165"/>
    </row>
    <row r="4667" spans="4:4">
      <c r="D4667" s="165"/>
    </row>
    <row r="4668" spans="4:4">
      <c r="D4668" s="165"/>
    </row>
    <row r="4669" spans="4:4">
      <c r="D4669" s="165"/>
    </row>
    <row r="4670" spans="4:4">
      <c r="D4670" s="165"/>
    </row>
    <row r="4671" spans="4:4">
      <c r="D4671" s="165"/>
    </row>
    <row r="4672" spans="4:4">
      <c r="D4672" s="165"/>
    </row>
    <row r="4673" spans="4:4">
      <c r="D4673" s="165"/>
    </row>
    <row r="4674" spans="4:4">
      <c r="D4674" s="165"/>
    </row>
    <row r="4675" spans="4:4">
      <c r="D4675" s="165"/>
    </row>
    <row r="4676" spans="4:4">
      <c r="D4676" s="165"/>
    </row>
    <row r="4677" spans="4:4">
      <c r="D4677" s="165"/>
    </row>
    <row r="4678" spans="4:4">
      <c r="D4678" s="165"/>
    </row>
    <row r="4679" spans="4:4">
      <c r="D4679" s="165"/>
    </row>
    <row r="4680" spans="4:4">
      <c r="D4680" s="165"/>
    </row>
    <row r="4681" spans="4:4">
      <c r="D4681" s="165"/>
    </row>
    <row r="4682" spans="4:4">
      <c r="D4682" s="165"/>
    </row>
    <row r="4683" spans="4:4">
      <c r="D4683" s="165"/>
    </row>
    <row r="4684" spans="4:4">
      <c r="D4684" s="165"/>
    </row>
    <row r="4685" spans="4:4">
      <c r="D4685" s="165"/>
    </row>
    <row r="4686" spans="4:4">
      <c r="D4686" s="165"/>
    </row>
    <row r="4687" spans="4:4">
      <c r="D4687" s="165"/>
    </row>
    <row r="4688" spans="4:4">
      <c r="D4688" s="165"/>
    </row>
    <row r="4689" spans="4:4">
      <c r="D4689" s="165"/>
    </row>
    <row r="4690" spans="4:4">
      <c r="D4690" s="165"/>
    </row>
    <row r="4691" spans="4:4">
      <c r="D4691" s="165"/>
    </row>
    <row r="4692" spans="4:4">
      <c r="D4692" s="165"/>
    </row>
    <row r="4693" spans="4:4">
      <c r="D4693" s="165"/>
    </row>
    <row r="4694" spans="4:4">
      <c r="D4694" s="165"/>
    </row>
    <row r="4695" spans="4:4">
      <c r="D4695" s="165"/>
    </row>
    <row r="4696" spans="4:4">
      <c r="D4696" s="165"/>
    </row>
    <row r="4697" spans="4:4">
      <c r="D4697" s="165"/>
    </row>
    <row r="4698" spans="4:4">
      <c r="D4698" s="165"/>
    </row>
    <row r="4699" spans="4:4">
      <c r="D4699" s="165"/>
    </row>
    <row r="4700" spans="4:4">
      <c r="D4700" s="165"/>
    </row>
    <row r="4701" spans="4:4">
      <c r="D4701" s="165"/>
    </row>
    <row r="4702" spans="4:4">
      <c r="D4702" s="165"/>
    </row>
    <row r="4703" spans="4:4">
      <c r="D4703" s="165"/>
    </row>
    <row r="4704" spans="4:4">
      <c r="D4704" s="165"/>
    </row>
    <row r="4705" spans="4:4">
      <c r="D4705" s="165"/>
    </row>
    <row r="4706" spans="4:4">
      <c r="D4706" s="165"/>
    </row>
    <row r="4707" spans="4:4">
      <c r="D4707" s="165"/>
    </row>
    <row r="4708" spans="4:4">
      <c r="D4708" s="165"/>
    </row>
    <row r="4709" spans="4:4">
      <c r="D4709" s="165"/>
    </row>
    <row r="4710" spans="4:4">
      <c r="D4710" s="165"/>
    </row>
    <row r="4711" spans="4:4">
      <c r="D4711" s="165"/>
    </row>
    <row r="4712" spans="4:4">
      <c r="D4712" s="165"/>
    </row>
    <row r="4713" spans="4:4">
      <c r="D4713" s="165"/>
    </row>
    <row r="4714" spans="4:4">
      <c r="D4714" s="165"/>
    </row>
    <row r="4715" spans="4:4">
      <c r="D4715" s="165"/>
    </row>
    <row r="4716" spans="4:4">
      <c r="D4716" s="165"/>
    </row>
    <row r="4717" spans="4:4">
      <c r="D4717" s="165"/>
    </row>
    <row r="4718" spans="4:4">
      <c r="D4718" s="165"/>
    </row>
    <row r="4719" spans="4:4">
      <c r="D4719" s="165"/>
    </row>
    <row r="4720" spans="4:4">
      <c r="D4720" s="165"/>
    </row>
    <row r="4721" spans="4:4">
      <c r="D4721" s="165"/>
    </row>
    <row r="4722" spans="4:4">
      <c r="D4722" s="165"/>
    </row>
    <row r="4723" spans="4:4">
      <c r="D4723" s="165"/>
    </row>
    <row r="4724" spans="4:4">
      <c r="D4724" s="165"/>
    </row>
    <row r="4725" spans="4:4">
      <c r="D4725" s="165"/>
    </row>
    <row r="4726" spans="4:4">
      <c r="D4726" s="165"/>
    </row>
    <row r="4727" spans="4:4">
      <c r="D4727" s="165"/>
    </row>
    <row r="4728" spans="4:4">
      <c r="D4728" s="165"/>
    </row>
    <row r="4729" spans="4:4">
      <c r="D4729" s="165"/>
    </row>
    <row r="4730" spans="4:4">
      <c r="D4730" s="165"/>
    </row>
    <row r="4731" spans="4:4">
      <c r="D4731" s="165"/>
    </row>
    <row r="4732" spans="4:4">
      <c r="D4732" s="165"/>
    </row>
    <row r="4733" spans="4:4">
      <c r="D4733" s="165"/>
    </row>
    <row r="4734" spans="4:4">
      <c r="D4734" s="165"/>
    </row>
    <row r="4735" spans="4:4">
      <c r="D4735" s="165"/>
    </row>
    <row r="4736" spans="4:4">
      <c r="D4736" s="165"/>
    </row>
    <row r="4737" spans="4:4">
      <c r="D4737" s="165"/>
    </row>
    <row r="4738" spans="4:4">
      <c r="D4738" s="165"/>
    </row>
    <row r="4739" spans="4:4">
      <c r="D4739" s="165"/>
    </row>
    <row r="4740" spans="4:4">
      <c r="D4740" s="165"/>
    </row>
    <row r="4741" spans="4:4">
      <c r="D4741" s="165"/>
    </row>
    <row r="4742" spans="4:4">
      <c r="D4742" s="165"/>
    </row>
    <row r="4743" spans="4:4">
      <c r="D4743" s="165"/>
    </row>
    <row r="4744" spans="4:4">
      <c r="D4744" s="165"/>
    </row>
    <row r="4745" spans="4:4">
      <c r="D4745" s="165"/>
    </row>
    <row r="4746" spans="4:4">
      <c r="D4746" s="165"/>
    </row>
    <row r="4747" spans="4:4">
      <c r="D4747" s="165"/>
    </row>
    <row r="4748" spans="4:4">
      <c r="D4748" s="165"/>
    </row>
    <row r="4749" spans="4:4">
      <c r="D4749" s="165"/>
    </row>
    <row r="4750" spans="4:4">
      <c r="D4750" s="165"/>
    </row>
    <row r="4751" spans="4:4">
      <c r="D4751" s="165"/>
    </row>
    <row r="4752" spans="4:4">
      <c r="D4752" s="165"/>
    </row>
    <row r="4753" spans="4:4">
      <c r="D4753" s="165"/>
    </row>
    <row r="4754" spans="4:4">
      <c r="D4754" s="165"/>
    </row>
    <row r="4755" spans="4:4">
      <c r="D4755" s="165"/>
    </row>
    <row r="4756" spans="4:4">
      <c r="D4756" s="165"/>
    </row>
    <row r="4757" spans="4:4">
      <c r="D4757" s="165"/>
    </row>
    <row r="4758" spans="4:4">
      <c r="D4758" s="165"/>
    </row>
    <row r="4759" spans="4:4">
      <c r="D4759" s="165"/>
    </row>
    <row r="4760" spans="4:4">
      <c r="D4760" s="165"/>
    </row>
    <row r="4761" spans="4:4">
      <c r="D4761" s="165"/>
    </row>
    <row r="4762" spans="4:4">
      <c r="D4762" s="165"/>
    </row>
    <row r="4763" spans="4:4">
      <c r="D4763" s="165"/>
    </row>
    <row r="4764" spans="4:4">
      <c r="D4764" s="165"/>
    </row>
    <row r="4765" spans="4:4">
      <c r="D4765" s="165"/>
    </row>
    <row r="4766" spans="4:4">
      <c r="D4766" s="165"/>
    </row>
    <row r="4767" spans="4:4">
      <c r="D4767" s="165"/>
    </row>
    <row r="4768" spans="4:4">
      <c r="D4768" s="165"/>
    </row>
    <row r="4769" spans="4:4">
      <c r="D4769" s="165"/>
    </row>
    <row r="4770" spans="4:4">
      <c r="D4770" s="165"/>
    </row>
    <row r="4771" spans="4:4">
      <c r="D4771" s="165"/>
    </row>
    <row r="4772" spans="4:4">
      <c r="D4772" s="165"/>
    </row>
    <row r="4773" spans="4:4">
      <c r="D4773" s="165"/>
    </row>
    <row r="4774" spans="4:4">
      <c r="D4774" s="165"/>
    </row>
    <row r="4775" spans="4:4">
      <c r="D4775" s="165"/>
    </row>
    <row r="4776" spans="4:4">
      <c r="D4776" s="165"/>
    </row>
    <row r="4777" spans="4:4">
      <c r="D4777" s="165"/>
    </row>
    <row r="4778" spans="4:4">
      <c r="D4778" s="165"/>
    </row>
    <row r="4779" spans="4:4">
      <c r="D4779" s="165"/>
    </row>
    <row r="4780" spans="4:4">
      <c r="D4780" s="165"/>
    </row>
    <row r="4781" spans="4:4">
      <c r="D4781" s="165"/>
    </row>
    <row r="4782" spans="4:4">
      <c r="D4782" s="165"/>
    </row>
    <row r="4783" spans="4:4">
      <c r="D4783" s="165"/>
    </row>
    <row r="4784" spans="4:4">
      <c r="D4784" s="165"/>
    </row>
    <row r="4785" spans="4:4">
      <c r="D4785" s="165"/>
    </row>
    <row r="4786" spans="4:4">
      <c r="D4786" s="165"/>
    </row>
    <row r="4787" spans="4:4">
      <c r="D4787" s="165"/>
    </row>
    <row r="4788" spans="4:4">
      <c r="D4788" s="165"/>
    </row>
    <row r="4789" spans="4:4">
      <c r="D4789" s="165"/>
    </row>
    <row r="4790" spans="4:4">
      <c r="D4790" s="165"/>
    </row>
    <row r="4791" spans="4:4">
      <c r="D4791" s="165"/>
    </row>
    <row r="4792" spans="4:4">
      <c r="D4792" s="165"/>
    </row>
    <row r="4793" spans="4:4">
      <c r="D4793" s="165"/>
    </row>
    <row r="4794" spans="4:4">
      <c r="D4794" s="165"/>
    </row>
    <row r="4795" spans="4:4">
      <c r="D4795" s="165"/>
    </row>
    <row r="4796" spans="4:4">
      <c r="D4796" s="165"/>
    </row>
    <row r="4797" spans="4:4">
      <c r="D4797" s="165"/>
    </row>
    <row r="4798" spans="4:4">
      <c r="D4798" s="165"/>
    </row>
    <row r="4799" spans="4:4">
      <c r="D4799" s="165"/>
    </row>
    <row r="4800" spans="4:4">
      <c r="D4800" s="165"/>
    </row>
    <row r="4801" spans="4:4">
      <c r="D4801" s="165"/>
    </row>
    <row r="4802" spans="4:4">
      <c r="D4802" s="165"/>
    </row>
    <row r="4803" spans="4:4">
      <c r="D4803" s="165"/>
    </row>
    <row r="4804" spans="4:4">
      <c r="D4804" s="165"/>
    </row>
    <row r="4805" spans="4:4">
      <c r="D4805" s="165"/>
    </row>
    <row r="4806" spans="4:4">
      <c r="D4806" s="165"/>
    </row>
    <row r="4807" spans="4:4">
      <c r="D4807" s="165"/>
    </row>
    <row r="4808" spans="4:4">
      <c r="D4808" s="165"/>
    </row>
    <row r="4809" spans="4:4">
      <c r="D4809" s="165"/>
    </row>
    <row r="4810" spans="4:4">
      <c r="D4810" s="165"/>
    </row>
    <row r="4811" spans="4:4">
      <c r="D4811" s="165"/>
    </row>
    <row r="4812" spans="4:4">
      <c r="D4812" s="165"/>
    </row>
    <row r="4813" spans="4:4">
      <c r="D4813" s="165"/>
    </row>
    <row r="4814" spans="4:4">
      <c r="D4814" s="165"/>
    </row>
    <row r="4815" spans="4:4">
      <c r="D4815" s="165"/>
    </row>
    <row r="4816" spans="4:4">
      <c r="D4816" s="165"/>
    </row>
    <row r="4817" spans="4:4">
      <c r="D4817" s="165"/>
    </row>
    <row r="4818" spans="4:4">
      <c r="D4818" s="165"/>
    </row>
    <row r="4819" spans="4:4">
      <c r="D4819" s="165"/>
    </row>
    <row r="4820" spans="4:4">
      <c r="D4820" s="165"/>
    </row>
    <row r="4821" spans="4:4">
      <c r="D4821" s="165"/>
    </row>
    <row r="4822" spans="4:4">
      <c r="D4822" s="165"/>
    </row>
    <row r="4823" spans="4:4">
      <c r="D4823" s="165"/>
    </row>
    <row r="4824" spans="4:4">
      <c r="D4824" s="165"/>
    </row>
    <row r="4825" spans="4:4">
      <c r="D4825" s="165"/>
    </row>
    <row r="4826" spans="4:4">
      <c r="D4826" s="165"/>
    </row>
    <row r="4827" spans="4:4">
      <c r="D4827" s="165"/>
    </row>
    <row r="4828" spans="4:4">
      <c r="D4828" s="165"/>
    </row>
    <row r="4829" spans="4:4">
      <c r="D4829" s="165"/>
    </row>
    <row r="4830" spans="4:4">
      <c r="D4830" s="165"/>
    </row>
    <row r="4831" spans="4:4">
      <c r="D4831" s="165"/>
    </row>
    <row r="4832" spans="4:4">
      <c r="D4832" s="165"/>
    </row>
    <row r="4833" spans="4:4">
      <c r="D4833" s="165"/>
    </row>
    <row r="4834" spans="4:4">
      <c r="D4834" s="165"/>
    </row>
    <row r="4835" spans="4:4">
      <c r="D4835" s="165"/>
    </row>
    <row r="4836" spans="4:4">
      <c r="D4836" s="165"/>
    </row>
    <row r="4837" spans="4:4">
      <c r="D4837" s="165"/>
    </row>
    <row r="4838" spans="4:4">
      <c r="D4838" s="165"/>
    </row>
    <row r="4839" spans="4:4">
      <c r="D4839" s="165"/>
    </row>
    <row r="4840" spans="4:4">
      <c r="D4840" s="165"/>
    </row>
    <row r="4841" spans="4:4">
      <c r="D4841" s="165"/>
    </row>
    <row r="4842" spans="4:4">
      <c r="D4842" s="165"/>
    </row>
    <row r="4843" spans="4:4">
      <c r="D4843" s="165"/>
    </row>
    <row r="4844" spans="4:4">
      <c r="D4844" s="165"/>
    </row>
    <row r="4845" spans="4:4">
      <c r="D4845" s="165"/>
    </row>
    <row r="4846" spans="4:4">
      <c r="D4846" s="165"/>
    </row>
    <row r="4847" spans="4:4">
      <c r="D4847" s="165"/>
    </row>
    <row r="4848" spans="4:4">
      <c r="D4848" s="165"/>
    </row>
    <row r="4849" spans="4:4">
      <c r="D4849" s="165"/>
    </row>
    <row r="4850" spans="4:4">
      <c r="D4850" s="165"/>
    </row>
    <row r="4851" spans="4:4">
      <c r="D4851" s="165"/>
    </row>
    <row r="4852" spans="4:4">
      <c r="D4852" s="165"/>
    </row>
    <row r="4853" spans="4:4">
      <c r="D4853" s="165"/>
    </row>
    <row r="4854" spans="4:4">
      <c r="D4854" s="165"/>
    </row>
    <row r="4855" spans="4:4">
      <c r="D4855" s="165"/>
    </row>
    <row r="4856" spans="4:4">
      <c r="D4856" s="165"/>
    </row>
    <row r="4857" spans="4:4">
      <c r="D4857" s="165"/>
    </row>
    <row r="4858" spans="4:4">
      <c r="D4858" s="165"/>
    </row>
    <row r="4859" spans="4:4">
      <c r="D4859" s="165"/>
    </row>
    <row r="4860" spans="4:4">
      <c r="D4860" s="165"/>
    </row>
    <row r="4861" spans="4:4">
      <c r="D4861" s="165"/>
    </row>
    <row r="4862" spans="4:4">
      <c r="D4862" s="165"/>
    </row>
    <row r="4863" spans="4:4">
      <c r="D4863" s="165"/>
    </row>
    <row r="4864" spans="4:4">
      <c r="D4864" s="165"/>
    </row>
    <row r="4865" spans="4:4">
      <c r="D4865" s="165"/>
    </row>
    <row r="4866" spans="4:4">
      <c r="D4866" s="165"/>
    </row>
    <row r="4867" spans="4:4">
      <c r="D4867" s="165"/>
    </row>
    <row r="4868" spans="4:4">
      <c r="D4868" s="165"/>
    </row>
    <row r="4869" spans="4:4">
      <c r="D4869" s="165"/>
    </row>
    <row r="4870" spans="4:4">
      <c r="D4870" s="165"/>
    </row>
    <row r="4871" spans="4:4">
      <c r="D4871" s="165"/>
    </row>
    <row r="4872" spans="4:4">
      <c r="D4872" s="165"/>
    </row>
    <row r="4873" spans="4:4">
      <c r="D4873" s="165"/>
    </row>
    <row r="4874" spans="4:4">
      <c r="D4874" s="165"/>
    </row>
    <row r="4875" spans="4:4">
      <c r="D4875" s="165"/>
    </row>
    <row r="4876" spans="4:4">
      <c r="D4876" s="165"/>
    </row>
    <row r="4877" spans="4:4">
      <c r="D4877" s="165"/>
    </row>
    <row r="4878" spans="4:4">
      <c r="D4878" s="165"/>
    </row>
    <row r="4879" spans="4:4">
      <c r="D4879" s="165"/>
    </row>
    <row r="4880" spans="4:4">
      <c r="D4880" s="165"/>
    </row>
    <row r="4881" spans="4:4">
      <c r="D4881" s="165"/>
    </row>
    <row r="4882" spans="4:4">
      <c r="D4882" s="165"/>
    </row>
    <row r="4883" spans="4:4">
      <c r="D4883" s="165"/>
    </row>
    <row r="4884" spans="4:4">
      <c r="D4884" s="165"/>
    </row>
    <row r="4885" spans="4:4">
      <c r="D4885" s="165"/>
    </row>
    <row r="4886" spans="4:4">
      <c r="D4886" s="165"/>
    </row>
    <row r="4887" spans="4:4">
      <c r="D4887" s="165"/>
    </row>
    <row r="4888" spans="4:4">
      <c r="D4888" s="165"/>
    </row>
    <row r="4889" spans="4:4">
      <c r="D4889" s="165"/>
    </row>
    <row r="4890" spans="4:4">
      <c r="D4890" s="165"/>
    </row>
    <row r="4891" spans="4:4">
      <c r="D4891" s="165"/>
    </row>
    <row r="4892" spans="4:4">
      <c r="D4892" s="165"/>
    </row>
    <row r="4893" spans="4:4">
      <c r="D4893" s="165"/>
    </row>
    <row r="4894" spans="4:4">
      <c r="D4894" s="165"/>
    </row>
    <row r="4895" spans="4:4">
      <c r="D4895" s="165"/>
    </row>
    <row r="4896" spans="4:4">
      <c r="D4896" s="165"/>
    </row>
    <row r="4897" spans="4:4">
      <c r="D4897" s="165"/>
    </row>
    <row r="4898" spans="4:4">
      <c r="D4898" s="165"/>
    </row>
    <row r="4899" spans="4:4">
      <c r="D4899" s="165"/>
    </row>
    <row r="4900" spans="4:4">
      <c r="D4900" s="165"/>
    </row>
    <row r="4901" spans="4:4">
      <c r="D4901" s="165"/>
    </row>
    <row r="4902" spans="4:4">
      <c r="D4902" s="165"/>
    </row>
    <row r="4903" spans="4:4">
      <c r="D4903" s="165"/>
    </row>
    <row r="4904" spans="4:4">
      <c r="D4904" s="165"/>
    </row>
    <row r="4905" spans="4:4">
      <c r="D4905" s="165"/>
    </row>
    <row r="4906" spans="4:4">
      <c r="D4906" s="165"/>
    </row>
    <row r="4907" spans="4:4">
      <c r="D4907" s="165"/>
    </row>
    <row r="4908" spans="4:4">
      <c r="D4908" s="165"/>
    </row>
    <row r="4909" spans="4:4">
      <c r="D4909" s="165"/>
    </row>
    <row r="4910" spans="4:4">
      <c r="D4910" s="165"/>
    </row>
    <row r="4911" spans="4:4">
      <c r="D4911" s="165"/>
    </row>
    <row r="4912" spans="4:4">
      <c r="D4912" s="165"/>
    </row>
    <row r="4913" spans="4:4">
      <c r="D4913" s="165"/>
    </row>
    <row r="4914" spans="4:4">
      <c r="D4914" s="165"/>
    </row>
    <row r="4915" spans="4:4">
      <c r="D4915" s="165"/>
    </row>
    <row r="4916" spans="4:4">
      <c r="D4916" s="165"/>
    </row>
    <row r="4917" spans="4:4">
      <c r="D4917" s="165"/>
    </row>
    <row r="4918" spans="4:4">
      <c r="D4918" s="165"/>
    </row>
    <row r="4919" spans="4:4">
      <c r="D4919" s="165"/>
    </row>
    <row r="4920" spans="4:4">
      <c r="D4920" s="165"/>
    </row>
    <row r="4921" spans="4:4">
      <c r="D4921" s="165"/>
    </row>
    <row r="4922" spans="4:4">
      <c r="D4922" s="165"/>
    </row>
    <row r="4923" spans="4:4">
      <c r="D4923" s="165"/>
    </row>
    <row r="4924" spans="4:4">
      <c r="D4924" s="165"/>
    </row>
    <row r="4925" spans="4:4">
      <c r="D4925" s="165"/>
    </row>
    <row r="4926" spans="4:4">
      <c r="D4926" s="165"/>
    </row>
    <row r="4927" spans="4:4">
      <c r="D4927" s="165"/>
    </row>
    <row r="4928" spans="4:4">
      <c r="D4928" s="165"/>
    </row>
    <row r="4929" spans="4:4">
      <c r="D4929" s="165"/>
    </row>
    <row r="4930" spans="4:4">
      <c r="D4930" s="165"/>
    </row>
    <row r="4931" spans="4:4">
      <c r="D4931" s="165"/>
    </row>
    <row r="4932" spans="4:4">
      <c r="D4932" s="165"/>
    </row>
    <row r="4933" spans="4:4">
      <c r="D4933" s="165"/>
    </row>
    <row r="4934" spans="4:4">
      <c r="D4934" s="165"/>
    </row>
    <row r="4935" spans="4:4">
      <c r="D4935" s="165"/>
    </row>
    <row r="4936" spans="4:4">
      <c r="D4936" s="165"/>
    </row>
    <row r="4937" spans="4:4">
      <c r="D4937" s="165"/>
    </row>
    <row r="4938" spans="4:4">
      <c r="D4938" s="165"/>
    </row>
    <row r="4939" spans="4:4">
      <c r="D4939" s="165"/>
    </row>
    <row r="4940" spans="4:4">
      <c r="D4940" s="165"/>
    </row>
    <row r="4941" spans="4:4">
      <c r="D4941" s="165"/>
    </row>
    <row r="4942" spans="4:4">
      <c r="D4942" s="165"/>
    </row>
    <row r="4943" spans="4:4">
      <c r="D4943" s="165"/>
    </row>
    <row r="4944" spans="4:4">
      <c r="D4944" s="165"/>
    </row>
    <row r="4945" spans="4:4">
      <c r="D4945" s="165"/>
    </row>
    <row r="4946" spans="4:4">
      <c r="D4946" s="165"/>
    </row>
    <row r="4947" spans="4:4">
      <c r="D4947" s="165"/>
    </row>
    <row r="4948" spans="4:4">
      <c r="D4948" s="165"/>
    </row>
    <row r="4949" spans="4:4">
      <c r="D4949" s="165"/>
    </row>
    <row r="4950" spans="4:4">
      <c r="D4950" s="165"/>
    </row>
    <row r="4951" spans="4:4">
      <c r="D4951" s="165"/>
    </row>
    <row r="4952" spans="4:4">
      <c r="D4952" s="165"/>
    </row>
    <row r="4953" spans="4:4">
      <c r="D4953" s="165"/>
    </row>
    <row r="4954" spans="4:4">
      <c r="D4954" s="165"/>
    </row>
    <row r="4955" spans="4:4">
      <c r="D4955" s="165"/>
    </row>
    <row r="4956" spans="4:4">
      <c r="D4956" s="165"/>
    </row>
    <row r="4957" spans="4:4">
      <c r="D4957" s="165"/>
    </row>
    <row r="4958" spans="4:4">
      <c r="D4958" s="165"/>
    </row>
    <row r="4959" spans="4:4">
      <c r="D4959" s="165"/>
    </row>
    <row r="4960" spans="4:4">
      <c r="D4960" s="165"/>
    </row>
    <row r="4961" spans="4:4">
      <c r="D4961" s="165"/>
    </row>
    <row r="4962" spans="4:4">
      <c r="D4962" s="165"/>
    </row>
    <row r="4963" spans="4:4">
      <c r="D4963" s="165"/>
    </row>
    <row r="4964" spans="4:4">
      <c r="D4964" s="165"/>
    </row>
    <row r="4965" spans="4:4">
      <c r="D4965" s="165"/>
    </row>
    <row r="4966" spans="4:4">
      <c r="D4966" s="165"/>
    </row>
    <row r="4967" spans="4:4">
      <c r="D4967" s="165"/>
    </row>
    <row r="4968" spans="4:4">
      <c r="D4968" s="165"/>
    </row>
    <row r="4969" spans="4:4">
      <c r="D4969" s="165"/>
    </row>
    <row r="4970" spans="4:4">
      <c r="D4970" s="165"/>
    </row>
    <row r="4971" spans="4:4">
      <c r="D4971" s="165"/>
    </row>
    <row r="4972" spans="4:4">
      <c r="D4972" s="165"/>
    </row>
    <row r="4973" spans="4:4">
      <c r="D4973" s="165"/>
    </row>
    <row r="4974" spans="4:4">
      <c r="D4974" s="165"/>
    </row>
    <row r="4975" spans="4:4">
      <c r="D4975" s="165"/>
    </row>
    <row r="4976" spans="4:4">
      <c r="D4976" s="165"/>
    </row>
    <row r="4977" spans="4:4">
      <c r="D4977" s="165"/>
    </row>
    <row r="4978" spans="4:4">
      <c r="D4978" s="165"/>
    </row>
    <row r="4979" spans="4:4">
      <c r="D4979" s="165"/>
    </row>
    <row r="4980" spans="4:4">
      <c r="D4980" s="165"/>
    </row>
    <row r="4981" spans="4:4">
      <c r="D4981" s="165"/>
    </row>
    <row r="4982" spans="4:4">
      <c r="D4982" s="165"/>
    </row>
    <row r="4983" spans="4:4">
      <c r="D4983" s="165"/>
    </row>
    <row r="4984" spans="4:4">
      <c r="D4984" s="165"/>
    </row>
    <row r="4985" spans="4:4">
      <c r="D4985" s="165"/>
    </row>
    <row r="4986" spans="4:4">
      <c r="D4986" s="165"/>
    </row>
    <row r="4987" spans="4:4">
      <c r="D4987" s="165"/>
    </row>
    <row r="4988" spans="4:4">
      <c r="D4988" s="165"/>
    </row>
    <row r="4989" spans="4:4">
      <c r="D4989" s="165"/>
    </row>
    <row r="4990" spans="4:4">
      <c r="D4990" s="165"/>
    </row>
    <row r="4991" spans="4:4">
      <c r="D4991" s="165"/>
    </row>
    <row r="4992" spans="4:4">
      <c r="D4992" s="165"/>
    </row>
    <row r="4993" spans="4:4">
      <c r="D4993" s="165"/>
    </row>
    <row r="4994" spans="4:4">
      <c r="D4994" s="165"/>
    </row>
    <row r="4995" spans="4:4">
      <c r="D4995" s="165"/>
    </row>
    <row r="4996" spans="4:4">
      <c r="D4996" s="165"/>
    </row>
    <row r="4997" spans="4:4">
      <c r="D4997" s="165"/>
    </row>
    <row r="4998" spans="4:4">
      <c r="D4998" s="165"/>
    </row>
    <row r="4999" spans="4:4">
      <c r="D4999" s="165"/>
    </row>
    <row r="5000" spans="4:4">
      <c r="D5000" s="165"/>
    </row>
  </sheetData>
  <mergeCells count="6">
    <mergeCell ref="A130:G134"/>
    <mergeCell ref="A1:G1"/>
    <mergeCell ref="C2:G2"/>
    <mergeCell ref="C3:G3"/>
    <mergeCell ref="C4:G4"/>
    <mergeCell ref="A129:C129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workbookViewId="0">
      <selection activeCell="Y38" sqref="Y38"/>
    </sheetView>
  </sheetViews>
  <sheetFormatPr defaultRowHeight="12.75"/>
  <cols>
    <col min="1" max="1" width="5.5703125" style="237" customWidth="1"/>
    <col min="2" max="2" width="4.42578125" style="237" customWidth="1"/>
    <col min="3" max="3" width="4.7109375" style="237" customWidth="1"/>
    <col min="4" max="4" width="12.7109375" style="237" customWidth="1"/>
    <col min="5" max="5" width="55.5703125" style="237" customWidth="1"/>
    <col min="6" max="6" width="4.7109375" style="237" customWidth="1"/>
    <col min="7" max="7" width="9.85546875" style="237" customWidth="1"/>
    <col min="8" max="8" width="9.7109375" style="237" customWidth="1"/>
    <col min="9" max="9" width="13.5703125" style="237" customWidth="1"/>
    <col min="10" max="13" width="0" style="237" hidden="1" customWidth="1"/>
    <col min="14" max="14" width="5.28515625" style="237" customWidth="1"/>
    <col min="15" max="20" width="0" style="237" hidden="1" customWidth="1"/>
    <col min="21" max="256" width="9.140625" style="237"/>
    <col min="257" max="257" width="5.5703125" style="237" customWidth="1"/>
    <col min="258" max="258" width="4.42578125" style="237" customWidth="1"/>
    <col min="259" max="259" width="4.7109375" style="237" customWidth="1"/>
    <col min="260" max="260" width="12.7109375" style="237" customWidth="1"/>
    <col min="261" max="261" width="55.5703125" style="237" customWidth="1"/>
    <col min="262" max="262" width="4.7109375" style="237" customWidth="1"/>
    <col min="263" max="263" width="9.85546875" style="237" customWidth="1"/>
    <col min="264" max="264" width="9.7109375" style="237" customWidth="1"/>
    <col min="265" max="265" width="13.5703125" style="237" customWidth="1"/>
    <col min="266" max="269" width="0" style="237" hidden="1" customWidth="1"/>
    <col min="270" max="270" width="5.28515625" style="237" customWidth="1"/>
    <col min="271" max="276" width="0" style="237" hidden="1" customWidth="1"/>
    <col min="277" max="512" width="9.140625" style="237"/>
    <col min="513" max="513" width="5.5703125" style="237" customWidth="1"/>
    <col min="514" max="514" width="4.42578125" style="237" customWidth="1"/>
    <col min="515" max="515" width="4.7109375" style="237" customWidth="1"/>
    <col min="516" max="516" width="12.7109375" style="237" customWidth="1"/>
    <col min="517" max="517" width="55.5703125" style="237" customWidth="1"/>
    <col min="518" max="518" width="4.7109375" style="237" customWidth="1"/>
    <col min="519" max="519" width="9.85546875" style="237" customWidth="1"/>
    <col min="520" max="520" width="9.7109375" style="237" customWidth="1"/>
    <col min="521" max="521" width="13.5703125" style="237" customWidth="1"/>
    <col min="522" max="525" width="0" style="237" hidden="1" customWidth="1"/>
    <col min="526" max="526" width="5.28515625" style="237" customWidth="1"/>
    <col min="527" max="532" width="0" style="237" hidden="1" customWidth="1"/>
    <col min="533" max="768" width="9.140625" style="237"/>
    <col min="769" max="769" width="5.5703125" style="237" customWidth="1"/>
    <col min="770" max="770" width="4.42578125" style="237" customWidth="1"/>
    <col min="771" max="771" width="4.7109375" style="237" customWidth="1"/>
    <col min="772" max="772" width="12.7109375" style="237" customWidth="1"/>
    <col min="773" max="773" width="55.5703125" style="237" customWidth="1"/>
    <col min="774" max="774" width="4.7109375" style="237" customWidth="1"/>
    <col min="775" max="775" width="9.85546875" style="237" customWidth="1"/>
    <col min="776" max="776" width="9.7109375" style="237" customWidth="1"/>
    <col min="777" max="777" width="13.5703125" style="237" customWidth="1"/>
    <col min="778" max="781" width="0" style="237" hidden="1" customWidth="1"/>
    <col min="782" max="782" width="5.28515625" style="237" customWidth="1"/>
    <col min="783" max="788" width="0" style="237" hidden="1" customWidth="1"/>
    <col min="789" max="1024" width="9.140625" style="237"/>
    <col min="1025" max="1025" width="5.5703125" style="237" customWidth="1"/>
    <col min="1026" max="1026" width="4.42578125" style="237" customWidth="1"/>
    <col min="1027" max="1027" width="4.7109375" style="237" customWidth="1"/>
    <col min="1028" max="1028" width="12.7109375" style="237" customWidth="1"/>
    <col min="1029" max="1029" width="55.5703125" style="237" customWidth="1"/>
    <col min="1030" max="1030" width="4.7109375" style="237" customWidth="1"/>
    <col min="1031" max="1031" width="9.85546875" style="237" customWidth="1"/>
    <col min="1032" max="1032" width="9.7109375" style="237" customWidth="1"/>
    <col min="1033" max="1033" width="13.5703125" style="237" customWidth="1"/>
    <col min="1034" max="1037" width="0" style="237" hidden="1" customWidth="1"/>
    <col min="1038" max="1038" width="5.28515625" style="237" customWidth="1"/>
    <col min="1039" max="1044" width="0" style="237" hidden="1" customWidth="1"/>
    <col min="1045" max="1280" width="9.140625" style="237"/>
    <col min="1281" max="1281" width="5.5703125" style="237" customWidth="1"/>
    <col min="1282" max="1282" width="4.42578125" style="237" customWidth="1"/>
    <col min="1283" max="1283" width="4.7109375" style="237" customWidth="1"/>
    <col min="1284" max="1284" width="12.7109375" style="237" customWidth="1"/>
    <col min="1285" max="1285" width="55.5703125" style="237" customWidth="1"/>
    <col min="1286" max="1286" width="4.7109375" style="237" customWidth="1"/>
    <col min="1287" max="1287" width="9.85546875" style="237" customWidth="1"/>
    <col min="1288" max="1288" width="9.7109375" style="237" customWidth="1"/>
    <col min="1289" max="1289" width="13.5703125" style="237" customWidth="1"/>
    <col min="1290" max="1293" width="0" style="237" hidden="1" customWidth="1"/>
    <col min="1294" max="1294" width="5.28515625" style="237" customWidth="1"/>
    <col min="1295" max="1300" width="0" style="237" hidden="1" customWidth="1"/>
    <col min="1301" max="1536" width="9.140625" style="237"/>
    <col min="1537" max="1537" width="5.5703125" style="237" customWidth="1"/>
    <col min="1538" max="1538" width="4.42578125" style="237" customWidth="1"/>
    <col min="1539" max="1539" width="4.7109375" style="237" customWidth="1"/>
    <col min="1540" max="1540" width="12.7109375" style="237" customWidth="1"/>
    <col min="1541" max="1541" width="55.5703125" style="237" customWidth="1"/>
    <col min="1542" max="1542" width="4.7109375" style="237" customWidth="1"/>
    <col min="1543" max="1543" width="9.85546875" style="237" customWidth="1"/>
    <col min="1544" max="1544" width="9.7109375" style="237" customWidth="1"/>
    <col min="1545" max="1545" width="13.5703125" style="237" customWidth="1"/>
    <col min="1546" max="1549" width="0" style="237" hidden="1" customWidth="1"/>
    <col min="1550" max="1550" width="5.28515625" style="237" customWidth="1"/>
    <col min="1551" max="1556" width="0" style="237" hidden="1" customWidth="1"/>
    <col min="1557" max="1792" width="9.140625" style="237"/>
    <col min="1793" max="1793" width="5.5703125" style="237" customWidth="1"/>
    <col min="1794" max="1794" width="4.42578125" style="237" customWidth="1"/>
    <col min="1795" max="1795" width="4.7109375" style="237" customWidth="1"/>
    <col min="1796" max="1796" width="12.7109375" style="237" customWidth="1"/>
    <col min="1797" max="1797" width="55.5703125" style="237" customWidth="1"/>
    <col min="1798" max="1798" width="4.7109375" style="237" customWidth="1"/>
    <col min="1799" max="1799" width="9.85546875" style="237" customWidth="1"/>
    <col min="1800" max="1800" width="9.7109375" style="237" customWidth="1"/>
    <col min="1801" max="1801" width="13.5703125" style="237" customWidth="1"/>
    <col min="1802" max="1805" width="0" style="237" hidden="1" customWidth="1"/>
    <col min="1806" max="1806" width="5.28515625" style="237" customWidth="1"/>
    <col min="1807" max="1812" width="0" style="237" hidden="1" customWidth="1"/>
    <col min="1813" max="2048" width="9.140625" style="237"/>
    <col min="2049" max="2049" width="5.5703125" style="237" customWidth="1"/>
    <col min="2050" max="2050" width="4.42578125" style="237" customWidth="1"/>
    <col min="2051" max="2051" width="4.7109375" style="237" customWidth="1"/>
    <col min="2052" max="2052" width="12.7109375" style="237" customWidth="1"/>
    <col min="2053" max="2053" width="55.5703125" style="237" customWidth="1"/>
    <col min="2054" max="2054" width="4.7109375" style="237" customWidth="1"/>
    <col min="2055" max="2055" width="9.85546875" style="237" customWidth="1"/>
    <col min="2056" max="2056" width="9.7109375" style="237" customWidth="1"/>
    <col min="2057" max="2057" width="13.5703125" style="237" customWidth="1"/>
    <col min="2058" max="2061" width="0" style="237" hidden="1" customWidth="1"/>
    <col min="2062" max="2062" width="5.28515625" style="237" customWidth="1"/>
    <col min="2063" max="2068" width="0" style="237" hidden="1" customWidth="1"/>
    <col min="2069" max="2304" width="9.140625" style="237"/>
    <col min="2305" max="2305" width="5.5703125" style="237" customWidth="1"/>
    <col min="2306" max="2306" width="4.42578125" style="237" customWidth="1"/>
    <col min="2307" max="2307" width="4.7109375" style="237" customWidth="1"/>
    <col min="2308" max="2308" width="12.7109375" style="237" customWidth="1"/>
    <col min="2309" max="2309" width="55.5703125" style="237" customWidth="1"/>
    <col min="2310" max="2310" width="4.7109375" style="237" customWidth="1"/>
    <col min="2311" max="2311" width="9.85546875" style="237" customWidth="1"/>
    <col min="2312" max="2312" width="9.7109375" style="237" customWidth="1"/>
    <col min="2313" max="2313" width="13.5703125" style="237" customWidth="1"/>
    <col min="2314" max="2317" width="0" style="237" hidden="1" customWidth="1"/>
    <col min="2318" max="2318" width="5.28515625" style="237" customWidth="1"/>
    <col min="2319" max="2324" width="0" style="237" hidden="1" customWidth="1"/>
    <col min="2325" max="2560" width="9.140625" style="237"/>
    <col min="2561" max="2561" width="5.5703125" style="237" customWidth="1"/>
    <col min="2562" max="2562" width="4.42578125" style="237" customWidth="1"/>
    <col min="2563" max="2563" width="4.7109375" style="237" customWidth="1"/>
    <col min="2564" max="2564" width="12.7109375" style="237" customWidth="1"/>
    <col min="2565" max="2565" width="55.5703125" style="237" customWidth="1"/>
    <col min="2566" max="2566" width="4.7109375" style="237" customWidth="1"/>
    <col min="2567" max="2567" width="9.85546875" style="237" customWidth="1"/>
    <col min="2568" max="2568" width="9.7109375" style="237" customWidth="1"/>
    <col min="2569" max="2569" width="13.5703125" style="237" customWidth="1"/>
    <col min="2570" max="2573" width="0" style="237" hidden="1" customWidth="1"/>
    <col min="2574" max="2574" width="5.28515625" style="237" customWidth="1"/>
    <col min="2575" max="2580" width="0" style="237" hidden="1" customWidth="1"/>
    <col min="2581" max="2816" width="9.140625" style="237"/>
    <col min="2817" max="2817" width="5.5703125" style="237" customWidth="1"/>
    <col min="2818" max="2818" width="4.42578125" style="237" customWidth="1"/>
    <col min="2819" max="2819" width="4.7109375" style="237" customWidth="1"/>
    <col min="2820" max="2820" width="12.7109375" style="237" customWidth="1"/>
    <col min="2821" max="2821" width="55.5703125" style="237" customWidth="1"/>
    <col min="2822" max="2822" width="4.7109375" style="237" customWidth="1"/>
    <col min="2823" max="2823" width="9.85546875" style="237" customWidth="1"/>
    <col min="2824" max="2824" width="9.7109375" style="237" customWidth="1"/>
    <col min="2825" max="2825" width="13.5703125" style="237" customWidth="1"/>
    <col min="2826" max="2829" width="0" style="237" hidden="1" customWidth="1"/>
    <col min="2830" max="2830" width="5.28515625" style="237" customWidth="1"/>
    <col min="2831" max="2836" width="0" style="237" hidden="1" customWidth="1"/>
    <col min="2837" max="3072" width="9.140625" style="237"/>
    <col min="3073" max="3073" width="5.5703125" style="237" customWidth="1"/>
    <col min="3074" max="3074" width="4.42578125" style="237" customWidth="1"/>
    <col min="3075" max="3075" width="4.7109375" style="237" customWidth="1"/>
    <col min="3076" max="3076" width="12.7109375" style="237" customWidth="1"/>
    <col min="3077" max="3077" width="55.5703125" style="237" customWidth="1"/>
    <col min="3078" max="3078" width="4.7109375" style="237" customWidth="1"/>
    <col min="3079" max="3079" width="9.85546875" style="237" customWidth="1"/>
    <col min="3080" max="3080" width="9.7109375" style="237" customWidth="1"/>
    <col min="3081" max="3081" width="13.5703125" style="237" customWidth="1"/>
    <col min="3082" max="3085" width="0" style="237" hidden="1" customWidth="1"/>
    <col min="3086" max="3086" width="5.28515625" style="237" customWidth="1"/>
    <col min="3087" max="3092" width="0" style="237" hidden="1" customWidth="1"/>
    <col min="3093" max="3328" width="9.140625" style="237"/>
    <col min="3329" max="3329" width="5.5703125" style="237" customWidth="1"/>
    <col min="3330" max="3330" width="4.42578125" style="237" customWidth="1"/>
    <col min="3331" max="3331" width="4.7109375" style="237" customWidth="1"/>
    <col min="3332" max="3332" width="12.7109375" style="237" customWidth="1"/>
    <col min="3333" max="3333" width="55.5703125" style="237" customWidth="1"/>
    <col min="3334" max="3334" width="4.7109375" style="237" customWidth="1"/>
    <col min="3335" max="3335" width="9.85546875" style="237" customWidth="1"/>
    <col min="3336" max="3336" width="9.7109375" style="237" customWidth="1"/>
    <col min="3337" max="3337" width="13.5703125" style="237" customWidth="1"/>
    <col min="3338" max="3341" width="0" style="237" hidden="1" customWidth="1"/>
    <col min="3342" max="3342" width="5.28515625" style="237" customWidth="1"/>
    <col min="3343" max="3348" width="0" style="237" hidden="1" customWidth="1"/>
    <col min="3349" max="3584" width="9.140625" style="237"/>
    <col min="3585" max="3585" width="5.5703125" style="237" customWidth="1"/>
    <col min="3586" max="3586" width="4.42578125" style="237" customWidth="1"/>
    <col min="3587" max="3587" width="4.7109375" style="237" customWidth="1"/>
    <col min="3588" max="3588" width="12.7109375" style="237" customWidth="1"/>
    <col min="3589" max="3589" width="55.5703125" style="237" customWidth="1"/>
    <col min="3590" max="3590" width="4.7109375" style="237" customWidth="1"/>
    <col min="3591" max="3591" width="9.85546875" style="237" customWidth="1"/>
    <col min="3592" max="3592" width="9.7109375" style="237" customWidth="1"/>
    <col min="3593" max="3593" width="13.5703125" style="237" customWidth="1"/>
    <col min="3594" max="3597" width="0" style="237" hidden="1" customWidth="1"/>
    <col min="3598" max="3598" width="5.28515625" style="237" customWidth="1"/>
    <col min="3599" max="3604" width="0" style="237" hidden="1" customWidth="1"/>
    <col min="3605" max="3840" width="9.140625" style="237"/>
    <col min="3841" max="3841" width="5.5703125" style="237" customWidth="1"/>
    <col min="3842" max="3842" width="4.42578125" style="237" customWidth="1"/>
    <col min="3843" max="3843" width="4.7109375" style="237" customWidth="1"/>
    <col min="3844" max="3844" width="12.7109375" style="237" customWidth="1"/>
    <col min="3845" max="3845" width="55.5703125" style="237" customWidth="1"/>
    <col min="3846" max="3846" width="4.7109375" style="237" customWidth="1"/>
    <col min="3847" max="3847" width="9.85546875" style="237" customWidth="1"/>
    <col min="3848" max="3848" width="9.7109375" style="237" customWidth="1"/>
    <col min="3849" max="3849" width="13.5703125" style="237" customWidth="1"/>
    <col min="3850" max="3853" width="0" style="237" hidden="1" customWidth="1"/>
    <col min="3854" max="3854" width="5.28515625" style="237" customWidth="1"/>
    <col min="3855" max="3860" width="0" style="237" hidden="1" customWidth="1"/>
    <col min="3861" max="4096" width="9.140625" style="237"/>
    <col min="4097" max="4097" width="5.5703125" style="237" customWidth="1"/>
    <col min="4098" max="4098" width="4.42578125" style="237" customWidth="1"/>
    <col min="4099" max="4099" width="4.7109375" style="237" customWidth="1"/>
    <col min="4100" max="4100" width="12.7109375" style="237" customWidth="1"/>
    <col min="4101" max="4101" width="55.5703125" style="237" customWidth="1"/>
    <col min="4102" max="4102" width="4.7109375" style="237" customWidth="1"/>
    <col min="4103" max="4103" width="9.85546875" style="237" customWidth="1"/>
    <col min="4104" max="4104" width="9.7109375" style="237" customWidth="1"/>
    <col min="4105" max="4105" width="13.5703125" style="237" customWidth="1"/>
    <col min="4106" max="4109" width="0" style="237" hidden="1" customWidth="1"/>
    <col min="4110" max="4110" width="5.28515625" style="237" customWidth="1"/>
    <col min="4111" max="4116" width="0" style="237" hidden="1" customWidth="1"/>
    <col min="4117" max="4352" width="9.140625" style="237"/>
    <col min="4353" max="4353" width="5.5703125" style="237" customWidth="1"/>
    <col min="4354" max="4354" width="4.42578125" style="237" customWidth="1"/>
    <col min="4355" max="4355" width="4.7109375" style="237" customWidth="1"/>
    <col min="4356" max="4356" width="12.7109375" style="237" customWidth="1"/>
    <col min="4357" max="4357" width="55.5703125" style="237" customWidth="1"/>
    <col min="4358" max="4358" width="4.7109375" style="237" customWidth="1"/>
    <col min="4359" max="4359" width="9.85546875" style="237" customWidth="1"/>
    <col min="4360" max="4360" width="9.7109375" style="237" customWidth="1"/>
    <col min="4361" max="4361" width="13.5703125" style="237" customWidth="1"/>
    <col min="4362" max="4365" width="0" style="237" hidden="1" customWidth="1"/>
    <col min="4366" max="4366" width="5.28515625" style="237" customWidth="1"/>
    <col min="4367" max="4372" width="0" style="237" hidden="1" customWidth="1"/>
    <col min="4373" max="4608" width="9.140625" style="237"/>
    <col min="4609" max="4609" width="5.5703125" style="237" customWidth="1"/>
    <col min="4610" max="4610" width="4.42578125" style="237" customWidth="1"/>
    <col min="4611" max="4611" width="4.7109375" style="237" customWidth="1"/>
    <col min="4612" max="4612" width="12.7109375" style="237" customWidth="1"/>
    <col min="4613" max="4613" width="55.5703125" style="237" customWidth="1"/>
    <col min="4614" max="4614" width="4.7109375" style="237" customWidth="1"/>
    <col min="4615" max="4615" width="9.85546875" style="237" customWidth="1"/>
    <col min="4616" max="4616" width="9.7109375" style="237" customWidth="1"/>
    <col min="4617" max="4617" width="13.5703125" style="237" customWidth="1"/>
    <col min="4618" max="4621" width="0" style="237" hidden="1" customWidth="1"/>
    <col min="4622" max="4622" width="5.28515625" style="237" customWidth="1"/>
    <col min="4623" max="4628" width="0" style="237" hidden="1" customWidth="1"/>
    <col min="4629" max="4864" width="9.140625" style="237"/>
    <col min="4865" max="4865" width="5.5703125" style="237" customWidth="1"/>
    <col min="4866" max="4866" width="4.42578125" style="237" customWidth="1"/>
    <col min="4867" max="4867" width="4.7109375" style="237" customWidth="1"/>
    <col min="4868" max="4868" width="12.7109375" style="237" customWidth="1"/>
    <col min="4869" max="4869" width="55.5703125" style="237" customWidth="1"/>
    <col min="4870" max="4870" width="4.7109375" style="237" customWidth="1"/>
    <col min="4871" max="4871" width="9.85546875" style="237" customWidth="1"/>
    <col min="4872" max="4872" width="9.7109375" style="237" customWidth="1"/>
    <col min="4873" max="4873" width="13.5703125" style="237" customWidth="1"/>
    <col min="4874" max="4877" width="0" style="237" hidden="1" customWidth="1"/>
    <col min="4878" max="4878" width="5.28515625" style="237" customWidth="1"/>
    <col min="4879" max="4884" width="0" style="237" hidden="1" customWidth="1"/>
    <col min="4885" max="5120" width="9.140625" style="237"/>
    <col min="5121" max="5121" width="5.5703125" style="237" customWidth="1"/>
    <col min="5122" max="5122" width="4.42578125" style="237" customWidth="1"/>
    <col min="5123" max="5123" width="4.7109375" style="237" customWidth="1"/>
    <col min="5124" max="5124" width="12.7109375" style="237" customWidth="1"/>
    <col min="5125" max="5125" width="55.5703125" style="237" customWidth="1"/>
    <col min="5126" max="5126" width="4.7109375" style="237" customWidth="1"/>
    <col min="5127" max="5127" width="9.85546875" style="237" customWidth="1"/>
    <col min="5128" max="5128" width="9.7109375" style="237" customWidth="1"/>
    <col min="5129" max="5129" width="13.5703125" style="237" customWidth="1"/>
    <col min="5130" max="5133" width="0" style="237" hidden="1" customWidth="1"/>
    <col min="5134" max="5134" width="5.28515625" style="237" customWidth="1"/>
    <col min="5135" max="5140" width="0" style="237" hidden="1" customWidth="1"/>
    <col min="5141" max="5376" width="9.140625" style="237"/>
    <col min="5377" max="5377" width="5.5703125" style="237" customWidth="1"/>
    <col min="5378" max="5378" width="4.42578125" style="237" customWidth="1"/>
    <col min="5379" max="5379" width="4.7109375" style="237" customWidth="1"/>
    <col min="5380" max="5380" width="12.7109375" style="237" customWidth="1"/>
    <col min="5381" max="5381" width="55.5703125" style="237" customWidth="1"/>
    <col min="5382" max="5382" width="4.7109375" style="237" customWidth="1"/>
    <col min="5383" max="5383" width="9.85546875" style="237" customWidth="1"/>
    <col min="5384" max="5384" width="9.7109375" style="237" customWidth="1"/>
    <col min="5385" max="5385" width="13.5703125" style="237" customWidth="1"/>
    <col min="5386" max="5389" width="0" style="237" hidden="1" customWidth="1"/>
    <col min="5390" max="5390" width="5.28515625" style="237" customWidth="1"/>
    <col min="5391" max="5396" width="0" style="237" hidden="1" customWidth="1"/>
    <col min="5397" max="5632" width="9.140625" style="237"/>
    <col min="5633" max="5633" width="5.5703125" style="237" customWidth="1"/>
    <col min="5634" max="5634" width="4.42578125" style="237" customWidth="1"/>
    <col min="5635" max="5635" width="4.7109375" style="237" customWidth="1"/>
    <col min="5636" max="5636" width="12.7109375" style="237" customWidth="1"/>
    <col min="5637" max="5637" width="55.5703125" style="237" customWidth="1"/>
    <col min="5638" max="5638" width="4.7109375" style="237" customWidth="1"/>
    <col min="5639" max="5639" width="9.85546875" style="237" customWidth="1"/>
    <col min="5640" max="5640" width="9.7109375" style="237" customWidth="1"/>
    <col min="5641" max="5641" width="13.5703125" style="237" customWidth="1"/>
    <col min="5642" max="5645" width="0" style="237" hidden="1" customWidth="1"/>
    <col min="5646" max="5646" width="5.28515625" style="237" customWidth="1"/>
    <col min="5647" max="5652" width="0" style="237" hidden="1" customWidth="1"/>
    <col min="5653" max="5888" width="9.140625" style="237"/>
    <col min="5889" max="5889" width="5.5703125" style="237" customWidth="1"/>
    <col min="5890" max="5890" width="4.42578125" style="237" customWidth="1"/>
    <col min="5891" max="5891" width="4.7109375" style="237" customWidth="1"/>
    <col min="5892" max="5892" width="12.7109375" style="237" customWidth="1"/>
    <col min="5893" max="5893" width="55.5703125" style="237" customWidth="1"/>
    <col min="5894" max="5894" width="4.7109375" style="237" customWidth="1"/>
    <col min="5895" max="5895" width="9.85546875" style="237" customWidth="1"/>
    <col min="5896" max="5896" width="9.7109375" style="237" customWidth="1"/>
    <col min="5897" max="5897" width="13.5703125" style="237" customWidth="1"/>
    <col min="5898" max="5901" width="0" style="237" hidden="1" customWidth="1"/>
    <col min="5902" max="5902" width="5.28515625" style="237" customWidth="1"/>
    <col min="5903" max="5908" width="0" style="237" hidden="1" customWidth="1"/>
    <col min="5909" max="6144" width="9.140625" style="237"/>
    <col min="6145" max="6145" width="5.5703125" style="237" customWidth="1"/>
    <col min="6146" max="6146" width="4.42578125" style="237" customWidth="1"/>
    <col min="6147" max="6147" width="4.7109375" style="237" customWidth="1"/>
    <col min="6148" max="6148" width="12.7109375" style="237" customWidth="1"/>
    <col min="6149" max="6149" width="55.5703125" style="237" customWidth="1"/>
    <col min="6150" max="6150" width="4.7109375" style="237" customWidth="1"/>
    <col min="6151" max="6151" width="9.85546875" style="237" customWidth="1"/>
    <col min="6152" max="6152" width="9.7109375" style="237" customWidth="1"/>
    <col min="6153" max="6153" width="13.5703125" style="237" customWidth="1"/>
    <col min="6154" max="6157" width="0" style="237" hidden="1" customWidth="1"/>
    <col min="6158" max="6158" width="5.28515625" style="237" customWidth="1"/>
    <col min="6159" max="6164" width="0" style="237" hidden="1" customWidth="1"/>
    <col min="6165" max="6400" width="9.140625" style="237"/>
    <col min="6401" max="6401" width="5.5703125" style="237" customWidth="1"/>
    <col min="6402" max="6402" width="4.42578125" style="237" customWidth="1"/>
    <col min="6403" max="6403" width="4.7109375" style="237" customWidth="1"/>
    <col min="6404" max="6404" width="12.7109375" style="237" customWidth="1"/>
    <col min="6405" max="6405" width="55.5703125" style="237" customWidth="1"/>
    <col min="6406" max="6406" width="4.7109375" style="237" customWidth="1"/>
    <col min="6407" max="6407" width="9.85546875" style="237" customWidth="1"/>
    <col min="6408" max="6408" width="9.7109375" style="237" customWidth="1"/>
    <col min="6409" max="6409" width="13.5703125" style="237" customWidth="1"/>
    <col min="6410" max="6413" width="0" style="237" hidden="1" customWidth="1"/>
    <col min="6414" max="6414" width="5.28515625" style="237" customWidth="1"/>
    <col min="6415" max="6420" width="0" style="237" hidden="1" customWidth="1"/>
    <col min="6421" max="6656" width="9.140625" style="237"/>
    <col min="6657" max="6657" width="5.5703125" style="237" customWidth="1"/>
    <col min="6658" max="6658" width="4.42578125" style="237" customWidth="1"/>
    <col min="6659" max="6659" width="4.7109375" style="237" customWidth="1"/>
    <col min="6660" max="6660" width="12.7109375" style="237" customWidth="1"/>
    <col min="6661" max="6661" width="55.5703125" style="237" customWidth="1"/>
    <col min="6662" max="6662" width="4.7109375" style="237" customWidth="1"/>
    <col min="6663" max="6663" width="9.85546875" style="237" customWidth="1"/>
    <col min="6664" max="6664" width="9.7109375" style="237" customWidth="1"/>
    <col min="6665" max="6665" width="13.5703125" style="237" customWidth="1"/>
    <col min="6666" max="6669" width="0" style="237" hidden="1" customWidth="1"/>
    <col min="6670" max="6670" width="5.28515625" style="237" customWidth="1"/>
    <col min="6671" max="6676" width="0" style="237" hidden="1" customWidth="1"/>
    <col min="6677" max="6912" width="9.140625" style="237"/>
    <col min="6913" max="6913" width="5.5703125" style="237" customWidth="1"/>
    <col min="6914" max="6914" width="4.42578125" style="237" customWidth="1"/>
    <col min="6915" max="6915" width="4.7109375" style="237" customWidth="1"/>
    <col min="6916" max="6916" width="12.7109375" style="237" customWidth="1"/>
    <col min="6917" max="6917" width="55.5703125" style="237" customWidth="1"/>
    <col min="6918" max="6918" width="4.7109375" style="237" customWidth="1"/>
    <col min="6919" max="6919" width="9.85546875" style="237" customWidth="1"/>
    <col min="6920" max="6920" width="9.7109375" style="237" customWidth="1"/>
    <col min="6921" max="6921" width="13.5703125" style="237" customWidth="1"/>
    <col min="6922" max="6925" width="0" style="237" hidden="1" customWidth="1"/>
    <col min="6926" max="6926" width="5.28515625" style="237" customWidth="1"/>
    <col min="6927" max="6932" width="0" style="237" hidden="1" customWidth="1"/>
    <col min="6933" max="7168" width="9.140625" style="237"/>
    <col min="7169" max="7169" width="5.5703125" style="237" customWidth="1"/>
    <col min="7170" max="7170" width="4.42578125" style="237" customWidth="1"/>
    <col min="7171" max="7171" width="4.7109375" style="237" customWidth="1"/>
    <col min="7172" max="7172" width="12.7109375" style="237" customWidth="1"/>
    <col min="7173" max="7173" width="55.5703125" style="237" customWidth="1"/>
    <col min="7174" max="7174" width="4.7109375" style="237" customWidth="1"/>
    <col min="7175" max="7175" width="9.85546875" style="237" customWidth="1"/>
    <col min="7176" max="7176" width="9.7109375" style="237" customWidth="1"/>
    <col min="7177" max="7177" width="13.5703125" style="237" customWidth="1"/>
    <col min="7178" max="7181" width="0" style="237" hidden="1" customWidth="1"/>
    <col min="7182" max="7182" width="5.28515625" style="237" customWidth="1"/>
    <col min="7183" max="7188" width="0" style="237" hidden="1" customWidth="1"/>
    <col min="7189" max="7424" width="9.140625" style="237"/>
    <col min="7425" max="7425" width="5.5703125" style="237" customWidth="1"/>
    <col min="7426" max="7426" width="4.42578125" style="237" customWidth="1"/>
    <col min="7427" max="7427" width="4.7109375" style="237" customWidth="1"/>
    <col min="7428" max="7428" width="12.7109375" style="237" customWidth="1"/>
    <col min="7429" max="7429" width="55.5703125" style="237" customWidth="1"/>
    <col min="7430" max="7430" width="4.7109375" style="237" customWidth="1"/>
    <col min="7431" max="7431" width="9.85546875" style="237" customWidth="1"/>
    <col min="7432" max="7432" width="9.7109375" style="237" customWidth="1"/>
    <col min="7433" max="7433" width="13.5703125" style="237" customWidth="1"/>
    <col min="7434" max="7437" width="0" style="237" hidden="1" customWidth="1"/>
    <col min="7438" max="7438" width="5.28515625" style="237" customWidth="1"/>
    <col min="7439" max="7444" width="0" style="237" hidden="1" customWidth="1"/>
    <col min="7445" max="7680" width="9.140625" style="237"/>
    <col min="7681" max="7681" width="5.5703125" style="237" customWidth="1"/>
    <col min="7682" max="7682" width="4.42578125" style="237" customWidth="1"/>
    <col min="7683" max="7683" width="4.7109375" style="237" customWidth="1"/>
    <col min="7684" max="7684" width="12.7109375" style="237" customWidth="1"/>
    <col min="7685" max="7685" width="55.5703125" style="237" customWidth="1"/>
    <col min="7686" max="7686" width="4.7109375" style="237" customWidth="1"/>
    <col min="7687" max="7687" width="9.85546875" style="237" customWidth="1"/>
    <col min="7688" max="7688" width="9.7109375" style="237" customWidth="1"/>
    <col min="7689" max="7689" width="13.5703125" style="237" customWidth="1"/>
    <col min="7690" max="7693" width="0" style="237" hidden="1" customWidth="1"/>
    <col min="7694" max="7694" width="5.28515625" style="237" customWidth="1"/>
    <col min="7695" max="7700" width="0" style="237" hidden="1" customWidth="1"/>
    <col min="7701" max="7936" width="9.140625" style="237"/>
    <col min="7937" max="7937" width="5.5703125" style="237" customWidth="1"/>
    <col min="7938" max="7938" width="4.42578125" style="237" customWidth="1"/>
    <col min="7939" max="7939" width="4.7109375" style="237" customWidth="1"/>
    <col min="7940" max="7940" width="12.7109375" style="237" customWidth="1"/>
    <col min="7941" max="7941" width="55.5703125" style="237" customWidth="1"/>
    <col min="7942" max="7942" width="4.7109375" style="237" customWidth="1"/>
    <col min="7943" max="7943" width="9.85546875" style="237" customWidth="1"/>
    <col min="7944" max="7944" width="9.7109375" style="237" customWidth="1"/>
    <col min="7945" max="7945" width="13.5703125" style="237" customWidth="1"/>
    <col min="7946" max="7949" width="0" style="237" hidden="1" customWidth="1"/>
    <col min="7950" max="7950" width="5.28515625" style="237" customWidth="1"/>
    <col min="7951" max="7956" width="0" style="237" hidden="1" customWidth="1"/>
    <col min="7957" max="8192" width="9.140625" style="237"/>
    <col min="8193" max="8193" width="5.5703125" style="237" customWidth="1"/>
    <col min="8194" max="8194" width="4.42578125" style="237" customWidth="1"/>
    <col min="8195" max="8195" width="4.7109375" style="237" customWidth="1"/>
    <col min="8196" max="8196" width="12.7109375" style="237" customWidth="1"/>
    <col min="8197" max="8197" width="55.5703125" style="237" customWidth="1"/>
    <col min="8198" max="8198" width="4.7109375" style="237" customWidth="1"/>
    <col min="8199" max="8199" width="9.85546875" style="237" customWidth="1"/>
    <col min="8200" max="8200" width="9.7109375" style="237" customWidth="1"/>
    <col min="8201" max="8201" width="13.5703125" style="237" customWidth="1"/>
    <col min="8202" max="8205" width="0" style="237" hidden="1" customWidth="1"/>
    <col min="8206" max="8206" width="5.28515625" style="237" customWidth="1"/>
    <col min="8207" max="8212" width="0" style="237" hidden="1" customWidth="1"/>
    <col min="8213" max="8448" width="9.140625" style="237"/>
    <col min="8449" max="8449" width="5.5703125" style="237" customWidth="1"/>
    <col min="8450" max="8450" width="4.42578125" style="237" customWidth="1"/>
    <col min="8451" max="8451" width="4.7109375" style="237" customWidth="1"/>
    <col min="8452" max="8452" width="12.7109375" style="237" customWidth="1"/>
    <col min="8453" max="8453" width="55.5703125" style="237" customWidth="1"/>
    <col min="8454" max="8454" width="4.7109375" style="237" customWidth="1"/>
    <col min="8455" max="8455" width="9.85546875" style="237" customWidth="1"/>
    <col min="8456" max="8456" width="9.7109375" style="237" customWidth="1"/>
    <col min="8457" max="8457" width="13.5703125" style="237" customWidth="1"/>
    <col min="8458" max="8461" width="0" style="237" hidden="1" customWidth="1"/>
    <col min="8462" max="8462" width="5.28515625" style="237" customWidth="1"/>
    <col min="8463" max="8468" width="0" style="237" hidden="1" customWidth="1"/>
    <col min="8469" max="8704" width="9.140625" style="237"/>
    <col min="8705" max="8705" width="5.5703125" style="237" customWidth="1"/>
    <col min="8706" max="8706" width="4.42578125" style="237" customWidth="1"/>
    <col min="8707" max="8707" width="4.7109375" style="237" customWidth="1"/>
    <col min="8708" max="8708" width="12.7109375" style="237" customWidth="1"/>
    <col min="8709" max="8709" width="55.5703125" style="237" customWidth="1"/>
    <col min="8710" max="8710" width="4.7109375" style="237" customWidth="1"/>
    <col min="8711" max="8711" width="9.85546875" style="237" customWidth="1"/>
    <col min="8712" max="8712" width="9.7109375" style="237" customWidth="1"/>
    <col min="8713" max="8713" width="13.5703125" style="237" customWidth="1"/>
    <col min="8714" max="8717" width="0" style="237" hidden="1" customWidth="1"/>
    <col min="8718" max="8718" width="5.28515625" style="237" customWidth="1"/>
    <col min="8719" max="8724" width="0" style="237" hidden="1" customWidth="1"/>
    <col min="8725" max="8960" width="9.140625" style="237"/>
    <col min="8961" max="8961" width="5.5703125" style="237" customWidth="1"/>
    <col min="8962" max="8962" width="4.42578125" style="237" customWidth="1"/>
    <col min="8963" max="8963" width="4.7109375" style="237" customWidth="1"/>
    <col min="8964" max="8964" width="12.7109375" style="237" customWidth="1"/>
    <col min="8965" max="8965" width="55.5703125" style="237" customWidth="1"/>
    <col min="8966" max="8966" width="4.7109375" style="237" customWidth="1"/>
    <col min="8967" max="8967" width="9.85546875" style="237" customWidth="1"/>
    <col min="8968" max="8968" width="9.7109375" style="237" customWidth="1"/>
    <col min="8969" max="8969" width="13.5703125" style="237" customWidth="1"/>
    <col min="8970" max="8973" width="0" style="237" hidden="1" customWidth="1"/>
    <col min="8974" max="8974" width="5.28515625" style="237" customWidth="1"/>
    <col min="8975" max="8980" width="0" style="237" hidden="1" customWidth="1"/>
    <col min="8981" max="9216" width="9.140625" style="237"/>
    <col min="9217" max="9217" width="5.5703125" style="237" customWidth="1"/>
    <col min="9218" max="9218" width="4.42578125" style="237" customWidth="1"/>
    <col min="9219" max="9219" width="4.7109375" style="237" customWidth="1"/>
    <col min="9220" max="9220" width="12.7109375" style="237" customWidth="1"/>
    <col min="9221" max="9221" width="55.5703125" style="237" customWidth="1"/>
    <col min="9222" max="9222" width="4.7109375" style="237" customWidth="1"/>
    <col min="9223" max="9223" width="9.85546875" style="237" customWidth="1"/>
    <col min="9224" max="9224" width="9.7109375" style="237" customWidth="1"/>
    <col min="9225" max="9225" width="13.5703125" style="237" customWidth="1"/>
    <col min="9226" max="9229" width="0" style="237" hidden="1" customWidth="1"/>
    <col min="9230" max="9230" width="5.28515625" style="237" customWidth="1"/>
    <col min="9231" max="9236" width="0" style="237" hidden="1" customWidth="1"/>
    <col min="9237" max="9472" width="9.140625" style="237"/>
    <col min="9473" max="9473" width="5.5703125" style="237" customWidth="1"/>
    <col min="9474" max="9474" width="4.42578125" style="237" customWidth="1"/>
    <col min="9475" max="9475" width="4.7109375" style="237" customWidth="1"/>
    <col min="9476" max="9476" width="12.7109375" style="237" customWidth="1"/>
    <col min="9477" max="9477" width="55.5703125" style="237" customWidth="1"/>
    <col min="9478" max="9478" width="4.7109375" style="237" customWidth="1"/>
    <col min="9479" max="9479" width="9.85546875" style="237" customWidth="1"/>
    <col min="9480" max="9480" width="9.7109375" style="237" customWidth="1"/>
    <col min="9481" max="9481" width="13.5703125" style="237" customWidth="1"/>
    <col min="9482" max="9485" width="0" style="237" hidden="1" customWidth="1"/>
    <col min="9486" max="9486" width="5.28515625" style="237" customWidth="1"/>
    <col min="9487" max="9492" width="0" style="237" hidden="1" customWidth="1"/>
    <col min="9493" max="9728" width="9.140625" style="237"/>
    <col min="9729" max="9729" width="5.5703125" style="237" customWidth="1"/>
    <col min="9730" max="9730" width="4.42578125" style="237" customWidth="1"/>
    <col min="9731" max="9731" width="4.7109375" style="237" customWidth="1"/>
    <col min="9732" max="9732" width="12.7109375" style="237" customWidth="1"/>
    <col min="9733" max="9733" width="55.5703125" style="237" customWidth="1"/>
    <col min="9734" max="9734" width="4.7109375" style="237" customWidth="1"/>
    <col min="9735" max="9735" width="9.85546875" style="237" customWidth="1"/>
    <col min="9736" max="9736" width="9.7109375" style="237" customWidth="1"/>
    <col min="9737" max="9737" width="13.5703125" style="237" customWidth="1"/>
    <col min="9738" max="9741" width="0" style="237" hidden="1" customWidth="1"/>
    <col min="9742" max="9742" width="5.28515625" style="237" customWidth="1"/>
    <col min="9743" max="9748" width="0" style="237" hidden="1" customWidth="1"/>
    <col min="9749" max="9984" width="9.140625" style="237"/>
    <col min="9985" max="9985" width="5.5703125" style="237" customWidth="1"/>
    <col min="9986" max="9986" width="4.42578125" style="237" customWidth="1"/>
    <col min="9987" max="9987" width="4.7109375" style="237" customWidth="1"/>
    <col min="9988" max="9988" width="12.7109375" style="237" customWidth="1"/>
    <col min="9989" max="9989" width="55.5703125" style="237" customWidth="1"/>
    <col min="9990" max="9990" width="4.7109375" style="237" customWidth="1"/>
    <col min="9991" max="9991" width="9.85546875" style="237" customWidth="1"/>
    <col min="9992" max="9992" width="9.7109375" style="237" customWidth="1"/>
    <col min="9993" max="9993" width="13.5703125" style="237" customWidth="1"/>
    <col min="9994" max="9997" width="0" style="237" hidden="1" customWidth="1"/>
    <col min="9998" max="9998" width="5.28515625" style="237" customWidth="1"/>
    <col min="9999" max="10004" width="0" style="237" hidden="1" customWidth="1"/>
    <col min="10005" max="10240" width="9.140625" style="237"/>
    <col min="10241" max="10241" width="5.5703125" style="237" customWidth="1"/>
    <col min="10242" max="10242" width="4.42578125" style="237" customWidth="1"/>
    <col min="10243" max="10243" width="4.7109375" style="237" customWidth="1"/>
    <col min="10244" max="10244" width="12.7109375" style="237" customWidth="1"/>
    <col min="10245" max="10245" width="55.5703125" style="237" customWidth="1"/>
    <col min="10246" max="10246" width="4.7109375" style="237" customWidth="1"/>
    <col min="10247" max="10247" width="9.85546875" style="237" customWidth="1"/>
    <col min="10248" max="10248" width="9.7109375" style="237" customWidth="1"/>
    <col min="10249" max="10249" width="13.5703125" style="237" customWidth="1"/>
    <col min="10250" max="10253" width="0" style="237" hidden="1" customWidth="1"/>
    <col min="10254" max="10254" width="5.28515625" style="237" customWidth="1"/>
    <col min="10255" max="10260" width="0" style="237" hidden="1" customWidth="1"/>
    <col min="10261" max="10496" width="9.140625" style="237"/>
    <col min="10497" max="10497" width="5.5703125" style="237" customWidth="1"/>
    <col min="10498" max="10498" width="4.42578125" style="237" customWidth="1"/>
    <col min="10499" max="10499" width="4.7109375" style="237" customWidth="1"/>
    <col min="10500" max="10500" width="12.7109375" style="237" customWidth="1"/>
    <col min="10501" max="10501" width="55.5703125" style="237" customWidth="1"/>
    <col min="10502" max="10502" width="4.7109375" style="237" customWidth="1"/>
    <col min="10503" max="10503" width="9.85546875" style="237" customWidth="1"/>
    <col min="10504" max="10504" width="9.7109375" style="237" customWidth="1"/>
    <col min="10505" max="10505" width="13.5703125" style="237" customWidth="1"/>
    <col min="10506" max="10509" width="0" style="237" hidden="1" customWidth="1"/>
    <col min="10510" max="10510" width="5.28515625" style="237" customWidth="1"/>
    <col min="10511" max="10516" width="0" style="237" hidden="1" customWidth="1"/>
    <col min="10517" max="10752" width="9.140625" style="237"/>
    <col min="10753" max="10753" width="5.5703125" style="237" customWidth="1"/>
    <col min="10754" max="10754" width="4.42578125" style="237" customWidth="1"/>
    <col min="10755" max="10755" width="4.7109375" style="237" customWidth="1"/>
    <col min="10756" max="10756" width="12.7109375" style="237" customWidth="1"/>
    <col min="10757" max="10757" width="55.5703125" style="237" customWidth="1"/>
    <col min="10758" max="10758" width="4.7109375" style="237" customWidth="1"/>
    <col min="10759" max="10759" width="9.85546875" style="237" customWidth="1"/>
    <col min="10760" max="10760" width="9.7109375" style="237" customWidth="1"/>
    <col min="10761" max="10761" width="13.5703125" style="237" customWidth="1"/>
    <col min="10762" max="10765" width="0" style="237" hidden="1" customWidth="1"/>
    <col min="10766" max="10766" width="5.28515625" style="237" customWidth="1"/>
    <col min="10767" max="10772" width="0" style="237" hidden="1" customWidth="1"/>
    <col min="10773" max="11008" width="9.140625" style="237"/>
    <col min="11009" max="11009" width="5.5703125" style="237" customWidth="1"/>
    <col min="11010" max="11010" width="4.42578125" style="237" customWidth="1"/>
    <col min="11011" max="11011" width="4.7109375" style="237" customWidth="1"/>
    <col min="11012" max="11012" width="12.7109375" style="237" customWidth="1"/>
    <col min="11013" max="11013" width="55.5703125" style="237" customWidth="1"/>
    <col min="11014" max="11014" width="4.7109375" style="237" customWidth="1"/>
    <col min="11015" max="11015" width="9.85546875" style="237" customWidth="1"/>
    <col min="11016" max="11016" width="9.7109375" style="237" customWidth="1"/>
    <col min="11017" max="11017" width="13.5703125" style="237" customWidth="1"/>
    <col min="11018" max="11021" width="0" style="237" hidden="1" customWidth="1"/>
    <col min="11022" max="11022" width="5.28515625" style="237" customWidth="1"/>
    <col min="11023" max="11028" width="0" style="237" hidden="1" customWidth="1"/>
    <col min="11029" max="11264" width="9.140625" style="237"/>
    <col min="11265" max="11265" width="5.5703125" style="237" customWidth="1"/>
    <col min="11266" max="11266" width="4.42578125" style="237" customWidth="1"/>
    <col min="11267" max="11267" width="4.7109375" style="237" customWidth="1"/>
    <col min="11268" max="11268" width="12.7109375" style="237" customWidth="1"/>
    <col min="11269" max="11269" width="55.5703125" style="237" customWidth="1"/>
    <col min="11270" max="11270" width="4.7109375" style="237" customWidth="1"/>
    <col min="11271" max="11271" width="9.85546875" style="237" customWidth="1"/>
    <col min="11272" max="11272" width="9.7109375" style="237" customWidth="1"/>
    <col min="11273" max="11273" width="13.5703125" style="237" customWidth="1"/>
    <col min="11274" max="11277" width="0" style="237" hidden="1" customWidth="1"/>
    <col min="11278" max="11278" width="5.28515625" style="237" customWidth="1"/>
    <col min="11279" max="11284" width="0" style="237" hidden="1" customWidth="1"/>
    <col min="11285" max="11520" width="9.140625" style="237"/>
    <col min="11521" max="11521" width="5.5703125" style="237" customWidth="1"/>
    <col min="11522" max="11522" width="4.42578125" style="237" customWidth="1"/>
    <col min="11523" max="11523" width="4.7109375" style="237" customWidth="1"/>
    <col min="11524" max="11524" width="12.7109375" style="237" customWidth="1"/>
    <col min="11525" max="11525" width="55.5703125" style="237" customWidth="1"/>
    <col min="11526" max="11526" width="4.7109375" style="237" customWidth="1"/>
    <col min="11527" max="11527" width="9.85546875" style="237" customWidth="1"/>
    <col min="11528" max="11528" width="9.7109375" style="237" customWidth="1"/>
    <col min="11529" max="11529" width="13.5703125" style="237" customWidth="1"/>
    <col min="11530" max="11533" width="0" style="237" hidden="1" customWidth="1"/>
    <col min="11534" max="11534" width="5.28515625" style="237" customWidth="1"/>
    <col min="11535" max="11540" width="0" style="237" hidden="1" customWidth="1"/>
    <col min="11541" max="11776" width="9.140625" style="237"/>
    <col min="11777" max="11777" width="5.5703125" style="237" customWidth="1"/>
    <col min="11778" max="11778" width="4.42578125" style="237" customWidth="1"/>
    <col min="11779" max="11779" width="4.7109375" style="237" customWidth="1"/>
    <col min="11780" max="11780" width="12.7109375" style="237" customWidth="1"/>
    <col min="11781" max="11781" width="55.5703125" style="237" customWidth="1"/>
    <col min="11782" max="11782" width="4.7109375" style="237" customWidth="1"/>
    <col min="11783" max="11783" width="9.85546875" style="237" customWidth="1"/>
    <col min="11784" max="11784" width="9.7109375" style="237" customWidth="1"/>
    <col min="11785" max="11785" width="13.5703125" style="237" customWidth="1"/>
    <col min="11786" max="11789" width="0" style="237" hidden="1" customWidth="1"/>
    <col min="11790" max="11790" width="5.28515625" style="237" customWidth="1"/>
    <col min="11791" max="11796" width="0" style="237" hidden="1" customWidth="1"/>
    <col min="11797" max="12032" width="9.140625" style="237"/>
    <col min="12033" max="12033" width="5.5703125" style="237" customWidth="1"/>
    <col min="12034" max="12034" width="4.42578125" style="237" customWidth="1"/>
    <col min="12035" max="12035" width="4.7109375" style="237" customWidth="1"/>
    <col min="12036" max="12036" width="12.7109375" style="237" customWidth="1"/>
    <col min="12037" max="12037" width="55.5703125" style="237" customWidth="1"/>
    <col min="12038" max="12038" width="4.7109375" style="237" customWidth="1"/>
    <col min="12039" max="12039" width="9.85546875" style="237" customWidth="1"/>
    <col min="12040" max="12040" width="9.7109375" style="237" customWidth="1"/>
    <col min="12041" max="12041" width="13.5703125" style="237" customWidth="1"/>
    <col min="12042" max="12045" width="0" style="237" hidden="1" customWidth="1"/>
    <col min="12046" max="12046" width="5.28515625" style="237" customWidth="1"/>
    <col min="12047" max="12052" width="0" style="237" hidden="1" customWidth="1"/>
    <col min="12053" max="12288" width="9.140625" style="237"/>
    <col min="12289" max="12289" width="5.5703125" style="237" customWidth="1"/>
    <col min="12290" max="12290" width="4.42578125" style="237" customWidth="1"/>
    <col min="12291" max="12291" width="4.7109375" style="237" customWidth="1"/>
    <col min="12292" max="12292" width="12.7109375" style="237" customWidth="1"/>
    <col min="12293" max="12293" width="55.5703125" style="237" customWidth="1"/>
    <col min="12294" max="12294" width="4.7109375" style="237" customWidth="1"/>
    <col min="12295" max="12295" width="9.85546875" style="237" customWidth="1"/>
    <col min="12296" max="12296" width="9.7109375" style="237" customWidth="1"/>
    <col min="12297" max="12297" width="13.5703125" style="237" customWidth="1"/>
    <col min="12298" max="12301" width="0" style="237" hidden="1" customWidth="1"/>
    <col min="12302" max="12302" width="5.28515625" style="237" customWidth="1"/>
    <col min="12303" max="12308" width="0" style="237" hidden="1" customWidth="1"/>
    <col min="12309" max="12544" width="9.140625" style="237"/>
    <col min="12545" max="12545" width="5.5703125" style="237" customWidth="1"/>
    <col min="12546" max="12546" width="4.42578125" style="237" customWidth="1"/>
    <col min="12547" max="12547" width="4.7109375" style="237" customWidth="1"/>
    <col min="12548" max="12548" width="12.7109375" style="237" customWidth="1"/>
    <col min="12549" max="12549" width="55.5703125" style="237" customWidth="1"/>
    <col min="12550" max="12550" width="4.7109375" style="237" customWidth="1"/>
    <col min="12551" max="12551" width="9.85546875" style="237" customWidth="1"/>
    <col min="12552" max="12552" width="9.7109375" style="237" customWidth="1"/>
    <col min="12553" max="12553" width="13.5703125" style="237" customWidth="1"/>
    <col min="12554" max="12557" width="0" style="237" hidden="1" customWidth="1"/>
    <col min="12558" max="12558" width="5.28515625" style="237" customWidth="1"/>
    <col min="12559" max="12564" width="0" style="237" hidden="1" customWidth="1"/>
    <col min="12565" max="12800" width="9.140625" style="237"/>
    <col min="12801" max="12801" width="5.5703125" style="237" customWidth="1"/>
    <col min="12802" max="12802" width="4.42578125" style="237" customWidth="1"/>
    <col min="12803" max="12803" width="4.7109375" style="237" customWidth="1"/>
    <col min="12804" max="12804" width="12.7109375" style="237" customWidth="1"/>
    <col min="12805" max="12805" width="55.5703125" style="237" customWidth="1"/>
    <col min="12806" max="12806" width="4.7109375" style="237" customWidth="1"/>
    <col min="12807" max="12807" width="9.85546875" style="237" customWidth="1"/>
    <col min="12808" max="12808" width="9.7109375" style="237" customWidth="1"/>
    <col min="12809" max="12809" width="13.5703125" style="237" customWidth="1"/>
    <col min="12810" max="12813" width="0" style="237" hidden="1" customWidth="1"/>
    <col min="12814" max="12814" width="5.28515625" style="237" customWidth="1"/>
    <col min="12815" max="12820" width="0" style="237" hidden="1" customWidth="1"/>
    <col min="12821" max="13056" width="9.140625" style="237"/>
    <col min="13057" max="13057" width="5.5703125" style="237" customWidth="1"/>
    <col min="13058" max="13058" width="4.42578125" style="237" customWidth="1"/>
    <col min="13059" max="13059" width="4.7109375" style="237" customWidth="1"/>
    <col min="13060" max="13060" width="12.7109375" style="237" customWidth="1"/>
    <col min="13061" max="13061" width="55.5703125" style="237" customWidth="1"/>
    <col min="13062" max="13062" width="4.7109375" style="237" customWidth="1"/>
    <col min="13063" max="13063" width="9.85546875" style="237" customWidth="1"/>
    <col min="13064" max="13064" width="9.7109375" style="237" customWidth="1"/>
    <col min="13065" max="13065" width="13.5703125" style="237" customWidth="1"/>
    <col min="13066" max="13069" width="0" style="237" hidden="1" customWidth="1"/>
    <col min="13070" max="13070" width="5.28515625" style="237" customWidth="1"/>
    <col min="13071" max="13076" width="0" style="237" hidden="1" customWidth="1"/>
    <col min="13077" max="13312" width="9.140625" style="237"/>
    <col min="13313" max="13313" width="5.5703125" style="237" customWidth="1"/>
    <col min="13314" max="13314" width="4.42578125" style="237" customWidth="1"/>
    <col min="13315" max="13315" width="4.7109375" style="237" customWidth="1"/>
    <col min="13316" max="13316" width="12.7109375" style="237" customWidth="1"/>
    <col min="13317" max="13317" width="55.5703125" style="237" customWidth="1"/>
    <col min="13318" max="13318" width="4.7109375" style="237" customWidth="1"/>
    <col min="13319" max="13319" width="9.85546875" style="237" customWidth="1"/>
    <col min="13320" max="13320" width="9.7109375" style="237" customWidth="1"/>
    <col min="13321" max="13321" width="13.5703125" style="237" customWidth="1"/>
    <col min="13322" max="13325" width="0" style="237" hidden="1" customWidth="1"/>
    <col min="13326" max="13326" width="5.28515625" style="237" customWidth="1"/>
    <col min="13327" max="13332" width="0" style="237" hidden="1" customWidth="1"/>
    <col min="13333" max="13568" width="9.140625" style="237"/>
    <col min="13569" max="13569" width="5.5703125" style="237" customWidth="1"/>
    <col min="13570" max="13570" width="4.42578125" style="237" customWidth="1"/>
    <col min="13571" max="13571" width="4.7109375" style="237" customWidth="1"/>
    <col min="13572" max="13572" width="12.7109375" style="237" customWidth="1"/>
    <col min="13573" max="13573" width="55.5703125" style="237" customWidth="1"/>
    <col min="13574" max="13574" width="4.7109375" style="237" customWidth="1"/>
    <col min="13575" max="13575" width="9.85546875" style="237" customWidth="1"/>
    <col min="13576" max="13576" width="9.7109375" style="237" customWidth="1"/>
    <col min="13577" max="13577" width="13.5703125" style="237" customWidth="1"/>
    <col min="13578" max="13581" width="0" style="237" hidden="1" customWidth="1"/>
    <col min="13582" max="13582" width="5.28515625" style="237" customWidth="1"/>
    <col min="13583" max="13588" width="0" style="237" hidden="1" customWidth="1"/>
    <col min="13589" max="13824" width="9.140625" style="237"/>
    <col min="13825" max="13825" width="5.5703125" style="237" customWidth="1"/>
    <col min="13826" max="13826" width="4.42578125" style="237" customWidth="1"/>
    <col min="13827" max="13827" width="4.7109375" style="237" customWidth="1"/>
    <col min="13828" max="13828" width="12.7109375" style="237" customWidth="1"/>
    <col min="13829" max="13829" width="55.5703125" style="237" customWidth="1"/>
    <col min="13830" max="13830" width="4.7109375" style="237" customWidth="1"/>
    <col min="13831" max="13831" width="9.85546875" style="237" customWidth="1"/>
    <col min="13832" max="13832" width="9.7109375" style="237" customWidth="1"/>
    <col min="13833" max="13833" width="13.5703125" style="237" customWidth="1"/>
    <col min="13834" max="13837" width="0" style="237" hidden="1" customWidth="1"/>
    <col min="13838" max="13838" width="5.28515625" style="237" customWidth="1"/>
    <col min="13839" max="13844" width="0" style="237" hidden="1" customWidth="1"/>
    <col min="13845" max="14080" width="9.140625" style="237"/>
    <col min="14081" max="14081" width="5.5703125" style="237" customWidth="1"/>
    <col min="14082" max="14082" width="4.42578125" style="237" customWidth="1"/>
    <col min="14083" max="14083" width="4.7109375" style="237" customWidth="1"/>
    <col min="14084" max="14084" width="12.7109375" style="237" customWidth="1"/>
    <col min="14085" max="14085" width="55.5703125" style="237" customWidth="1"/>
    <col min="14086" max="14086" width="4.7109375" style="237" customWidth="1"/>
    <col min="14087" max="14087" width="9.85546875" style="237" customWidth="1"/>
    <col min="14088" max="14088" width="9.7109375" style="237" customWidth="1"/>
    <col min="14089" max="14089" width="13.5703125" style="237" customWidth="1"/>
    <col min="14090" max="14093" width="0" style="237" hidden="1" customWidth="1"/>
    <col min="14094" max="14094" width="5.28515625" style="237" customWidth="1"/>
    <col min="14095" max="14100" width="0" style="237" hidden="1" customWidth="1"/>
    <col min="14101" max="14336" width="9.140625" style="237"/>
    <col min="14337" max="14337" width="5.5703125" style="237" customWidth="1"/>
    <col min="14338" max="14338" width="4.42578125" style="237" customWidth="1"/>
    <col min="14339" max="14339" width="4.7109375" style="237" customWidth="1"/>
    <col min="14340" max="14340" width="12.7109375" style="237" customWidth="1"/>
    <col min="14341" max="14341" width="55.5703125" style="237" customWidth="1"/>
    <col min="14342" max="14342" width="4.7109375" style="237" customWidth="1"/>
    <col min="14343" max="14343" width="9.85546875" style="237" customWidth="1"/>
    <col min="14344" max="14344" width="9.7109375" style="237" customWidth="1"/>
    <col min="14345" max="14345" width="13.5703125" style="237" customWidth="1"/>
    <col min="14346" max="14349" width="0" style="237" hidden="1" customWidth="1"/>
    <col min="14350" max="14350" width="5.28515625" style="237" customWidth="1"/>
    <col min="14351" max="14356" width="0" style="237" hidden="1" customWidth="1"/>
    <col min="14357" max="14592" width="9.140625" style="237"/>
    <col min="14593" max="14593" width="5.5703125" style="237" customWidth="1"/>
    <col min="14594" max="14594" width="4.42578125" style="237" customWidth="1"/>
    <col min="14595" max="14595" width="4.7109375" style="237" customWidth="1"/>
    <col min="14596" max="14596" width="12.7109375" style="237" customWidth="1"/>
    <col min="14597" max="14597" width="55.5703125" style="237" customWidth="1"/>
    <col min="14598" max="14598" width="4.7109375" style="237" customWidth="1"/>
    <col min="14599" max="14599" width="9.85546875" style="237" customWidth="1"/>
    <col min="14600" max="14600" width="9.7109375" style="237" customWidth="1"/>
    <col min="14601" max="14601" width="13.5703125" style="237" customWidth="1"/>
    <col min="14602" max="14605" width="0" style="237" hidden="1" customWidth="1"/>
    <col min="14606" max="14606" width="5.28515625" style="237" customWidth="1"/>
    <col min="14607" max="14612" width="0" style="237" hidden="1" customWidth="1"/>
    <col min="14613" max="14848" width="9.140625" style="237"/>
    <col min="14849" max="14849" width="5.5703125" style="237" customWidth="1"/>
    <col min="14850" max="14850" width="4.42578125" style="237" customWidth="1"/>
    <col min="14851" max="14851" width="4.7109375" style="237" customWidth="1"/>
    <col min="14852" max="14852" width="12.7109375" style="237" customWidth="1"/>
    <col min="14853" max="14853" width="55.5703125" style="237" customWidth="1"/>
    <col min="14854" max="14854" width="4.7109375" style="237" customWidth="1"/>
    <col min="14855" max="14855" width="9.85546875" style="237" customWidth="1"/>
    <col min="14856" max="14856" width="9.7109375" style="237" customWidth="1"/>
    <col min="14857" max="14857" width="13.5703125" style="237" customWidth="1"/>
    <col min="14858" max="14861" width="0" style="237" hidden="1" customWidth="1"/>
    <col min="14862" max="14862" width="5.28515625" style="237" customWidth="1"/>
    <col min="14863" max="14868" width="0" style="237" hidden="1" customWidth="1"/>
    <col min="14869" max="15104" width="9.140625" style="237"/>
    <col min="15105" max="15105" width="5.5703125" style="237" customWidth="1"/>
    <col min="15106" max="15106" width="4.42578125" style="237" customWidth="1"/>
    <col min="15107" max="15107" width="4.7109375" style="237" customWidth="1"/>
    <col min="15108" max="15108" width="12.7109375" style="237" customWidth="1"/>
    <col min="15109" max="15109" width="55.5703125" style="237" customWidth="1"/>
    <col min="15110" max="15110" width="4.7109375" style="237" customWidth="1"/>
    <col min="15111" max="15111" width="9.85546875" style="237" customWidth="1"/>
    <col min="15112" max="15112" width="9.7109375" style="237" customWidth="1"/>
    <col min="15113" max="15113" width="13.5703125" style="237" customWidth="1"/>
    <col min="15114" max="15117" width="0" style="237" hidden="1" customWidth="1"/>
    <col min="15118" max="15118" width="5.28515625" style="237" customWidth="1"/>
    <col min="15119" max="15124" width="0" style="237" hidden="1" customWidth="1"/>
    <col min="15125" max="15360" width="9.140625" style="237"/>
    <col min="15361" max="15361" width="5.5703125" style="237" customWidth="1"/>
    <col min="15362" max="15362" width="4.42578125" style="237" customWidth="1"/>
    <col min="15363" max="15363" width="4.7109375" style="237" customWidth="1"/>
    <col min="15364" max="15364" width="12.7109375" style="237" customWidth="1"/>
    <col min="15365" max="15365" width="55.5703125" style="237" customWidth="1"/>
    <col min="15366" max="15366" width="4.7109375" style="237" customWidth="1"/>
    <col min="15367" max="15367" width="9.85546875" style="237" customWidth="1"/>
    <col min="15368" max="15368" width="9.7109375" style="237" customWidth="1"/>
    <col min="15369" max="15369" width="13.5703125" style="237" customWidth="1"/>
    <col min="15370" max="15373" width="0" style="237" hidden="1" customWidth="1"/>
    <col min="15374" max="15374" width="5.28515625" style="237" customWidth="1"/>
    <col min="15375" max="15380" width="0" style="237" hidden="1" customWidth="1"/>
    <col min="15381" max="15616" width="9.140625" style="237"/>
    <col min="15617" max="15617" width="5.5703125" style="237" customWidth="1"/>
    <col min="15618" max="15618" width="4.42578125" style="237" customWidth="1"/>
    <col min="15619" max="15619" width="4.7109375" style="237" customWidth="1"/>
    <col min="15620" max="15620" width="12.7109375" style="237" customWidth="1"/>
    <col min="15621" max="15621" width="55.5703125" style="237" customWidth="1"/>
    <col min="15622" max="15622" width="4.7109375" style="237" customWidth="1"/>
    <col min="15623" max="15623" width="9.85546875" style="237" customWidth="1"/>
    <col min="15624" max="15624" width="9.7109375" style="237" customWidth="1"/>
    <col min="15625" max="15625" width="13.5703125" style="237" customWidth="1"/>
    <col min="15626" max="15629" width="0" style="237" hidden="1" customWidth="1"/>
    <col min="15630" max="15630" width="5.28515625" style="237" customWidth="1"/>
    <col min="15631" max="15636" width="0" style="237" hidden="1" customWidth="1"/>
    <col min="15637" max="15872" width="9.140625" style="237"/>
    <col min="15873" max="15873" width="5.5703125" style="237" customWidth="1"/>
    <col min="15874" max="15874" width="4.42578125" style="237" customWidth="1"/>
    <col min="15875" max="15875" width="4.7109375" style="237" customWidth="1"/>
    <col min="15876" max="15876" width="12.7109375" style="237" customWidth="1"/>
    <col min="15877" max="15877" width="55.5703125" style="237" customWidth="1"/>
    <col min="15878" max="15878" width="4.7109375" style="237" customWidth="1"/>
    <col min="15879" max="15879" width="9.85546875" style="237" customWidth="1"/>
    <col min="15880" max="15880" width="9.7109375" style="237" customWidth="1"/>
    <col min="15881" max="15881" width="13.5703125" style="237" customWidth="1"/>
    <col min="15882" max="15885" width="0" style="237" hidden="1" customWidth="1"/>
    <col min="15886" max="15886" width="5.28515625" style="237" customWidth="1"/>
    <col min="15887" max="15892" width="0" style="237" hidden="1" customWidth="1"/>
    <col min="15893" max="16128" width="9.140625" style="237"/>
    <col min="16129" max="16129" width="5.5703125" style="237" customWidth="1"/>
    <col min="16130" max="16130" width="4.42578125" style="237" customWidth="1"/>
    <col min="16131" max="16131" width="4.7109375" style="237" customWidth="1"/>
    <col min="16132" max="16132" width="12.7109375" style="237" customWidth="1"/>
    <col min="16133" max="16133" width="55.5703125" style="237" customWidth="1"/>
    <col min="16134" max="16134" width="4.7109375" style="237" customWidth="1"/>
    <col min="16135" max="16135" width="9.85546875" style="237" customWidth="1"/>
    <col min="16136" max="16136" width="9.7109375" style="237" customWidth="1"/>
    <col min="16137" max="16137" width="13.5703125" style="237" customWidth="1"/>
    <col min="16138" max="16141" width="0" style="237" hidden="1" customWidth="1"/>
    <col min="16142" max="16142" width="5.28515625" style="237" customWidth="1"/>
    <col min="16143" max="16148" width="0" style="237" hidden="1" customWidth="1"/>
    <col min="16149" max="16384" width="9.140625" style="237"/>
  </cols>
  <sheetData>
    <row r="1" spans="1:21" ht="18" customHeight="1">
      <c r="A1" s="443" t="s">
        <v>904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5"/>
      <c r="P1" s="445"/>
      <c r="Q1" s="444"/>
      <c r="R1" s="444"/>
      <c r="S1" s="444"/>
      <c r="T1" s="444"/>
    </row>
    <row r="2" spans="1:21" ht="11.25" customHeight="1">
      <c r="A2" s="446" t="s">
        <v>24</v>
      </c>
      <c r="B2" s="447"/>
      <c r="C2" s="447" t="str">
        <f>'[3]Krycí list'!E5</f>
        <v xml:space="preserve">Pelhřimov-rekonstrukce inženýrských sítí v ul. Sdružená, Lesní </v>
      </c>
      <c r="D2" s="447"/>
      <c r="E2" s="447"/>
      <c r="F2" s="447"/>
      <c r="G2" s="447"/>
      <c r="H2" s="447"/>
      <c r="I2" s="447"/>
      <c r="J2" s="447"/>
      <c r="K2" s="447"/>
      <c r="L2" s="444"/>
      <c r="M2" s="444"/>
      <c r="N2" s="444"/>
      <c r="O2" s="445"/>
      <c r="P2" s="445"/>
      <c r="Q2" s="444"/>
      <c r="R2" s="444"/>
      <c r="S2" s="444"/>
      <c r="T2" s="444"/>
    </row>
    <row r="3" spans="1:21" ht="11.25" customHeight="1">
      <c r="A3" s="446" t="s">
        <v>896</v>
      </c>
      <c r="B3" s="447"/>
      <c r="C3" s="447" t="str">
        <f>'[3]Krycí list'!E7</f>
        <v>SO 04 Veřejné osvětlení</v>
      </c>
      <c r="D3" s="447"/>
      <c r="E3" s="447"/>
      <c r="F3" s="447"/>
      <c r="G3" s="447"/>
      <c r="H3" s="447"/>
      <c r="I3" s="447"/>
      <c r="J3" s="447"/>
      <c r="K3" s="447"/>
      <c r="L3" s="444"/>
      <c r="M3" s="444"/>
      <c r="N3" s="444"/>
      <c r="O3" s="445"/>
      <c r="P3" s="445"/>
      <c r="Q3" s="444"/>
      <c r="R3" s="444"/>
      <c r="S3" s="444"/>
      <c r="T3" s="444"/>
    </row>
    <row r="4" spans="1:21" ht="11.25" customHeight="1">
      <c r="A4" s="446" t="s">
        <v>897</v>
      </c>
      <c r="B4" s="447"/>
      <c r="C4" s="447" t="str">
        <f>'[3]Krycí list'!E9</f>
        <v xml:space="preserve"> </v>
      </c>
      <c r="D4" s="447"/>
      <c r="E4" s="447"/>
      <c r="F4" s="447"/>
      <c r="G4" s="447"/>
      <c r="H4" s="447"/>
      <c r="I4" s="447"/>
      <c r="J4" s="447"/>
      <c r="K4" s="447"/>
      <c r="L4" s="444"/>
      <c r="M4" s="444"/>
      <c r="N4" s="444"/>
      <c r="O4" s="445"/>
      <c r="P4" s="445"/>
      <c r="Q4" s="444"/>
      <c r="R4" s="444"/>
      <c r="S4" s="444"/>
      <c r="T4" s="444"/>
    </row>
    <row r="5" spans="1:21" ht="11.25" customHeight="1">
      <c r="A5" s="447" t="s">
        <v>905</v>
      </c>
      <c r="B5" s="447"/>
      <c r="C5" s="447" t="str">
        <f>'[3]Krycí list'!P5</f>
        <v xml:space="preserve"> </v>
      </c>
      <c r="D5" s="447"/>
      <c r="E5" s="447"/>
      <c r="F5" s="447"/>
      <c r="G5" s="447"/>
      <c r="H5" s="447"/>
      <c r="I5" s="447"/>
      <c r="J5" s="447"/>
      <c r="K5" s="447"/>
      <c r="L5" s="444"/>
      <c r="M5" s="444"/>
      <c r="N5" s="444"/>
      <c r="O5" s="445"/>
      <c r="P5" s="445"/>
      <c r="Q5" s="444"/>
      <c r="R5" s="444"/>
      <c r="S5" s="444"/>
      <c r="T5" s="444"/>
    </row>
    <row r="6" spans="1:21" ht="6" customHeight="1">
      <c r="A6" s="447"/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4"/>
      <c r="M6" s="444"/>
      <c r="N6" s="444"/>
      <c r="O6" s="445"/>
      <c r="P6" s="445"/>
      <c r="Q6" s="444"/>
      <c r="R6" s="444"/>
      <c r="S6" s="444"/>
      <c r="T6" s="444"/>
    </row>
    <row r="7" spans="1:21" ht="11.25" customHeight="1">
      <c r="A7" s="447" t="s">
        <v>23</v>
      </c>
      <c r="B7" s="447"/>
      <c r="C7" s="447" t="str">
        <f>'[3]Krycí list'!E26</f>
        <v>Město Pelhřimov</v>
      </c>
      <c r="D7" s="447"/>
      <c r="E7" s="447"/>
      <c r="F7" s="447"/>
      <c r="G7" s="447"/>
      <c r="H7" s="447"/>
      <c r="I7" s="447"/>
      <c r="J7" s="447"/>
      <c r="K7" s="447"/>
      <c r="L7" s="444"/>
      <c r="M7" s="444"/>
      <c r="N7" s="444"/>
      <c r="O7" s="445"/>
      <c r="P7" s="445"/>
      <c r="Q7" s="444"/>
      <c r="R7" s="444"/>
      <c r="S7" s="444"/>
      <c r="T7" s="444"/>
    </row>
    <row r="8" spans="1:21" ht="11.25" customHeight="1">
      <c r="A8" s="447" t="s">
        <v>20</v>
      </c>
      <c r="B8" s="447"/>
      <c r="C8" s="447" t="str">
        <f>'[3]Krycí list'!E28</f>
        <v xml:space="preserve"> </v>
      </c>
      <c r="D8" s="447"/>
      <c r="E8" s="447"/>
      <c r="F8" s="447"/>
      <c r="G8" s="447"/>
      <c r="H8" s="447"/>
      <c r="I8" s="447"/>
      <c r="J8" s="447"/>
      <c r="K8" s="447"/>
      <c r="L8" s="444"/>
      <c r="M8" s="444"/>
      <c r="N8" s="444"/>
      <c r="O8" s="445"/>
      <c r="P8" s="445"/>
      <c r="Q8" s="444"/>
      <c r="R8" s="444"/>
      <c r="S8" s="444"/>
      <c r="T8" s="444"/>
    </row>
    <row r="9" spans="1:21" ht="11.25" customHeight="1">
      <c r="A9" s="447" t="s">
        <v>899</v>
      </c>
      <c r="B9" s="447"/>
      <c r="C9" s="707">
        <v>42324</v>
      </c>
      <c r="D9" s="707"/>
      <c r="E9" s="447"/>
      <c r="F9" s="447"/>
      <c r="G9" s="447"/>
      <c r="H9" s="447"/>
      <c r="I9" s="447"/>
      <c r="J9" s="447"/>
      <c r="K9" s="447"/>
      <c r="L9" s="444"/>
      <c r="M9" s="444"/>
      <c r="N9" s="444"/>
      <c r="O9" s="445"/>
      <c r="P9" s="445"/>
      <c r="Q9" s="444"/>
      <c r="R9" s="444"/>
      <c r="S9" s="444"/>
      <c r="T9" s="444"/>
    </row>
    <row r="10" spans="1:21" ht="5.25" customHeight="1">
      <c r="A10" s="444"/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5"/>
      <c r="P10" s="445"/>
      <c r="Q10" s="444"/>
      <c r="R10" s="444"/>
      <c r="S10" s="444"/>
      <c r="T10" s="444"/>
    </row>
    <row r="11" spans="1:21" ht="21.75" customHeight="1">
      <c r="A11" s="448" t="s">
        <v>906</v>
      </c>
      <c r="B11" s="449" t="s">
        <v>907</v>
      </c>
      <c r="C11" s="449" t="s">
        <v>908</v>
      </c>
      <c r="D11" s="449" t="s">
        <v>909</v>
      </c>
      <c r="E11" s="449" t="s">
        <v>901</v>
      </c>
      <c r="F11" s="449" t="s">
        <v>87</v>
      </c>
      <c r="G11" s="449" t="s">
        <v>910</v>
      </c>
      <c r="H11" s="449" t="s">
        <v>911</v>
      </c>
      <c r="I11" s="449" t="s">
        <v>1</v>
      </c>
      <c r="J11" s="449" t="s">
        <v>912</v>
      </c>
      <c r="K11" s="449" t="s">
        <v>902</v>
      </c>
      <c r="L11" s="449" t="s">
        <v>913</v>
      </c>
      <c r="M11" s="449" t="s">
        <v>914</v>
      </c>
      <c r="N11" s="449" t="s">
        <v>915</v>
      </c>
      <c r="O11" s="450" t="s">
        <v>916</v>
      </c>
      <c r="P11" s="451" t="s">
        <v>917</v>
      </c>
      <c r="Q11" s="449"/>
      <c r="R11" s="449"/>
      <c r="S11" s="449"/>
      <c r="T11" s="452" t="s">
        <v>918</v>
      </c>
      <c r="U11" s="453"/>
    </row>
    <row r="12" spans="1:21" ht="11.25" customHeight="1">
      <c r="A12" s="454">
        <v>1</v>
      </c>
      <c r="B12" s="455">
        <v>2</v>
      </c>
      <c r="C12" s="455">
        <v>3</v>
      </c>
      <c r="D12" s="455">
        <v>4</v>
      </c>
      <c r="E12" s="455">
        <v>5</v>
      </c>
      <c r="F12" s="455">
        <v>6</v>
      </c>
      <c r="G12" s="455">
        <v>7</v>
      </c>
      <c r="H12" s="455">
        <v>8</v>
      </c>
      <c r="I12" s="455">
        <v>9</v>
      </c>
      <c r="J12" s="455"/>
      <c r="K12" s="455"/>
      <c r="L12" s="455"/>
      <c r="M12" s="455"/>
      <c r="N12" s="455">
        <v>10</v>
      </c>
      <c r="O12" s="456">
        <v>11</v>
      </c>
      <c r="P12" s="457">
        <v>12</v>
      </c>
      <c r="Q12" s="455"/>
      <c r="R12" s="455"/>
      <c r="S12" s="455"/>
      <c r="T12" s="458">
        <v>11</v>
      </c>
      <c r="U12" s="453"/>
    </row>
    <row r="13" spans="1:21" ht="3.75" customHeight="1">
      <c r="A13" s="444"/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5"/>
      <c r="P13" s="459"/>
      <c r="Q13" s="444"/>
      <c r="R13" s="444"/>
      <c r="S13" s="444"/>
      <c r="T13" s="444"/>
    </row>
    <row r="14" spans="1:21" s="464" customFormat="1" ht="12.75" customHeight="1">
      <c r="A14" s="460"/>
      <c r="B14" s="461" t="s">
        <v>884</v>
      </c>
      <c r="C14" s="460"/>
      <c r="D14" s="460" t="s">
        <v>26</v>
      </c>
      <c r="E14" s="460" t="s">
        <v>919</v>
      </c>
      <c r="F14" s="460"/>
      <c r="G14" s="460"/>
      <c r="H14" s="460"/>
      <c r="I14" s="462">
        <f>I15</f>
        <v>0</v>
      </c>
      <c r="J14" s="460"/>
      <c r="K14" s="463">
        <f>K15</f>
        <v>0</v>
      </c>
      <c r="L14" s="460"/>
      <c r="M14" s="463">
        <f>M15</f>
        <v>0</v>
      </c>
      <c r="N14" s="460"/>
      <c r="P14" s="465" t="s">
        <v>920</v>
      </c>
    </row>
    <row r="15" spans="1:21" s="464" customFormat="1" ht="12.75" customHeight="1">
      <c r="A15" s="466"/>
      <c r="B15" s="467" t="s">
        <v>884</v>
      </c>
      <c r="C15" s="466"/>
      <c r="D15" s="466" t="s">
        <v>64</v>
      </c>
      <c r="E15" s="466" t="s">
        <v>65</v>
      </c>
      <c r="F15" s="466"/>
      <c r="G15" s="466"/>
      <c r="H15" s="466"/>
      <c r="I15" s="468">
        <f>SUM(I16:I20)</f>
        <v>0</v>
      </c>
      <c r="J15" s="466"/>
      <c r="K15" s="469">
        <f>SUM(K16:K20)</f>
        <v>0</v>
      </c>
      <c r="L15" s="466"/>
      <c r="M15" s="469">
        <f>SUM(M16:M20)</f>
        <v>0</v>
      </c>
      <c r="N15" s="466"/>
      <c r="P15" s="464" t="s">
        <v>64</v>
      </c>
    </row>
    <row r="16" spans="1:21" s="478" customFormat="1" ht="13.5" customHeight="1">
      <c r="A16" s="470" t="s">
        <v>64</v>
      </c>
      <c r="B16" s="470" t="s">
        <v>921</v>
      </c>
      <c r="C16" s="470" t="s">
        <v>943</v>
      </c>
      <c r="D16" s="471" t="s">
        <v>1353</v>
      </c>
      <c r="E16" s="472" t="s">
        <v>1354</v>
      </c>
      <c r="F16" s="470" t="s">
        <v>170</v>
      </c>
      <c r="G16" s="473">
        <v>9</v>
      </c>
      <c r="H16" s="473"/>
      <c r="I16" s="473">
        <f>ROUND(G16*H16,1)</f>
        <v>0</v>
      </c>
      <c r="J16" s="474">
        <v>0</v>
      </c>
      <c r="K16" s="475">
        <f>G16*J16</f>
        <v>0</v>
      </c>
      <c r="L16" s="474">
        <v>0</v>
      </c>
      <c r="M16" s="475">
        <f>G16*L16</f>
        <v>0</v>
      </c>
      <c r="N16" s="476">
        <v>21</v>
      </c>
      <c r="O16" s="477">
        <v>4</v>
      </c>
      <c r="P16" s="478" t="s">
        <v>925</v>
      </c>
    </row>
    <row r="17" spans="1:16" s="487" customFormat="1" ht="13.5" hidden="1" customHeight="1">
      <c r="A17" s="479" t="s">
        <v>925</v>
      </c>
      <c r="B17" s="479" t="s">
        <v>921</v>
      </c>
      <c r="C17" s="479" t="s">
        <v>943</v>
      </c>
      <c r="D17" s="480" t="s">
        <v>1355</v>
      </c>
      <c r="E17" s="481" t="s">
        <v>1356</v>
      </c>
      <c r="F17" s="479" t="s">
        <v>170</v>
      </c>
      <c r="G17" s="482">
        <v>0</v>
      </c>
      <c r="H17" s="482"/>
      <c r="I17" s="482">
        <f>ROUND(G17*H17,1)</f>
        <v>0</v>
      </c>
      <c r="J17" s="483">
        <v>0</v>
      </c>
      <c r="K17" s="484">
        <f>G17*J17</f>
        <v>0</v>
      </c>
      <c r="L17" s="483">
        <v>0</v>
      </c>
      <c r="M17" s="484">
        <f>G17*L17</f>
        <v>0</v>
      </c>
      <c r="N17" s="485">
        <v>21</v>
      </c>
      <c r="O17" s="486">
        <v>4</v>
      </c>
      <c r="P17" s="487" t="s">
        <v>925</v>
      </c>
    </row>
    <row r="18" spans="1:16" s="487" customFormat="1" ht="13.5" hidden="1" customHeight="1">
      <c r="A18" s="479" t="s">
        <v>928</v>
      </c>
      <c r="B18" s="479" t="s">
        <v>921</v>
      </c>
      <c r="C18" s="479" t="s">
        <v>943</v>
      </c>
      <c r="D18" s="480" t="s">
        <v>1357</v>
      </c>
      <c r="E18" s="481" t="s">
        <v>1358</v>
      </c>
      <c r="F18" s="479" t="s">
        <v>145</v>
      </c>
      <c r="G18" s="482">
        <v>0</v>
      </c>
      <c r="H18" s="482"/>
      <c r="I18" s="482">
        <f>ROUND(G18*H18,1)</f>
        <v>0</v>
      </c>
      <c r="J18" s="483">
        <v>0</v>
      </c>
      <c r="K18" s="484">
        <f>G18*J18</f>
        <v>0</v>
      </c>
      <c r="L18" s="483">
        <v>0</v>
      </c>
      <c r="M18" s="484">
        <f>G18*L18</f>
        <v>0</v>
      </c>
      <c r="N18" s="485">
        <v>21</v>
      </c>
      <c r="O18" s="486">
        <v>4</v>
      </c>
      <c r="P18" s="487" t="s">
        <v>925</v>
      </c>
    </row>
    <row r="19" spans="1:16" s="487" customFormat="1" ht="13.5" hidden="1" customHeight="1">
      <c r="A19" s="479" t="s">
        <v>66</v>
      </c>
      <c r="B19" s="479" t="s">
        <v>1019</v>
      </c>
      <c r="C19" s="479" t="s">
        <v>1020</v>
      </c>
      <c r="D19" s="480" t="s">
        <v>1359</v>
      </c>
      <c r="E19" s="481" t="s">
        <v>1360</v>
      </c>
      <c r="F19" s="479" t="s">
        <v>145</v>
      </c>
      <c r="G19" s="482">
        <v>0</v>
      </c>
      <c r="H19" s="482"/>
      <c r="I19" s="482">
        <f>ROUND(G19*H19,1)</f>
        <v>0</v>
      </c>
      <c r="J19" s="483">
        <v>2.7399999999999998E-3</v>
      </c>
      <c r="K19" s="484">
        <f>G19*J19</f>
        <v>0</v>
      </c>
      <c r="L19" s="483">
        <v>0</v>
      </c>
      <c r="M19" s="484">
        <f>G19*L19</f>
        <v>0</v>
      </c>
      <c r="N19" s="485">
        <v>21</v>
      </c>
      <c r="O19" s="486">
        <v>8</v>
      </c>
      <c r="P19" s="487" t="s">
        <v>925</v>
      </c>
    </row>
    <row r="20" spans="1:16" s="487" customFormat="1" ht="13.5" hidden="1" customHeight="1">
      <c r="A20" s="479" t="s">
        <v>68</v>
      </c>
      <c r="B20" s="479" t="s">
        <v>921</v>
      </c>
      <c r="C20" s="479" t="s">
        <v>943</v>
      </c>
      <c r="D20" s="480" t="s">
        <v>1016</v>
      </c>
      <c r="E20" s="481" t="s">
        <v>1017</v>
      </c>
      <c r="F20" s="479" t="s">
        <v>170</v>
      </c>
      <c r="G20" s="482">
        <v>0</v>
      </c>
      <c r="H20" s="482"/>
      <c r="I20" s="482">
        <f>ROUND(G20*H20,1)</f>
        <v>0</v>
      </c>
      <c r="J20" s="483">
        <v>0</v>
      </c>
      <c r="K20" s="484">
        <f>G20*J20</f>
        <v>0</v>
      </c>
      <c r="L20" s="483">
        <v>0</v>
      </c>
      <c r="M20" s="484">
        <f>G20*L20</f>
        <v>0</v>
      </c>
      <c r="N20" s="485">
        <v>21</v>
      </c>
      <c r="O20" s="486">
        <v>4</v>
      </c>
      <c r="P20" s="487" t="s">
        <v>925</v>
      </c>
    </row>
    <row r="21" spans="1:16" s="464" customFormat="1" ht="12.75" customHeight="1">
      <c r="A21" s="466"/>
      <c r="B21" s="467" t="s">
        <v>884</v>
      </c>
      <c r="C21" s="466"/>
      <c r="D21" s="466" t="s">
        <v>1019</v>
      </c>
      <c r="E21" s="466" t="s">
        <v>1361</v>
      </c>
      <c r="F21" s="466"/>
      <c r="G21" s="488"/>
      <c r="H21" s="466"/>
      <c r="I21" s="468">
        <f>I22+I76</f>
        <v>0</v>
      </c>
      <c r="J21" s="466"/>
      <c r="K21" s="469">
        <f>K22+K76</f>
        <v>0</v>
      </c>
      <c r="L21" s="466"/>
      <c r="M21" s="469">
        <f>M22+M76</f>
        <v>0</v>
      </c>
      <c r="N21" s="466"/>
      <c r="P21" s="464" t="s">
        <v>920</v>
      </c>
    </row>
    <row r="22" spans="1:16" s="464" customFormat="1" ht="12.75" customHeight="1">
      <c r="A22" s="466"/>
      <c r="B22" s="467" t="s">
        <v>884</v>
      </c>
      <c r="C22" s="466"/>
      <c r="D22" s="466" t="s">
        <v>1362</v>
      </c>
      <c r="E22" s="466" t="s">
        <v>1363</v>
      </c>
      <c r="F22" s="466"/>
      <c r="G22" s="488"/>
      <c r="H22" s="466"/>
      <c r="I22" s="468">
        <f>SUM(I23:I75)</f>
        <v>0</v>
      </c>
      <c r="J22" s="466"/>
      <c r="K22" s="469">
        <f>SUM(K23:K74)</f>
        <v>0</v>
      </c>
      <c r="L22" s="466"/>
      <c r="M22" s="469">
        <f>SUM(M23:M74)</f>
        <v>0</v>
      </c>
      <c r="N22" s="466"/>
      <c r="P22" s="464" t="s">
        <v>64</v>
      </c>
    </row>
    <row r="23" spans="1:16" s="478" customFormat="1" ht="13.5" customHeight="1">
      <c r="A23" s="470">
        <v>2</v>
      </c>
      <c r="B23" s="470" t="s">
        <v>921</v>
      </c>
      <c r="C23" s="470" t="s">
        <v>1076</v>
      </c>
      <c r="D23" s="471" t="s">
        <v>1364</v>
      </c>
      <c r="E23" s="472" t="s">
        <v>1365</v>
      </c>
      <c r="F23" s="470" t="s">
        <v>145</v>
      </c>
      <c r="G23" s="473">
        <v>560</v>
      </c>
      <c r="H23" s="473"/>
      <c r="I23" s="473">
        <f t="shared" ref="I23:I74" si="0">ROUND(G23*H23,1)</f>
        <v>0</v>
      </c>
      <c r="J23" s="474">
        <v>0</v>
      </c>
      <c r="K23" s="475">
        <f t="shared" ref="K23:K74" si="1">G23*J23</f>
        <v>0</v>
      </c>
      <c r="L23" s="474">
        <v>0</v>
      </c>
      <c r="M23" s="475">
        <f t="shared" ref="M23:M74" si="2">G23*L23</f>
        <v>0</v>
      </c>
      <c r="N23" s="476">
        <v>21</v>
      </c>
      <c r="O23" s="477">
        <v>64</v>
      </c>
      <c r="P23" s="478" t="s">
        <v>925</v>
      </c>
    </row>
    <row r="24" spans="1:16" s="478" customFormat="1" ht="13.5" customHeight="1">
      <c r="A24" s="470">
        <v>3</v>
      </c>
      <c r="B24" s="470" t="s">
        <v>1019</v>
      </c>
      <c r="C24" s="470" t="s">
        <v>1020</v>
      </c>
      <c r="D24" s="471" t="s">
        <v>1366</v>
      </c>
      <c r="E24" s="472" t="s">
        <v>1367</v>
      </c>
      <c r="F24" s="470" t="s">
        <v>145</v>
      </c>
      <c r="G24" s="473">
        <v>560</v>
      </c>
      <c r="H24" s="473"/>
      <c r="I24" s="473">
        <f t="shared" si="0"/>
        <v>0</v>
      </c>
      <c r="J24" s="474">
        <v>0</v>
      </c>
      <c r="K24" s="475">
        <f t="shared" si="1"/>
        <v>0</v>
      </c>
      <c r="L24" s="474">
        <v>0</v>
      </c>
      <c r="M24" s="475">
        <f t="shared" si="2"/>
        <v>0</v>
      </c>
      <c r="N24" s="476">
        <v>21</v>
      </c>
      <c r="O24" s="477">
        <v>256</v>
      </c>
      <c r="P24" s="478" t="s">
        <v>925</v>
      </c>
    </row>
    <row r="25" spans="1:16" s="478" customFormat="1" ht="13.5" customHeight="1">
      <c r="A25" s="470">
        <v>4</v>
      </c>
      <c r="B25" s="470" t="s">
        <v>1019</v>
      </c>
      <c r="C25" s="470" t="s">
        <v>1020</v>
      </c>
      <c r="D25" s="471" t="s">
        <v>1368</v>
      </c>
      <c r="E25" s="472" t="s">
        <v>1369</v>
      </c>
      <c r="F25" s="470" t="s">
        <v>1370</v>
      </c>
      <c r="G25" s="473">
        <v>10</v>
      </c>
      <c r="H25" s="473"/>
      <c r="I25" s="473">
        <f t="shared" si="0"/>
        <v>0</v>
      </c>
      <c r="J25" s="474">
        <v>0</v>
      </c>
      <c r="K25" s="475">
        <f t="shared" si="1"/>
        <v>0</v>
      </c>
      <c r="L25" s="474">
        <v>0</v>
      </c>
      <c r="M25" s="475">
        <f t="shared" si="2"/>
        <v>0</v>
      </c>
      <c r="N25" s="476">
        <v>21</v>
      </c>
      <c r="O25" s="477">
        <v>256</v>
      </c>
      <c r="P25" s="478" t="s">
        <v>925</v>
      </c>
    </row>
    <row r="26" spans="1:16" s="478" customFormat="1" ht="13.5" customHeight="1">
      <c r="A26" s="470">
        <v>5</v>
      </c>
      <c r="B26" s="470" t="s">
        <v>921</v>
      </c>
      <c r="C26" s="470" t="s">
        <v>1076</v>
      </c>
      <c r="D26" s="471" t="s">
        <v>1371</v>
      </c>
      <c r="E26" s="472" t="s">
        <v>1372</v>
      </c>
      <c r="F26" s="470" t="s">
        <v>145</v>
      </c>
      <c r="G26" s="473">
        <v>10</v>
      </c>
      <c r="H26" s="473"/>
      <c r="I26" s="473">
        <f t="shared" si="0"/>
        <v>0</v>
      </c>
      <c r="J26" s="474">
        <v>0</v>
      </c>
      <c r="K26" s="475">
        <f t="shared" si="1"/>
        <v>0</v>
      </c>
      <c r="L26" s="474">
        <v>0</v>
      </c>
      <c r="M26" s="475">
        <f t="shared" si="2"/>
        <v>0</v>
      </c>
      <c r="N26" s="476">
        <v>21</v>
      </c>
      <c r="O26" s="477">
        <v>64</v>
      </c>
      <c r="P26" s="478" t="s">
        <v>925</v>
      </c>
    </row>
    <row r="27" spans="1:16" s="478" customFormat="1" ht="13.5" customHeight="1">
      <c r="A27" s="470">
        <v>6</v>
      </c>
      <c r="B27" s="470" t="s">
        <v>1019</v>
      </c>
      <c r="C27" s="470" t="s">
        <v>1020</v>
      </c>
      <c r="D27" s="471" t="s">
        <v>1373</v>
      </c>
      <c r="E27" s="472" t="s">
        <v>1374</v>
      </c>
      <c r="F27" s="470" t="s">
        <v>145</v>
      </c>
      <c r="G27" s="473">
        <v>10</v>
      </c>
      <c r="H27" s="473"/>
      <c r="I27" s="473">
        <f t="shared" si="0"/>
        <v>0</v>
      </c>
      <c r="J27" s="474">
        <v>0</v>
      </c>
      <c r="K27" s="475">
        <f t="shared" si="1"/>
        <v>0</v>
      </c>
      <c r="L27" s="474">
        <v>0</v>
      </c>
      <c r="M27" s="475">
        <f t="shared" si="2"/>
        <v>0</v>
      </c>
      <c r="N27" s="476">
        <v>21</v>
      </c>
      <c r="O27" s="477">
        <v>256</v>
      </c>
      <c r="P27" s="478" t="s">
        <v>925</v>
      </c>
    </row>
    <row r="28" spans="1:16" s="487" customFormat="1" ht="13.5" hidden="1" customHeight="1">
      <c r="A28" s="479" t="s">
        <v>701</v>
      </c>
      <c r="B28" s="479" t="s">
        <v>1019</v>
      </c>
      <c r="C28" s="479" t="s">
        <v>1020</v>
      </c>
      <c r="D28" s="480" t="s">
        <v>1375</v>
      </c>
      <c r="E28" s="481" t="s">
        <v>1376</v>
      </c>
      <c r="F28" s="479" t="s">
        <v>1370</v>
      </c>
      <c r="G28" s="482">
        <v>0</v>
      </c>
      <c r="H28" s="482"/>
      <c r="I28" s="482">
        <f t="shared" si="0"/>
        <v>0</v>
      </c>
      <c r="J28" s="483">
        <v>0</v>
      </c>
      <c r="K28" s="484">
        <f t="shared" si="1"/>
        <v>0</v>
      </c>
      <c r="L28" s="483">
        <v>0</v>
      </c>
      <c r="M28" s="484">
        <f t="shared" si="2"/>
        <v>0</v>
      </c>
      <c r="N28" s="485">
        <v>21</v>
      </c>
      <c r="O28" s="486">
        <v>256</v>
      </c>
      <c r="P28" s="487" t="s">
        <v>925</v>
      </c>
    </row>
    <row r="29" spans="1:16" s="478" customFormat="1" ht="13.5" customHeight="1">
      <c r="A29" s="470">
        <v>7</v>
      </c>
      <c r="B29" s="470" t="s">
        <v>921</v>
      </c>
      <c r="C29" s="470" t="s">
        <v>1076</v>
      </c>
      <c r="D29" s="471" t="s">
        <v>1377</v>
      </c>
      <c r="E29" s="472" t="s">
        <v>1378</v>
      </c>
      <c r="F29" s="470" t="s">
        <v>145</v>
      </c>
      <c r="G29" s="473">
        <v>70</v>
      </c>
      <c r="H29" s="473"/>
      <c r="I29" s="473">
        <f t="shared" si="0"/>
        <v>0</v>
      </c>
      <c r="J29" s="474">
        <v>0</v>
      </c>
      <c r="K29" s="475">
        <f t="shared" si="1"/>
        <v>0</v>
      </c>
      <c r="L29" s="474">
        <v>0</v>
      </c>
      <c r="M29" s="475">
        <f t="shared" si="2"/>
        <v>0</v>
      </c>
      <c r="N29" s="476">
        <v>21</v>
      </c>
      <c r="O29" s="477">
        <v>64</v>
      </c>
      <c r="P29" s="478" t="s">
        <v>925</v>
      </c>
    </row>
    <row r="30" spans="1:16" s="478" customFormat="1" ht="13.5" customHeight="1">
      <c r="A30" s="470">
        <v>8</v>
      </c>
      <c r="B30" s="470" t="s">
        <v>1019</v>
      </c>
      <c r="C30" s="470" t="s">
        <v>1020</v>
      </c>
      <c r="D30" s="471" t="s">
        <v>1379</v>
      </c>
      <c r="E30" s="472" t="s">
        <v>1380</v>
      </c>
      <c r="F30" s="470" t="s">
        <v>145</v>
      </c>
      <c r="G30" s="473">
        <v>70</v>
      </c>
      <c r="H30" s="473"/>
      <c r="I30" s="473">
        <f t="shared" si="0"/>
        <v>0</v>
      </c>
      <c r="J30" s="474">
        <v>0</v>
      </c>
      <c r="K30" s="475">
        <f t="shared" si="1"/>
        <v>0</v>
      </c>
      <c r="L30" s="474">
        <v>0</v>
      </c>
      <c r="M30" s="475">
        <f t="shared" si="2"/>
        <v>0</v>
      </c>
      <c r="N30" s="476">
        <v>21</v>
      </c>
      <c r="O30" s="477">
        <v>256</v>
      </c>
      <c r="P30" s="478" t="s">
        <v>925</v>
      </c>
    </row>
    <row r="31" spans="1:16" s="487" customFormat="1" ht="13.5" hidden="1" customHeight="1">
      <c r="A31" s="479" t="s">
        <v>961</v>
      </c>
      <c r="B31" s="479" t="s">
        <v>921</v>
      </c>
      <c r="C31" s="479" t="s">
        <v>1076</v>
      </c>
      <c r="D31" s="480" t="s">
        <v>1381</v>
      </c>
      <c r="E31" s="481" t="s">
        <v>1382</v>
      </c>
      <c r="F31" s="479" t="s">
        <v>145</v>
      </c>
      <c r="G31" s="482">
        <v>0</v>
      </c>
      <c r="H31" s="482"/>
      <c r="I31" s="482">
        <f t="shared" si="0"/>
        <v>0</v>
      </c>
      <c r="J31" s="483">
        <v>0</v>
      </c>
      <c r="K31" s="484">
        <f t="shared" si="1"/>
        <v>0</v>
      </c>
      <c r="L31" s="483">
        <v>0</v>
      </c>
      <c r="M31" s="484">
        <f t="shared" si="2"/>
        <v>0</v>
      </c>
      <c r="N31" s="485">
        <v>21</v>
      </c>
      <c r="O31" s="486">
        <v>64</v>
      </c>
      <c r="P31" s="487" t="s">
        <v>925</v>
      </c>
    </row>
    <row r="32" spans="1:16" s="487" customFormat="1" ht="13.5" hidden="1" customHeight="1">
      <c r="A32" s="479" t="s">
        <v>964</v>
      </c>
      <c r="B32" s="479" t="s">
        <v>1019</v>
      </c>
      <c r="C32" s="479" t="s">
        <v>1020</v>
      </c>
      <c r="D32" s="480" t="s">
        <v>1383</v>
      </c>
      <c r="E32" s="481" t="s">
        <v>1384</v>
      </c>
      <c r="F32" s="479" t="s">
        <v>145</v>
      </c>
      <c r="G32" s="482">
        <v>0</v>
      </c>
      <c r="H32" s="482"/>
      <c r="I32" s="482">
        <f t="shared" si="0"/>
        <v>0</v>
      </c>
      <c r="J32" s="483">
        <v>0</v>
      </c>
      <c r="K32" s="484">
        <f t="shared" si="1"/>
        <v>0</v>
      </c>
      <c r="L32" s="483">
        <v>0</v>
      </c>
      <c r="M32" s="484">
        <f t="shared" si="2"/>
        <v>0</v>
      </c>
      <c r="N32" s="485">
        <v>21</v>
      </c>
      <c r="O32" s="486">
        <v>256</v>
      </c>
      <c r="P32" s="487" t="s">
        <v>925</v>
      </c>
    </row>
    <row r="33" spans="1:16" s="487" customFormat="1" ht="13.5" hidden="1" customHeight="1">
      <c r="A33" s="479" t="s">
        <v>961</v>
      </c>
      <c r="B33" s="479" t="s">
        <v>921</v>
      </c>
      <c r="C33" s="479" t="s">
        <v>1076</v>
      </c>
      <c r="D33" s="480" t="s">
        <v>1385</v>
      </c>
      <c r="E33" s="481" t="s">
        <v>1386</v>
      </c>
      <c r="F33" s="479" t="s">
        <v>145</v>
      </c>
      <c r="G33" s="482">
        <v>0</v>
      </c>
      <c r="H33" s="482"/>
      <c r="I33" s="482">
        <f>ROUND(G33*H33,1)</f>
        <v>0</v>
      </c>
      <c r="J33" s="483">
        <v>0</v>
      </c>
      <c r="K33" s="484">
        <f>G33*J33</f>
        <v>0</v>
      </c>
      <c r="L33" s="483">
        <v>0</v>
      </c>
      <c r="M33" s="484">
        <f>G33*L33</f>
        <v>0</v>
      </c>
      <c r="N33" s="485">
        <v>21</v>
      </c>
      <c r="O33" s="486">
        <v>64</v>
      </c>
      <c r="P33" s="487" t="s">
        <v>925</v>
      </c>
    </row>
    <row r="34" spans="1:16" s="487" customFormat="1" ht="13.5" hidden="1" customHeight="1">
      <c r="A34" s="479" t="s">
        <v>964</v>
      </c>
      <c r="B34" s="479" t="s">
        <v>1019</v>
      </c>
      <c r="C34" s="479" t="s">
        <v>1020</v>
      </c>
      <c r="D34" s="480" t="s">
        <v>1383</v>
      </c>
      <c r="E34" s="481" t="s">
        <v>1387</v>
      </c>
      <c r="F34" s="479" t="s">
        <v>145</v>
      </c>
      <c r="G34" s="482">
        <v>0</v>
      </c>
      <c r="H34" s="482"/>
      <c r="I34" s="482">
        <f>ROUND(G34*H34,1)</f>
        <v>0</v>
      </c>
      <c r="J34" s="483">
        <v>0</v>
      </c>
      <c r="K34" s="484">
        <f>G34*J34</f>
        <v>0</v>
      </c>
      <c r="L34" s="483">
        <v>0</v>
      </c>
      <c r="M34" s="484">
        <f>G34*L34</f>
        <v>0</v>
      </c>
      <c r="N34" s="485">
        <v>21</v>
      </c>
      <c r="O34" s="486">
        <v>256</v>
      </c>
      <c r="P34" s="487" t="s">
        <v>925</v>
      </c>
    </row>
    <row r="35" spans="1:16" s="478" customFormat="1" ht="13.5" customHeight="1">
      <c r="A35" s="470">
        <v>9</v>
      </c>
      <c r="B35" s="470" t="s">
        <v>921</v>
      </c>
      <c r="C35" s="470" t="s">
        <v>1076</v>
      </c>
      <c r="D35" s="471" t="s">
        <v>1388</v>
      </c>
      <c r="E35" s="472" t="s">
        <v>1389</v>
      </c>
      <c r="F35" s="470" t="s">
        <v>145</v>
      </c>
      <c r="G35" s="473">
        <v>590</v>
      </c>
      <c r="H35" s="473"/>
      <c r="I35" s="473">
        <f>ROUND(G35*H35,1)</f>
        <v>0</v>
      </c>
      <c r="J35" s="474">
        <v>0</v>
      </c>
      <c r="K35" s="475">
        <f>G35*J35</f>
        <v>0</v>
      </c>
      <c r="L35" s="474">
        <v>0</v>
      </c>
      <c r="M35" s="475">
        <f>G35*L35</f>
        <v>0</v>
      </c>
      <c r="N35" s="476">
        <v>21</v>
      </c>
      <c r="O35" s="477">
        <v>64</v>
      </c>
      <c r="P35" s="478" t="s">
        <v>925</v>
      </c>
    </row>
    <row r="36" spans="1:16" s="478" customFormat="1" ht="13.5" customHeight="1">
      <c r="A36" s="470">
        <v>10</v>
      </c>
      <c r="B36" s="470" t="s">
        <v>1019</v>
      </c>
      <c r="C36" s="470" t="s">
        <v>1020</v>
      </c>
      <c r="D36" s="471" t="s">
        <v>1383</v>
      </c>
      <c r="E36" s="472" t="s">
        <v>1390</v>
      </c>
      <c r="F36" s="470" t="s">
        <v>145</v>
      </c>
      <c r="G36" s="473">
        <v>590</v>
      </c>
      <c r="H36" s="473"/>
      <c r="I36" s="473">
        <f>ROUND(G36*H36,1)</f>
        <v>0</v>
      </c>
      <c r="J36" s="474">
        <v>0</v>
      </c>
      <c r="K36" s="475">
        <f>G36*J36</f>
        <v>0</v>
      </c>
      <c r="L36" s="474">
        <v>0</v>
      </c>
      <c r="M36" s="475">
        <f>G36*L36</f>
        <v>0</v>
      </c>
      <c r="N36" s="476">
        <v>21</v>
      </c>
      <c r="O36" s="477">
        <v>256</v>
      </c>
      <c r="P36" s="478" t="s">
        <v>925</v>
      </c>
    </row>
    <row r="37" spans="1:16" s="478" customFormat="1" ht="13.5" customHeight="1">
      <c r="A37" s="470">
        <v>11</v>
      </c>
      <c r="B37" s="470" t="s">
        <v>921</v>
      </c>
      <c r="C37" s="470" t="s">
        <v>1076</v>
      </c>
      <c r="D37" s="471" t="s">
        <v>1391</v>
      </c>
      <c r="E37" s="472" t="s">
        <v>1392</v>
      </c>
      <c r="F37" s="470" t="s">
        <v>145</v>
      </c>
      <c r="G37" s="473">
        <v>590</v>
      </c>
      <c r="H37" s="473"/>
      <c r="I37" s="473">
        <f t="shared" si="0"/>
        <v>0</v>
      </c>
      <c r="J37" s="474">
        <v>0</v>
      </c>
      <c r="K37" s="475">
        <f t="shared" si="1"/>
        <v>0</v>
      </c>
      <c r="L37" s="474">
        <v>0</v>
      </c>
      <c r="M37" s="475">
        <f t="shared" si="2"/>
        <v>0</v>
      </c>
      <c r="N37" s="476">
        <v>21</v>
      </c>
      <c r="O37" s="477">
        <v>64</v>
      </c>
      <c r="P37" s="478" t="s">
        <v>925</v>
      </c>
    </row>
    <row r="38" spans="1:16" s="478" customFormat="1" ht="13.5" customHeight="1">
      <c r="A38" s="470">
        <v>12</v>
      </c>
      <c r="B38" s="470" t="s">
        <v>921</v>
      </c>
      <c r="C38" s="470" t="s">
        <v>1076</v>
      </c>
      <c r="D38" s="471" t="s">
        <v>1393</v>
      </c>
      <c r="E38" s="472" t="s">
        <v>1394</v>
      </c>
      <c r="F38" s="470" t="s">
        <v>1370</v>
      </c>
      <c r="G38" s="473">
        <v>96</v>
      </c>
      <c r="H38" s="473"/>
      <c r="I38" s="473">
        <f t="shared" si="0"/>
        <v>0</v>
      </c>
      <c r="J38" s="474">
        <v>0</v>
      </c>
      <c r="K38" s="475">
        <f t="shared" si="1"/>
        <v>0</v>
      </c>
      <c r="L38" s="474">
        <v>0</v>
      </c>
      <c r="M38" s="475">
        <f t="shared" si="2"/>
        <v>0</v>
      </c>
      <c r="N38" s="476">
        <v>21</v>
      </c>
      <c r="O38" s="477">
        <v>64</v>
      </c>
      <c r="P38" s="478" t="s">
        <v>925</v>
      </c>
    </row>
    <row r="39" spans="1:16" s="478" customFormat="1" ht="13.5" customHeight="1">
      <c r="A39" s="470">
        <v>13</v>
      </c>
      <c r="B39" s="470" t="s">
        <v>921</v>
      </c>
      <c r="C39" s="470" t="s">
        <v>1076</v>
      </c>
      <c r="D39" s="471" t="s">
        <v>1395</v>
      </c>
      <c r="E39" s="472" t="s">
        <v>1396</v>
      </c>
      <c r="F39" s="470" t="s">
        <v>1370</v>
      </c>
      <c r="G39" s="473">
        <v>128</v>
      </c>
      <c r="H39" s="473"/>
      <c r="I39" s="473">
        <f t="shared" si="0"/>
        <v>0</v>
      </c>
      <c r="J39" s="474">
        <v>0</v>
      </c>
      <c r="K39" s="475">
        <f t="shared" si="1"/>
        <v>0</v>
      </c>
      <c r="L39" s="474">
        <v>0</v>
      </c>
      <c r="M39" s="475">
        <f t="shared" si="2"/>
        <v>0</v>
      </c>
      <c r="N39" s="476">
        <v>21</v>
      </c>
      <c r="O39" s="477">
        <v>64</v>
      </c>
      <c r="P39" s="478" t="s">
        <v>925</v>
      </c>
    </row>
    <row r="40" spans="1:16" s="478" customFormat="1" ht="13.5" customHeight="1">
      <c r="A40" s="470">
        <v>14</v>
      </c>
      <c r="B40" s="470" t="s">
        <v>921</v>
      </c>
      <c r="C40" s="470" t="s">
        <v>1076</v>
      </c>
      <c r="D40" s="471" t="s">
        <v>1397</v>
      </c>
      <c r="E40" s="472" t="s">
        <v>1398</v>
      </c>
      <c r="F40" s="470" t="s">
        <v>1370</v>
      </c>
      <c r="G40" s="473">
        <v>32</v>
      </c>
      <c r="H40" s="473"/>
      <c r="I40" s="473">
        <f>ROUND(G40*H40,1)</f>
        <v>0</v>
      </c>
      <c r="J40" s="474">
        <v>0</v>
      </c>
      <c r="K40" s="475">
        <f>G40*J40</f>
        <v>0</v>
      </c>
      <c r="L40" s="474">
        <v>0</v>
      </c>
      <c r="M40" s="475">
        <f>G40*L40</f>
        <v>0</v>
      </c>
      <c r="N40" s="476">
        <v>21</v>
      </c>
      <c r="O40" s="477">
        <v>64</v>
      </c>
      <c r="P40" s="478" t="s">
        <v>925</v>
      </c>
    </row>
    <row r="41" spans="1:16" s="478" customFormat="1" ht="13.5" customHeight="1">
      <c r="A41" s="470">
        <v>15</v>
      </c>
      <c r="B41" s="470" t="s">
        <v>921</v>
      </c>
      <c r="C41" s="470" t="s">
        <v>1076</v>
      </c>
      <c r="D41" s="471" t="s">
        <v>1399</v>
      </c>
      <c r="E41" s="472" t="s">
        <v>1400</v>
      </c>
      <c r="F41" s="470" t="s">
        <v>1370</v>
      </c>
      <c r="G41" s="473">
        <v>32</v>
      </c>
      <c r="H41" s="473"/>
      <c r="I41" s="473">
        <f t="shared" si="0"/>
        <v>0</v>
      </c>
      <c r="J41" s="474">
        <v>0</v>
      </c>
      <c r="K41" s="475">
        <f t="shared" si="1"/>
        <v>0</v>
      </c>
      <c r="L41" s="474">
        <v>0</v>
      </c>
      <c r="M41" s="475">
        <f t="shared" si="2"/>
        <v>0</v>
      </c>
      <c r="N41" s="476">
        <v>21</v>
      </c>
      <c r="O41" s="477">
        <v>64</v>
      </c>
      <c r="P41" s="478" t="s">
        <v>925</v>
      </c>
    </row>
    <row r="42" spans="1:16" s="478" customFormat="1" ht="13.5" customHeight="1">
      <c r="A42" s="470">
        <v>16</v>
      </c>
      <c r="B42" s="470" t="s">
        <v>1019</v>
      </c>
      <c r="C42" s="470" t="s">
        <v>1020</v>
      </c>
      <c r="D42" s="471" t="s">
        <v>1401</v>
      </c>
      <c r="E42" s="472" t="s">
        <v>1402</v>
      </c>
      <c r="F42" s="470" t="s">
        <v>1370</v>
      </c>
      <c r="G42" s="473">
        <v>32</v>
      </c>
      <c r="H42" s="473"/>
      <c r="I42" s="473">
        <f t="shared" si="0"/>
        <v>0</v>
      </c>
      <c r="J42" s="474">
        <v>0</v>
      </c>
      <c r="K42" s="475">
        <f t="shared" si="1"/>
        <v>0</v>
      </c>
      <c r="L42" s="474">
        <v>0</v>
      </c>
      <c r="M42" s="475">
        <f t="shared" si="2"/>
        <v>0</v>
      </c>
      <c r="N42" s="476">
        <v>21</v>
      </c>
      <c r="O42" s="477">
        <v>256</v>
      </c>
      <c r="P42" s="478" t="s">
        <v>925</v>
      </c>
    </row>
    <row r="43" spans="1:16" s="478" customFormat="1" ht="13.5" customHeight="1">
      <c r="A43" s="470">
        <v>17</v>
      </c>
      <c r="B43" s="470" t="s">
        <v>921</v>
      </c>
      <c r="C43" s="470" t="s">
        <v>1076</v>
      </c>
      <c r="D43" s="471" t="s">
        <v>1403</v>
      </c>
      <c r="E43" s="472" t="s">
        <v>1404</v>
      </c>
      <c r="F43" s="470" t="s">
        <v>1370</v>
      </c>
      <c r="G43" s="473">
        <v>32</v>
      </c>
      <c r="H43" s="473"/>
      <c r="I43" s="473">
        <f t="shared" si="0"/>
        <v>0</v>
      </c>
      <c r="J43" s="474">
        <v>0</v>
      </c>
      <c r="K43" s="475">
        <f t="shared" si="1"/>
        <v>0</v>
      </c>
      <c r="L43" s="474">
        <v>0</v>
      </c>
      <c r="M43" s="475">
        <f t="shared" si="2"/>
        <v>0</v>
      </c>
      <c r="N43" s="476">
        <v>21</v>
      </c>
      <c r="O43" s="477">
        <v>64</v>
      </c>
      <c r="P43" s="478" t="s">
        <v>925</v>
      </c>
    </row>
    <row r="44" spans="1:16" s="478" customFormat="1" ht="13.5" customHeight="1">
      <c r="A44" s="470">
        <v>18</v>
      </c>
      <c r="B44" s="470" t="s">
        <v>1019</v>
      </c>
      <c r="C44" s="470" t="s">
        <v>1020</v>
      </c>
      <c r="D44" s="471" t="s">
        <v>1405</v>
      </c>
      <c r="E44" s="472" t="s">
        <v>1406</v>
      </c>
      <c r="F44" s="470" t="s">
        <v>1370</v>
      </c>
      <c r="G44" s="473">
        <v>32</v>
      </c>
      <c r="H44" s="473"/>
      <c r="I44" s="473">
        <f t="shared" si="0"/>
        <v>0</v>
      </c>
      <c r="J44" s="474">
        <v>0</v>
      </c>
      <c r="K44" s="475">
        <f t="shared" si="1"/>
        <v>0</v>
      </c>
      <c r="L44" s="474">
        <v>0</v>
      </c>
      <c r="M44" s="475">
        <f t="shared" si="2"/>
        <v>0</v>
      </c>
      <c r="N44" s="476">
        <v>21</v>
      </c>
      <c r="O44" s="477">
        <v>256</v>
      </c>
      <c r="P44" s="478" t="s">
        <v>925</v>
      </c>
    </row>
    <row r="45" spans="1:16" s="478" customFormat="1" ht="13.5" customHeight="1">
      <c r="A45" s="470">
        <v>19</v>
      </c>
      <c r="B45" s="470" t="s">
        <v>921</v>
      </c>
      <c r="C45" s="470" t="s">
        <v>1076</v>
      </c>
      <c r="D45" s="471"/>
      <c r="E45" s="472" t="s">
        <v>1407</v>
      </c>
      <c r="F45" s="470" t="s">
        <v>145</v>
      </c>
      <c r="G45" s="473">
        <v>1</v>
      </c>
      <c r="H45" s="473"/>
      <c r="I45" s="473">
        <f>ROUND(G45*H45,1)</f>
        <v>0</v>
      </c>
      <c r="J45" s="474">
        <v>0</v>
      </c>
      <c r="K45" s="475">
        <f>G45*J45</f>
        <v>0</v>
      </c>
      <c r="L45" s="474">
        <v>0</v>
      </c>
      <c r="M45" s="475">
        <f>G45*L45</f>
        <v>0</v>
      </c>
      <c r="N45" s="476">
        <v>21</v>
      </c>
      <c r="O45" s="477">
        <v>64</v>
      </c>
      <c r="P45" s="478" t="s">
        <v>925</v>
      </c>
    </row>
    <row r="46" spans="1:16" s="478" customFormat="1" ht="13.5" customHeight="1">
      <c r="A46" s="470">
        <v>20</v>
      </c>
      <c r="B46" s="470" t="s">
        <v>921</v>
      </c>
      <c r="C46" s="470" t="s">
        <v>1076</v>
      </c>
      <c r="D46" s="471" t="s">
        <v>1408</v>
      </c>
      <c r="E46" s="472" t="s">
        <v>1409</v>
      </c>
      <c r="F46" s="470" t="s">
        <v>1370</v>
      </c>
      <c r="G46" s="473">
        <v>16</v>
      </c>
      <c r="H46" s="473"/>
      <c r="I46" s="473">
        <f t="shared" si="0"/>
        <v>0</v>
      </c>
      <c r="J46" s="474">
        <v>0</v>
      </c>
      <c r="K46" s="475">
        <f t="shared" si="1"/>
        <v>0</v>
      </c>
      <c r="L46" s="474">
        <v>0</v>
      </c>
      <c r="M46" s="475">
        <f t="shared" si="2"/>
        <v>0</v>
      </c>
      <c r="N46" s="476">
        <v>21</v>
      </c>
      <c r="O46" s="477">
        <v>64</v>
      </c>
      <c r="P46" s="478" t="s">
        <v>925</v>
      </c>
    </row>
    <row r="47" spans="1:16" s="478" customFormat="1" ht="13.5" customHeight="1">
      <c r="A47" s="470">
        <v>21</v>
      </c>
      <c r="B47" s="470" t="s">
        <v>1019</v>
      </c>
      <c r="C47" s="470" t="s">
        <v>1020</v>
      </c>
      <c r="D47" s="471" t="s">
        <v>1410</v>
      </c>
      <c r="E47" s="472" t="s">
        <v>1411</v>
      </c>
      <c r="F47" s="470" t="s">
        <v>1370</v>
      </c>
      <c r="G47" s="473">
        <v>16</v>
      </c>
      <c r="H47" s="473"/>
      <c r="I47" s="473">
        <f t="shared" si="0"/>
        <v>0</v>
      </c>
      <c r="J47" s="474">
        <v>0</v>
      </c>
      <c r="K47" s="475">
        <f t="shared" si="1"/>
        <v>0</v>
      </c>
      <c r="L47" s="474">
        <v>0</v>
      </c>
      <c r="M47" s="475">
        <f t="shared" si="2"/>
        <v>0</v>
      </c>
      <c r="N47" s="476">
        <v>21</v>
      </c>
      <c r="O47" s="477">
        <v>256</v>
      </c>
      <c r="P47" s="478" t="s">
        <v>925</v>
      </c>
    </row>
    <row r="48" spans="1:16" s="478" customFormat="1" ht="13.5" customHeight="1">
      <c r="A48" s="470">
        <v>22</v>
      </c>
      <c r="B48" s="470" t="s">
        <v>1019</v>
      </c>
      <c r="C48" s="470" t="s">
        <v>1020</v>
      </c>
      <c r="D48" s="471" t="s">
        <v>1412</v>
      </c>
      <c r="E48" s="472" t="s">
        <v>1413</v>
      </c>
      <c r="F48" s="470" t="s">
        <v>1370</v>
      </c>
      <c r="G48" s="473">
        <v>16</v>
      </c>
      <c r="H48" s="473"/>
      <c r="I48" s="473">
        <f t="shared" si="0"/>
        <v>0</v>
      </c>
      <c r="J48" s="474">
        <v>0</v>
      </c>
      <c r="K48" s="475">
        <f t="shared" si="1"/>
        <v>0</v>
      </c>
      <c r="L48" s="474">
        <v>0</v>
      </c>
      <c r="M48" s="475">
        <f t="shared" si="2"/>
        <v>0</v>
      </c>
      <c r="N48" s="476">
        <v>21</v>
      </c>
      <c r="O48" s="477">
        <v>256</v>
      </c>
      <c r="P48" s="478" t="s">
        <v>925</v>
      </c>
    </row>
    <row r="49" spans="1:16" s="478" customFormat="1" ht="27.75" customHeight="1">
      <c r="A49" s="470">
        <v>23</v>
      </c>
      <c r="B49" s="470" t="s">
        <v>921</v>
      </c>
      <c r="C49" s="470" t="s">
        <v>1076</v>
      </c>
      <c r="D49" s="471" t="s">
        <v>1414</v>
      </c>
      <c r="E49" s="472" t="s">
        <v>1415</v>
      </c>
      <c r="F49" s="470" t="s">
        <v>1370</v>
      </c>
      <c r="G49" s="473">
        <v>16</v>
      </c>
      <c r="H49" s="473"/>
      <c r="I49" s="473">
        <f t="shared" si="0"/>
        <v>0</v>
      </c>
      <c r="J49" s="474">
        <v>0</v>
      </c>
      <c r="K49" s="475">
        <f t="shared" si="1"/>
        <v>0</v>
      </c>
      <c r="L49" s="474">
        <v>0</v>
      </c>
      <c r="M49" s="475">
        <f t="shared" si="2"/>
        <v>0</v>
      </c>
      <c r="N49" s="476">
        <v>21</v>
      </c>
      <c r="O49" s="477">
        <v>64</v>
      </c>
      <c r="P49" s="478" t="s">
        <v>925</v>
      </c>
    </row>
    <row r="50" spans="1:16" s="487" customFormat="1" ht="13.5" hidden="1" customHeight="1">
      <c r="A50" s="479" t="s">
        <v>996</v>
      </c>
      <c r="B50" s="479" t="s">
        <v>921</v>
      </c>
      <c r="C50" s="479" t="s">
        <v>1076</v>
      </c>
      <c r="D50" s="480" t="s">
        <v>1414</v>
      </c>
      <c r="E50" s="481" t="s">
        <v>1416</v>
      </c>
      <c r="F50" s="479" t="s">
        <v>1370</v>
      </c>
      <c r="G50" s="482">
        <v>0</v>
      </c>
      <c r="H50" s="482"/>
      <c r="I50" s="482">
        <f>ROUND(G50*H50,1)</f>
        <v>0</v>
      </c>
      <c r="J50" s="483">
        <v>0</v>
      </c>
      <c r="K50" s="484">
        <f>G50*J50</f>
        <v>0</v>
      </c>
      <c r="L50" s="483">
        <v>0</v>
      </c>
      <c r="M50" s="484">
        <f>G50*L50</f>
        <v>0</v>
      </c>
      <c r="N50" s="485">
        <v>21</v>
      </c>
      <c r="O50" s="486">
        <v>64</v>
      </c>
      <c r="P50" s="487" t="s">
        <v>925</v>
      </c>
    </row>
    <row r="51" spans="1:16" s="487" customFormat="1" ht="24" hidden="1" customHeight="1">
      <c r="A51" s="479" t="s">
        <v>999</v>
      </c>
      <c r="B51" s="479" t="s">
        <v>1019</v>
      </c>
      <c r="C51" s="479" t="s">
        <v>1020</v>
      </c>
      <c r="D51" s="480" t="s">
        <v>1417</v>
      </c>
      <c r="E51" s="481" t="s">
        <v>1418</v>
      </c>
      <c r="F51" s="479" t="s">
        <v>1370</v>
      </c>
      <c r="G51" s="482">
        <v>0</v>
      </c>
      <c r="H51" s="482"/>
      <c r="I51" s="482">
        <f t="shared" si="0"/>
        <v>0</v>
      </c>
      <c r="J51" s="483">
        <v>0</v>
      </c>
      <c r="K51" s="484">
        <f t="shared" si="1"/>
        <v>0</v>
      </c>
      <c r="L51" s="483">
        <v>0</v>
      </c>
      <c r="M51" s="484">
        <f t="shared" si="2"/>
        <v>0</v>
      </c>
      <c r="N51" s="485">
        <v>21</v>
      </c>
      <c r="O51" s="486">
        <v>256</v>
      </c>
      <c r="P51" s="487" t="s">
        <v>925</v>
      </c>
    </row>
    <row r="52" spans="1:16" s="478" customFormat="1" ht="24" customHeight="1">
      <c r="A52" s="470">
        <v>24</v>
      </c>
      <c r="B52" s="470" t="s">
        <v>1019</v>
      </c>
      <c r="C52" s="470" t="s">
        <v>1020</v>
      </c>
      <c r="D52" s="471" t="s">
        <v>1417</v>
      </c>
      <c r="E52" s="472" t="s">
        <v>1419</v>
      </c>
      <c r="F52" s="470" t="s">
        <v>1370</v>
      </c>
      <c r="G52" s="473">
        <v>16</v>
      </c>
      <c r="H52" s="473"/>
      <c r="I52" s="473">
        <f>ROUND(G52*H52,1)</f>
        <v>0</v>
      </c>
      <c r="J52" s="474">
        <v>0</v>
      </c>
      <c r="K52" s="475">
        <f>G52*J52</f>
        <v>0</v>
      </c>
      <c r="L52" s="474">
        <v>0</v>
      </c>
      <c r="M52" s="475">
        <f>G52*L52</f>
        <v>0</v>
      </c>
      <c r="N52" s="476">
        <v>21</v>
      </c>
      <c r="O52" s="477">
        <v>256</v>
      </c>
      <c r="P52" s="478" t="s">
        <v>925</v>
      </c>
    </row>
    <row r="53" spans="1:16" s="478" customFormat="1" ht="13.5" customHeight="1">
      <c r="A53" s="470">
        <v>25</v>
      </c>
      <c r="B53" s="470" t="s">
        <v>921</v>
      </c>
      <c r="C53" s="470" t="s">
        <v>1076</v>
      </c>
      <c r="D53" s="471" t="s">
        <v>1414</v>
      </c>
      <c r="E53" s="472" t="s">
        <v>1420</v>
      </c>
      <c r="F53" s="470" t="s">
        <v>1370</v>
      </c>
      <c r="G53" s="473">
        <v>16</v>
      </c>
      <c r="H53" s="473"/>
      <c r="I53" s="473">
        <f t="shared" si="0"/>
        <v>0</v>
      </c>
      <c r="J53" s="474">
        <v>0</v>
      </c>
      <c r="K53" s="475">
        <f t="shared" si="1"/>
        <v>0</v>
      </c>
      <c r="L53" s="474">
        <v>0</v>
      </c>
      <c r="M53" s="475">
        <f t="shared" si="2"/>
        <v>0</v>
      </c>
      <c r="N53" s="476">
        <v>21</v>
      </c>
      <c r="O53" s="477">
        <v>64</v>
      </c>
      <c r="P53" s="478" t="s">
        <v>925</v>
      </c>
    </row>
    <row r="54" spans="1:16" s="478" customFormat="1" ht="24" customHeight="1">
      <c r="A54" s="470">
        <v>26</v>
      </c>
      <c r="B54" s="470" t="s">
        <v>1019</v>
      </c>
      <c r="C54" s="470" t="s">
        <v>1020</v>
      </c>
      <c r="D54" s="471" t="s">
        <v>1417</v>
      </c>
      <c r="E54" s="472" t="s">
        <v>1421</v>
      </c>
      <c r="F54" s="470" t="s">
        <v>1370</v>
      </c>
      <c r="G54" s="473">
        <v>16</v>
      </c>
      <c r="H54" s="473"/>
      <c r="I54" s="473">
        <f t="shared" si="0"/>
        <v>0</v>
      </c>
      <c r="J54" s="474">
        <v>0</v>
      </c>
      <c r="K54" s="475">
        <f t="shared" si="1"/>
        <v>0</v>
      </c>
      <c r="L54" s="474">
        <v>0</v>
      </c>
      <c r="M54" s="475">
        <f t="shared" si="2"/>
        <v>0</v>
      </c>
      <c r="N54" s="476">
        <v>21</v>
      </c>
      <c r="O54" s="477">
        <v>256</v>
      </c>
      <c r="P54" s="478" t="s">
        <v>925</v>
      </c>
    </row>
    <row r="55" spans="1:16" s="478" customFormat="1" ht="13.5" customHeight="1">
      <c r="A55" s="470">
        <v>27</v>
      </c>
      <c r="B55" s="470" t="s">
        <v>921</v>
      </c>
      <c r="C55" s="470" t="s">
        <v>1076</v>
      </c>
      <c r="D55" s="471" t="s">
        <v>1422</v>
      </c>
      <c r="E55" s="472" t="s">
        <v>1423</v>
      </c>
      <c r="F55" s="470" t="s">
        <v>1370</v>
      </c>
      <c r="G55" s="473">
        <v>16</v>
      </c>
      <c r="H55" s="473"/>
      <c r="I55" s="473">
        <f t="shared" si="0"/>
        <v>0</v>
      </c>
      <c r="J55" s="474">
        <v>0</v>
      </c>
      <c r="K55" s="475">
        <f t="shared" si="1"/>
        <v>0</v>
      </c>
      <c r="L55" s="474">
        <v>0</v>
      </c>
      <c r="M55" s="475">
        <f t="shared" si="2"/>
        <v>0</v>
      </c>
      <c r="N55" s="476">
        <v>21</v>
      </c>
      <c r="O55" s="477">
        <v>64</v>
      </c>
      <c r="P55" s="478" t="s">
        <v>925</v>
      </c>
    </row>
    <row r="56" spans="1:16" s="478" customFormat="1" ht="13.5" customHeight="1">
      <c r="A56" s="470">
        <v>28</v>
      </c>
      <c r="B56" s="470" t="s">
        <v>1019</v>
      </c>
      <c r="C56" s="470" t="s">
        <v>1020</v>
      </c>
      <c r="D56" s="471" t="s">
        <v>1424</v>
      </c>
      <c r="E56" s="472" t="s">
        <v>1425</v>
      </c>
      <c r="F56" s="470" t="s">
        <v>1370</v>
      </c>
      <c r="G56" s="473">
        <v>15</v>
      </c>
      <c r="H56" s="473"/>
      <c r="I56" s="473">
        <f t="shared" si="0"/>
        <v>0</v>
      </c>
      <c r="J56" s="474">
        <v>0</v>
      </c>
      <c r="K56" s="475">
        <f t="shared" si="1"/>
        <v>0</v>
      </c>
      <c r="L56" s="474">
        <v>0</v>
      </c>
      <c r="M56" s="475">
        <f t="shared" si="2"/>
        <v>0</v>
      </c>
      <c r="N56" s="476">
        <v>21</v>
      </c>
      <c r="O56" s="477">
        <v>256</v>
      </c>
      <c r="P56" s="478" t="s">
        <v>925</v>
      </c>
    </row>
    <row r="57" spans="1:16" s="478" customFormat="1" ht="13.5" customHeight="1">
      <c r="A57" s="470">
        <v>29</v>
      </c>
      <c r="B57" s="470" t="s">
        <v>1019</v>
      </c>
      <c r="C57" s="470" t="s">
        <v>1020</v>
      </c>
      <c r="D57" s="471" t="s">
        <v>1424</v>
      </c>
      <c r="E57" s="472" t="s">
        <v>1426</v>
      </c>
      <c r="F57" s="470" t="s">
        <v>1370</v>
      </c>
      <c r="G57" s="473">
        <v>1</v>
      </c>
      <c r="H57" s="473"/>
      <c r="I57" s="473">
        <f>ROUND(G57*H57,1)</f>
        <v>0</v>
      </c>
      <c r="J57" s="474">
        <v>0</v>
      </c>
      <c r="K57" s="475">
        <f>G57*J57</f>
        <v>0</v>
      </c>
      <c r="L57" s="474">
        <v>0</v>
      </c>
      <c r="M57" s="475">
        <f>G57*L57</f>
        <v>0</v>
      </c>
      <c r="N57" s="476">
        <v>21</v>
      </c>
      <c r="O57" s="477">
        <v>256</v>
      </c>
      <c r="P57" s="478" t="s">
        <v>925</v>
      </c>
    </row>
    <row r="58" spans="1:16" s="478" customFormat="1" ht="13.5" customHeight="1">
      <c r="A58" s="470">
        <v>30</v>
      </c>
      <c r="B58" s="470" t="s">
        <v>921</v>
      </c>
      <c r="C58" s="470" t="s">
        <v>1076</v>
      </c>
      <c r="D58" s="471" t="s">
        <v>1427</v>
      </c>
      <c r="E58" s="472" t="s">
        <v>1428</v>
      </c>
      <c r="F58" s="470" t="s">
        <v>145</v>
      </c>
      <c r="G58" s="473">
        <v>560</v>
      </c>
      <c r="H58" s="473"/>
      <c r="I58" s="473">
        <f t="shared" si="0"/>
        <v>0</v>
      </c>
      <c r="J58" s="474">
        <v>0</v>
      </c>
      <c r="K58" s="475">
        <f t="shared" si="1"/>
        <v>0</v>
      </c>
      <c r="L58" s="474">
        <v>0</v>
      </c>
      <c r="M58" s="475">
        <f t="shared" si="2"/>
        <v>0</v>
      </c>
      <c r="N58" s="476">
        <v>21</v>
      </c>
      <c r="O58" s="477">
        <v>64</v>
      </c>
      <c r="P58" s="478" t="s">
        <v>925</v>
      </c>
    </row>
    <row r="59" spans="1:16" s="478" customFormat="1" ht="13.5" customHeight="1">
      <c r="A59" s="470" t="s">
        <v>1011</v>
      </c>
      <c r="B59" s="470" t="s">
        <v>1019</v>
      </c>
      <c r="C59" s="470" t="s">
        <v>1020</v>
      </c>
      <c r="D59" s="471" t="s">
        <v>1429</v>
      </c>
      <c r="E59" s="472" t="s">
        <v>1430</v>
      </c>
      <c r="F59" s="470" t="s">
        <v>145</v>
      </c>
      <c r="G59" s="473">
        <v>560</v>
      </c>
      <c r="H59" s="473"/>
      <c r="I59" s="473">
        <f t="shared" si="0"/>
        <v>0</v>
      </c>
      <c r="J59" s="474">
        <v>0</v>
      </c>
      <c r="K59" s="475">
        <f t="shared" si="1"/>
        <v>0</v>
      </c>
      <c r="L59" s="474">
        <v>0</v>
      </c>
      <c r="M59" s="475">
        <f t="shared" si="2"/>
        <v>0</v>
      </c>
      <c r="N59" s="476">
        <v>21</v>
      </c>
      <c r="O59" s="477">
        <v>256</v>
      </c>
      <c r="P59" s="478" t="s">
        <v>925</v>
      </c>
    </row>
    <row r="60" spans="1:16" s="478" customFormat="1" ht="13.5" customHeight="1">
      <c r="A60" s="470" t="s">
        <v>1015</v>
      </c>
      <c r="B60" s="470" t="s">
        <v>921</v>
      </c>
      <c r="C60" s="470" t="s">
        <v>1076</v>
      </c>
      <c r="D60" s="471" t="s">
        <v>1431</v>
      </c>
      <c r="E60" s="472" t="s">
        <v>1432</v>
      </c>
      <c r="F60" s="470" t="s">
        <v>1370</v>
      </c>
      <c r="G60" s="473">
        <v>42</v>
      </c>
      <c r="H60" s="473"/>
      <c r="I60" s="473">
        <f t="shared" si="0"/>
        <v>0</v>
      </c>
      <c r="J60" s="474">
        <v>0</v>
      </c>
      <c r="K60" s="475">
        <f t="shared" si="1"/>
        <v>0</v>
      </c>
      <c r="L60" s="474">
        <v>0</v>
      </c>
      <c r="M60" s="475">
        <f t="shared" si="2"/>
        <v>0</v>
      </c>
      <c r="N60" s="476">
        <v>21</v>
      </c>
      <c r="O60" s="477">
        <v>64</v>
      </c>
      <c r="P60" s="478" t="s">
        <v>925</v>
      </c>
    </row>
    <row r="61" spans="1:16" s="478" customFormat="1" ht="13.5" customHeight="1">
      <c r="A61" s="470" t="s">
        <v>1018</v>
      </c>
      <c r="B61" s="470" t="s">
        <v>1019</v>
      </c>
      <c r="C61" s="470" t="s">
        <v>1020</v>
      </c>
      <c r="D61" s="471" t="s">
        <v>1433</v>
      </c>
      <c r="E61" s="472" t="s">
        <v>1434</v>
      </c>
      <c r="F61" s="470" t="s">
        <v>1370</v>
      </c>
      <c r="G61" s="473">
        <v>42</v>
      </c>
      <c r="H61" s="473"/>
      <c r="I61" s="473">
        <f t="shared" si="0"/>
        <v>0</v>
      </c>
      <c r="J61" s="474">
        <v>0</v>
      </c>
      <c r="K61" s="475">
        <f t="shared" si="1"/>
        <v>0</v>
      </c>
      <c r="L61" s="474">
        <v>0</v>
      </c>
      <c r="M61" s="475">
        <f t="shared" si="2"/>
        <v>0</v>
      </c>
      <c r="N61" s="476">
        <v>21</v>
      </c>
      <c r="O61" s="477">
        <v>256</v>
      </c>
      <c r="P61" s="478" t="s">
        <v>925</v>
      </c>
    </row>
    <row r="62" spans="1:16" s="478" customFormat="1" ht="13.5" customHeight="1">
      <c r="A62" s="470" t="s">
        <v>1023</v>
      </c>
      <c r="B62" s="470" t="s">
        <v>921</v>
      </c>
      <c r="C62" s="470" t="s">
        <v>1076</v>
      </c>
      <c r="D62" s="471" t="s">
        <v>1435</v>
      </c>
      <c r="E62" s="472" t="s">
        <v>1436</v>
      </c>
      <c r="F62" s="470" t="s">
        <v>1370</v>
      </c>
      <c r="G62" s="473">
        <v>16</v>
      </c>
      <c r="H62" s="473"/>
      <c r="I62" s="473">
        <f t="shared" si="0"/>
        <v>0</v>
      </c>
      <c r="J62" s="474">
        <v>0</v>
      </c>
      <c r="K62" s="475">
        <f t="shared" si="1"/>
        <v>0</v>
      </c>
      <c r="L62" s="474">
        <v>0</v>
      </c>
      <c r="M62" s="475">
        <f t="shared" si="2"/>
        <v>0</v>
      </c>
      <c r="N62" s="476">
        <v>21</v>
      </c>
      <c r="O62" s="477">
        <v>64</v>
      </c>
      <c r="P62" s="478" t="s">
        <v>925</v>
      </c>
    </row>
    <row r="63" spans="1:16" s="478" customFormat="1" ht="13.5" customHeight="1">
      <c r="A63" s="470" t="s">
        <v>1026</v>
      </c>
      <c r="B63" s="470" t="s">
        <v>1019</v>
      </c>
      <c r="C63" s="470" t="s">
        <v>1020</v>
      </c>
      <c r="D63" s="471" t="s">
        <v>1437</v>
      </c>
      <c r="E63" s="472" t="s">
        <v>1438</v>
      </c>
      <c r="F63" s="470" t="s">
        <v>1370</v>
      </c>
      <c r="G63" s="473">
        <v>16</v>
      </c>
      <c r="H63" s="473"/>
      <c r="I63" s="473">
        <f t="shared" si="0"/>
        <v>0</v>
      </c>
      <c r="J63" s="474">
        <v>0</v>
      </c>
      <c r="K63" s="475">
        <f t="shared" si="1"/>
        <v>0</v>
      </c>
      <c r="L63" s="474">
        <v>0</v>
      </c>
      <c r="M63" s="475">
        <f t="shared" si="2"/>
        <v>0</v>
      </c>
      <c r="N63" s="476">
        <v>21</v>
      </c>
      <c r="O63" s="477">
        <v>256</v>
      </c>
      <c r="P63" s="478" t="s">
        <v>925</v>
      </c>
    </row>
    <row r="64" spans="1:16" s="478" customFormat="1" ht="13.5" customHeight="1">
      <c r="A64" s="470" t="s">
        <v>1029</v>
      </c>
      <c r="B64" s="470" t="s">
        <v>1019</v>
      </c>
      <c r="C64" s="470" t="s">
        <v>1020</v>
      </c>
      <c r="D64" s="471" t="s">
        <v>1439</v>
      </c>
      <c r="E64" s="472" t="s">
        <v>1440</v>
      </c>
      <c r="F64" s="470" t="s">
        <v>1370</v>
      </c>
      <c r="G64" s="473">
        <v>16</v>
      </c>
      <c r="H64" s="473"/>
      <c r="I64" s="473">
        <f t="shared" si="0"/>
        <v>0</v>
      </c>
      <c r="J64" s="474">
        <v>0</v>
      </c>
      <c r="K64" s="475">
        <f t="shared" si="1"/>
        <v>0</v>
      </c>
      <c r="L64" s="474">
        <v>0</v>
      </c>
      <c r="M64" s="475">
        <f t="shared" si="2"/>
        <v>0</v>
      </c>
      <c r="N64" s="476">
        <v>21</v>
      </c>
      <c r="O64" s="477">
        <v>256</v>
      </c>
      <c r="P64" s="478" t="s">
        <v>925</v>
      </c>
    </row>
    <row r="65" spans="1:16" s="478" customFormat="1" ht="13.5" customHeight="1">
      <c r="A65" s="470" t="s">
        <v>1034</v>
      </c>
      <c r="B65" s="470" t="s">
        <v>1019</v>
      </c>
      <c r="C65" s="470" t="s">
        <v>1020</v>
      </c>
      <c r="D65" s="471" t="s">
        <v>1441</v>
      </c>
      <c r="E65" s="472" t="s">
        <v>1442</v>
      </c>
      <c r="F65" s="470" t="s">
        <v>1370</v>
      </c>
      <c r="G65" s="473">
        <v>17</v>
      </c>
      <c r="H65" s="473"/>
      <c r="I65" s="473">
        <f t="shared" si="0"/>
        <v>0</v>
      </c>
      <c r="J65" s="474">
        <v>0</v>
      </c>
      <c r="K65" s="475">
        <f t="shared" si="1"/>
        <v>0</v>
      </c>
      <c r="L65" s="474">
        <v>0</v>
      </c>
      <c r="M65" s="475">
        <f t="shared" si="2"/>
        <v>0</v>
      </c>
      <c r="N65" s="476">
        <v>21</v>
      </c>
      <c r="O65" s="477">
        <v>256</v>
      </c>
      <c r="P65" s="478" t="s">
        <v>925</v>
      </c>
    </row>
    <row r="66" spans="1:16" s="478" customFormat="1" ht="13.5" customHeight="1">
      <c r="A66" s="470" t="s">
        <v>1038</v>
      </c>
      <c r="B66" s="470" t="s">
        <v>921</v>
      </c>
      <c r="C66" s="470" t="s">
        <v>1076</v>
      </c>
      <c r="D66" s="471" t="s">
        <v>1443</v>
      </c>
      <c r="E66" s="472" t="s">
        <v>1444</v>
      </c>
      <c r="F66" s="470" t="s">
        <v>1445</v>
      </c>
      <c r="G66" s="473">
        <v>5</v>
      </c>
      <c r="H66" s="473"/>
      <c r="I66" s="473">
        <f t="shared" si="0"/>
        <v>0</v>
      </c>
      <c r="J66" s="474">
        <v>0</v>
      </c>
      <c r="K66" s="475">
        <f t="shared" si="1"/>
        <v>0</v>
      </c>
      <c r="L66" s="474">
        <v>0</v>
      </c>
      <c r="M66" s="475">
        <f t="shared" si="2"/>
        <v>0</v>
      </c>
      <c r="N66" s="476">
        <v>21</v>
      </c>
      <c r="O66" s="477">
        <v>64</v>
      </c>
      <c r="P66" s="478" t="s">
        <v>925</v>
      </c>
    </row>
    <row r="67" spans="1:16" s="478" customFormat="1" ht="13.5" customHeight="1">
      <c r="A67" s="470" t="s">
        <v>1042</v>
      </c>
      <c r="B67" s="470" t="s">
        <v>921</v>
      </c>
      <c r="C67" s="470" t="s">
        <v>1076</v>
      </c>
      <c r="D67" s="471" t="s">
        <v>1446</v>
      </c>
      <c r="E67" s="472" t="s">
        <v>1447</v>
      </c>
      <c r="F67" s="470" t="s">
        <v>1445</v>
      </c>
      <c r="G67" s="473">
        <v>3</v>
      </c>
      <c r="H67" s="473"/>
      <c r="I67" s="473">
        <f t="shared" si="0"/>
        <v>0</v>
      </c>
      <c r="J67" s="474">
        <v>0</v>
      </c>
      <c r="K67" s="475">
        <f t="shared" si="1"/>
        <v>0</v>
      </c>
      <c r="L67" s="474">
        <v>0</v>
      </c>
      <c r="M67" s="475">
        <f t="shared" si="2"/>
        <v>0</v>
      </c>
      <c r="N67" s="476">
        <v>21</v>
      </c>
      <c r="O67" s="477">
        <v>64</v>
      </c>
      <c r="P67" s="478" t="s">
        <v>925</v>
      </c>
    </row>
    <row r="68" spans="1:16" s="478" customFormat="1" ht="13.5" customHeight="1">
      <c r="A68" s="470" t="s">
        <v>1045</v>
      </c>
      <c r="B68" s="470" t="s">
        <v>921</v>
      </c>
      <c r="C68" s="470" t="s">
        <v>1076</v>
      </c>
      <c r="D68" s="471" t="s">
        <v>1448</v>
      </c>
      <c r="E68" s="472" t="s">
        <v>1449</v>
      </c>
      <c r="F68" s="470" t="s">
        <v>1445</v>
      </c>
      <c r="G68" s="473">
        <v>2</v>
      </c>
      <c r="H68" s="473"/>
      <c r="I68" s="473">
        <f t="shared" si="0"/>
        <v>0</v>
      </c>
      <c r="J68" s="474">
        <v>0</v>
      </c>
      <c r="K68" s="475">
        <f t="shared" si="1"/>
        <v>0</v>
      </c>
      <c r="L68" s="474">
        <v>0</v>
      </c>
      <c r="M68" s="475">
        <f t="shared" si="2"/>
        <v>0</v>
      </c>
      <c r="N68" s="476">
        <v>21</v>
      </c>
      <c r="O68" s="477">
        <v>64</v>
      </c>
      <c r="P68" s="478" t="s">
        <v>925</v>
      </c>
    </row>
    <row r="69" spans="1:16" s="478" customFormat="1" ht="13.5" customHeight="1">
      <c r="A69" s="470" t="s">
        <v>1048</v>
      </c>
      <c r="B69" s="470" t="s">
        <v>921</v>
      </c>
      <c r="C69" s="470" t="s">
        <v>1076</v>
      </c>
      <c r="D69" s="471" t="s">
        <v>1450</v>
      </c>
      <c r="E69" s="472" t="s">
        <v>1451</v>
      </c>
      <c r="F69" s="470" t="s">
        <v>0</v>
      </c>
      <c r="G69" s="473">
        <v>5</v>
      </c>
      <c r="H69" s="473"/>
      <c r="I69" s="473">
        <f t="shared" si="0"/>
        <v>0</v>
      </c>
      <c r="J69" s="474">
        <v>0</v>
      </c>
      <c r="K69" s="475">
        <f t="shared" si="1"/>
        <v>0</v>
      </c>
      <c r="L69" s="474">
        <v>0</v>
      </c>
      <c r="M69" s="475">
        <f t="shared" si="2"/>
        <v>0</v>
      </c>
      <c r="N69" s="476">
        <v>21</v>
      </c>
      <c r="O69" s="477">
        <v>64</v>
      </c>
      <c r="P69" s="478" t="s">
        <v>925</v>
      </c>
    </row>
    <row r="70" spans="1:16" s="478" customFormat="1" ht="13.5" customHeight="1">
      <c r="A70" s="470" t="s">
        <v>1053</v>
      </c>
      <c r="B70" s="470" t="s">
        <v>921</v>
      </c>
      <c r="C70" s="470" t="s">
        <v>1076</v>
      </c>
      <c r="D70" s="471" t="s">
        <v>1452</v>
      </c>
      <c r="E70" s="472" t="s">
        <v>1453</v>
      </c>
      <c r="F70" s="470" t="s">
        <v>0</v>
      </c>
      <c r="G70" s="473">
        <v>4.8</v>
      </c>
      <c r="H70" s="473"/>
      <c r="I70" s="473">
        <f t="shared" si="0"/>
        <v>0</v>
      </c>
      <c r="J70" s="474">
        <v>0</v>
      </c>
      <c r="K70" s="475">
        <f t="shared" si="1"/>
        <v>0</v>
      </c>
      <c r="L70" s="474">
        <v>0</v>
      </c>
      <c r="M70" s="475">
        <f t="shared" si="2"/>
        <v>0</v>
      </c>
      <c r="N70" s="476">
        <v>21</v>
      </c>
      <c r="O70" s="477">
        <v>64</v>
      </c>
      <c r="P70" s="478" t="s">
        <v>925</v>
      </c>
    </row>
    <row r="71" spans="1:16" s="478" customFormat="1" ht="13.5" customHeight="1">
      <c r="A71" s="470" t="s">
        <v>1058</v>
      </c>
      <c r="B71" s="470" t="s">
        <v>921</v>
      </c>
      <c r="C71" s="470" t="s">
        <v>1076</v>
      </c>
      <c r="D71" s="471" t="s">
        <v>1454</v>
      </c>
      <c r="E71" s="472" t="s">
        <v>1455</v>
      </c>
      <c r="F71" s="470" t="s">
        <v>0</v>
      </c>
      <c r="G71" s="473">
        <v>3</v>
      </c>
      <c r="H71" s="473"/>
      <c r="I71" s="473">
        <f t="shared" si="0"/>
        <v>0</v>
      </c>
      <c r="J71" s="474">
        <v>0</v>
      </c>
      <c r="K71" s="475">
        <f t="shared" si="1"/>
        <v>0</v>
      </c>
      <c r="L71" s="474">
        <v>0</v>
      </c>
      <c r="M71" s="475">
        <f t="shared" si="2"/>
        <v>0</v>
      </c>
      <c r="N71" s="476">
        <v>21</v>
      </c>
      <c r="O71" s="477">
        <v>64</v>
      </c>
      <c r="P71" s="478" t="s">
        <v>925</v>
      </c>
    </row>
    <row r="72" spans="1:16" s="478" customFormat="1" ht="13.5" customHeight="1">
      <c r="A72" s="470" t="s">
        <v>1062</v>
      </c>
      <c r="B72" s="470" t="s">
        <v>921</v>
      </c>
      <c r="C72" s="470" t="s">
        <v>1076</v>
      </c>
      <c r="D72" s="471" t="s">
        <v>1456</v>
      </c>
      <c r="E72" s="472" t="s">
        <v>1457</v>
      </c>
      <c r="F72" s="470" t="s">
        <v>0</v>
      </c>
      <c r="G72" s="473">
        <v>4.8</v>
      </c>
      <c r="H72" s="473"/>
      <c r="I72" s="473">
        <f t="shared" si="0"/>
        <v>0</v>
      </c>
      <c r="J72" s="474">
        <v>0</v>
      </c>
      <c r="K72" s="475">
        <f t="shared" si="1"/>
        <v>0</v>
      </c>
      <c r="L72" s="474">
        <v>0</v>
      </c>
      <c r="M72" s="475">
        <f t="shared" si="2"/>
        <v>0</v>
      </c>
      <c r="N72" s="476">
        <v>21</v>
      </c>
      <c r="O72" s="477">
        <v>64</v>
      </c>
      <c r="P72" s="478" t="s">
        <v>925</v>
      </c>
    </row>
    <row r="73" spans="1:16" s="478" customFormat="1" ht="13.5" customHeight="1">
      <c r="A73" s="470" t="s">
        <v>1065</v>
      </c>
      <c r="B73" s="470" t="s">
        <v>921</v>
      </c>
      <c r="C73" s="470" t="s">
        <v>1076</v>
      </c>
      <c r="D73" s="471" t="s">
        <v>1458</v>
      </c>
      <c r="E73" s="472" t="s">
        <v>1459</v>
      </c>
      <c r="F73" s="470" t="s">
        <v>0</v>
      </c>
      <c r="G73" s="473">
        <v>4.8</v>
      </c>
      <c r="H73" s="473"/>
      <c r="I73" s="473">
        <f t="shared" si="0"/>
        <v>0</v>
      </c>
      <c r="J73" s="474">
        <v>0</v>
      </c>
      <c r="K73" s="475">
        <f t="shared" si="1"/>
        <v>0</v>
      </c>
      <c r="L73" s="474">
        <v>0</v>
      </c>
      <c r="M73" s="475">
        <f t="shared" si="2"/>
        <v>0</v>
      </c>
      <c r="N73" s="476">
        <v>21</v>
      </c>
      <c r="O73" s="477">
        <v>64</v>
      </c>
      <c r="P73" s="478" t="s">
        <v>925</v>
      </c>
    </row>
    <row r="74" spans="1:16" s="478" customFormat="1" ht="13.5" customHeight="1">
      <c r="A74" s="470" t="s">
        <v>1068</v>
      </c>
      <c r="B74" s="470" t="s">
        <v>921</v>
      </c>
      <c r="C74" s="470" t="s">
        <v>1076</v>
      </c>
      <c r="D74" s="471" t="s">
        <v>1460</v>
      </c>
      <c r="E74" s="472" t="s">
        <v>1461</v>
      </c>
      <c r="F74" s="470" t="s">
        <v>0</v>
      </c>
      <c r="G74" s="473">
        <v>4.8</v>
      </c>
      <c r="H74" s="473"/>
      <c r="I74" s="473">
        <f t="shared" si="0"/>
        <v>0</v>
      </c>
      <c r="J74" s="474">
        <v>0</v>
      </c>
      <c r="K74" s="475">
        <f t="shared" si="1"/>
        <v>0</v>
      </c>
      <c r="L74" s="474">
        <v>0</v>
      </c>
      <c r="M74" s="475">
        <f t="shared" si="2"/>
        <v>0</v>
      </c>
      <c r="N74" s="476">
        <v>21</v>
      </c>
      <c r="O74" s="477">
        <v>64</v>
      </c>
      <c r="P74" s="478" t="s">
        <v>925</v>
      </c>
    </row>
    <row r="75" spans="1:16" s="478" customFormat="1" ht="13.5" customHeight="1">
      <c r="A75" s="470">
        <v>47</v>
      </c>
      <c r="B75" s="470" t="s">
        <v>921</v>
      </c>
      <c r="C75" s="470" t="s">
        <v>1076</v>
      </c>
      <c r="D75" s="471" t="s">
        <v>1462</v>
      </c>
      <c r="E75" s="472" t="s">
        <v>1463</v>
      </c>
      <c r="F75" s="470" t="s">
        <v>0</v>
      </c>
      <c r="G75" s="473">
        <v>4.8</v>
      </c>
      <c r="H75" s="473"/>
      <c r="I75" s="473">
        <f>ROUND(G75*H75,1)</f>
        <v>0</v>
      </c>
      <c r="J75" s="474">
        <v>0</v>
      </c>
      <c r="K75" s="475">
        <f>G75*J75</f>
        <v>0</v>
      </c>
      <c r="L75" s="474">
        <v>0</v>
      </c>
      <c r="M75" s="475">
        <f>G75*L75</f>
        <v>0</v>
      </c>
      <c r="N75" s="476">
        <v>21</v>
      </c>
      <c r="O75" s="477">
        <v>64</v>
      </c>
      <c r="P75" s="478" t="s">
        <v>925</v>
      </c>
    </row>
    <row r="76" spans="1:16" s="464" customFormat="1" ht="12.75" customHeight="1">
      <c r="A76" s="466"/>
      <c r="B76" s="467" t="s">
        <v>884</v>
      </c>
      <c r="C76" s="466"/>
      <c r="D76" s="466" t="s">
        <v>1464</v>
      </c>
      <c r="E76" s="466" t="s">
        <v>1465</v>
      </c>
      <c r="F76" s="466"/>
      <c r="G76" s="488"/>
      <c r="H76" s="466"/>
      <c r="I76" s="468">
        <f>SUM(I77:I107)</f>
        <v>0</v>
      </c>
      <c r="J76" s="466"/>
      <c r="K76" s="469">
        <f>SUM(K77:K107)</f>
        <v>0</v>
      </c>
      <c r="L76" s="466"/>
      <c r="M76" s="469">
        <f>SUM(M77:M107)</f>
        <v>0</v>
      </c>
      <c r="N76" s="466"/>
      <c r="P76" s="464" t="s">
        <v>64</v>
      </c>
    </row>
    <row r="77" spans="1:16" s="478" customFormat="1" ht="13.5" customHeight="1">
      <c r="A77" s="470">
        <v>48</v>
      </c>
      <c r="B77" s="470" t="s">
        <v>921</v>
      </c>
      <c r="C77" s="470" t="s">
        <v>1076</v>
      </c>
      <c r="D77" s="471" t="s">
        <v>1466</v>
      </c>
      <c r="E77" s="472" t="s">
        <v>1467</v>
      </c>
      <c r="F77" s="470" t="s">
        <v>1468</v>
      </c>
      <c r="G77" s="473">
        <v>0.52</v>
      </c>
      <c r="H77" s="473"/>
      <c r="I77" s="473">
        <f t="shared" ref="I77:I98" si="3">ROUND(G77*H77,1)</f>
        <v>0</v>
      </c>
      <c r="J77" s="474">
        <v>0</v>
      </c>
      <c r="K77" s="475">
        <f t="shared" ref="K77:K107" si="4">G77*J77</f>
        <v>0</v>
      </c>
      <c r="L77" s="474">
        <v>0</v>
      </c>
      <c r="M77" s="475">
        <f t="shared" ref="M77:M107" si="5">G77*L77</f>
        <v>0</v>
      </c>
      <c r="N77" s="476">
        <v>21</v>
      </c>
      <c r="O77" s="477">
        <v>64</v>
      </c>
      <c r="P77" s="478" t="s">
        <v>925</v>
      </c>
    </row>
    <row r="78" spans="1:16" s="487" customFormat="1" ht="13.5" hidden="1" customHeight="1">
      <c r="A78" s="479" t="s">
        <v>1072</v>
      </c>
      <c r="B78" s="479" t="s">
        <v>921</v>
      </c>
      <c r="C78" s="479" t="s">
        <v>1076</v>
      </c>
      <c r="D78" s="480" t="s">
        <v>1469</v>
      </c>
      <c r="E78" s="481" t="s">
        <v>1470</v>
      </c>
      <c r="F78" s="479" t="s">
        <v>135</v>
      </c>
      <c r="G78" s="482">
        <v>0</v>
      </c>
      <c r="H78" s="482"/>
      <c r="I78" s="482">
        <f t="shared" si="3"/>
        <v>0</v>
      </c>
      <c r="J78" s="483">
        <v>0</v>
      </c>
      <c r="K78" s="484">
        <f t="shared" si="4"/>
        <v>0</v>
      </c>
      <c r="L78" s="483">
        <v>0</v>
      </c>
      <c r="M78" s="484">
        <f t="shared" si="5"/>
        <v>0</v>
      </c>
      <c r="N78" s="485">
        <v>21</v>
      </c>
      <c r="O78" s="486">
        <v>64</v>
      </c>
      <c r="P78" s="487" t="s">
        <v>925</v>
      </c>
    </row>
    <row r="79" spans="1:16" s="487" customFormat="1" ht="13.5" hidden="1" customHeight="1">
      <c r="A79" s="479" t="s">
        <v>1075</v>
      </c>
      <c r="B79" s="479" t="s">
        <v>921</v>
      </c>
      <c r="C79" s="479" t="s">
        <v>1076</v>
      </c>
      <c r="D79" s="480" t="s">
        <v>1471</v>
      </c>
      <c r="E79" s="481" t="s">
        <v>1472</v>
      </c>
      <c r="F79" s="479" t="s">
        <v>135</v>
      </c>
      <c r="G79" s="482">
        <v>0</v>
      </c>
      <c r="H79" s="482"/>
      <c r="I79" s="482">
        <f t="shared" si="3"/>
        <v>0</v>
      </c>
      <c r="J79" s="483">
        <v>0</v>
      </c>
      <c r="K79" s="484">
        <f t="shared" si="4"/>
        <v>0</v>
      </c>
      <c r="L79" s="483">
        <v>0</v>
      </c>
      <c r="M79" s="484">
        <f t="shared" si="5"/>
        <v>0</v>
      </c>
      <c r="N79" s="485">
        <v>21</v>
      </c>
      <c r="O79" s="486">
        <v>64</v>
      </c>
      <c r="P79" s="487" t="s">
        <v>925</v>
      </c>
    </row>
    <row r="80" spans="1:16" s="478" customFormat="1" ht="13.5" customHeight="1">
      <c r="A80" s="470">
        <v>49</v>
      </c>
      <c r="B80" s="489" t="s">
        <v>921</v>
      </c>
      <c r="C80" s="489" t="s">
        <v>1076</v>
      </c>
      <c r="D80" s="490" t="s">
        <v>1473</v>
      </c>
      <c r="E80" s="491" t="s">
        <v>1474</v>
      </c>
      <c r="F80" s="489" t="s">
        <v>145</v>
      </c>
      <c r="G80" s="492">
        <v>532</v>
      </c>
      <c r="H80" s="492"/>
      <c r="I80" s="493">
        <f>SUM(G80*H80)</f>
        <v>0</v>
      </c>
      <c r="J80" s="474"/>
      <c r="K80" s="475"/>
      <c r="L80" s="474"/>
      <c r="M80" s="475"/>
      <c r="N80" s="476">
        <v>21</v>
      </c>
      <c r="O80" s="477"/>
    </row>
    <row r="81" spans="1:16" s="478" customFormat="1" ht="13.5" customHeight="1">
      <c r="A81" s="470" t="s">
        <v>1083</v>
      </c>
      <c r="B81" s="470" t="s">
        <v>921</v>
      </c>
      <c r="C81" s="470" t="s">
        <v>1076</v>
      </c>
      <c r="D81" s="471" t="s">
        <v>1475</v>
      </c>
      <c r="E81" s="472" t="s">
        <v>1476</v>
      </c>
      <c r="F81" s="470" t="s">
        <v>145</v>
      </c>
      <c r="G81" s="473">
        <v>8</v>
      </c>
      <c r="H81" s="473"/>
      <c r="I81" s="473">
        <f>ROUND(G81*H81,1)</f>
        <v>0</v>
      </c>
      <c r="J81" s="474">
        <v>0</v>
      </c>
      <c r="K81" s="475">
        <f>G81*J81</f>
        <v>0</v>
      </c>
      <c r="L81" s="474">
        <v>0</v>
      </c>
      <c r="M81" s="475">
        <f>G81*L81</f>
        <v>0</v>
      </c>
      <c r="N81" s="476">
        <v>21</v>
      </c>
      <c r="O81" s="477">
        <v>64</v>
      </c>
      <c r="P81" s="478" t="s">
        <v>925</v>
      </c>
    </row>
    <row r="82" spans="1:16" s="478" customFormat="1" ht="13.5" hidden="1" customHeight="1">
      <c r="A82" s="470" t="s">
        <v>1112</v>
      </c>
      <c r="B82" s="494" t="s">
        <v>921</v>
      </c>
      <c r="C82" s="494" t="s">
        <v>1076</v>
      </c>
      <c r="D82" s="495" t="s">
        <v>1473</v>
      </c>
      <c r="E82" s="496" t="s">
        <v>1477</v>
      </c>
      <c r="F82" s="494" t="s">
        <v>145</v>
      </c>
      <c r="G82" s="497">
        <v>0</v>
      </c>
      <c r="H82" s="497"/>
      <c r="I82" s="498">
        <f>SUM(G82*H82)</f>
        <v>0</v>
      </c>
      <c r="J82" s="474"/>
      <c r="K82" s="475"/>
      <c r="L82" s="474"/>
      <c r="M82" s="475"/>
      <c r="N82" s="476">
        <v>21</v>
      </c>
      <c r="O82" s="477"/>
    </row>
    <row r="83" spans="1:16" s="487" customFormat="1" ht="13.5" hidden="1" customHeight="1">
      <c r="A83" s="479" t="s">
        <v>1087</v>
      </c>
      <c r="B83" s="479" t="s">
        <v>921</v>
      </c>
      <c r="C83" s="479" t="s">
        <v>1076</v>
      </c>
      <c r="D83" s="495" t="s">
        <v>1478</v>
      </c>
      <c r="E83" s="496" t="s">
        <v>1479</v>
      </c>
      <c r="F83" s="494" t="s">
        <v>145</v>
      </c>
      <c r="G83" s="482">
        <v>0</v>
      </c>
      <c r="H83" s="482"/>
      <c r="I83" s="498">
        <f>SUM(G83*H83)</f>
        <v>0</v>
      </c>
      <c r="J83" s="483"/>
      <c r="K83" s="484"/>
      <c r="L83" s="483"/>
      <c r="M83" s="484"/>
      <c r="N83" s="485">
        <v>21</v>
      </c>
      <c r="O83" s="486"/>
    </row>
    <row r="84" spans="1:16" s="478" customFormat="1" ht="13.5" customHeight="1">
      <c r="A84" s="470">
        <v>51</v>
      </c>
      <c r="B84" s="470" t="s">
        <v>921</v>
      </c>
      <c r="C84" s="470" t="s">
        <v>1076</v>
      </c>
      <c r="D84" s="471" t="s">
        <v>1480</v>
      </c>
      <c r="E84" s="472" t="s">
        <v>1481</v>
      </c>
      <c r="F84" s="470" t="s">
        <v>145</v>
      </c>
      <c r="G84" s="473">
        <v>540</v>
      </c>
      <c r="H84" s="473"/>
      <c r="I84" s="473">
        <f t="shared" si="3"/>
        <v>0</v>
      </c>
      <c r="J84" s="474">
        <v>0</v>
      </c>
      <c r="K84" s="475">
        <f t="shared" si="4"/>
        <v>0</v>
      </c>
      <c r="L84" s="474">
        <v>0</v>
      </c>
      <c r="M84" s="475">
        <f t="shared" si="5"/>
        <v>0</v>
      </c>
      <c r="N84" s="476">
        <v>21</v>
      </c>
      <c r="O84" s="477">
        <v>64</v>
      </c>
      <c r="P84" s="478" t="s">
        <v>925</v>
      </c>
    </row>
    <row r="85" spans="1:16" s="478" customFormat="1" ht="13.5" customHeight="1">
      <c r="A85" s="470">
        <v>52</v>
      </c>
      <c r="B85" s="470" t="s">
        <v>1019</v>
      </c>
      <c r="C85" s="470" t="s">
        <v>1020</v>
      </c>
      <c r="D85" s="471" t="s">
        <v>64</v>
      </c>
      <c r="E85" s="472" t="s">
        <v>1482</v>
      </c>
      <c r="F85" s="470" t="s">
        <v>170</v>
      </c>
      <c r="G85" s="473">
        <v>30</v>
      </c>
      <c r="H85" s="473"/>
      <c r="I85" s="473">
        <f t="shared" si="3"/>
        <v>0</v>
      </c>
      <c r="J85" s="474">
        <v>0</v>
      </c>
      <c r="K85" s="475">
        <f t="shared" si="4"/>
        <v>0</v>
      </c>
      <c r="L85" s="474">
        <v>0</v>
      </c>
      <c r="M85" s="475">
        <f t="shared" si="5"/>
        <v>0</v>
      </c>
      <c r="N85" s="476">
        <v>21</v>
      </c>
      <c r="O85" s="477">
        <v>256</v>
      </c>
      <c r="P85" s="478" t="s">
        <v>925</v>
      </c>
    </row>
    <row r="86" spans="1:16" s="478" customFormat="1" ht="13.5" customHeight="1">
      <c r="A86" s="470">
        <v>53</v>
      </c>
      <c r="B86" s="470" t="s">
        <v>921</v>
      </c>
      <c r="C86" s="470" t="s">
        <v>1076</v>
      </c>
      <c r="D86" s="471" t="s">
        <v>1483</v>
      </c>
      <c r="E86" s="472" t="s">
        <v>1484</v>
      </c>
      <c r="F86" s="470" t="s">
        <v>145</v>
      </c>
      <c r="G86" s="473">
        <v>540</v>
      </c>
      <c r="H86" s="473"/>
      <c r="I86" s="473">
        <f t="shared" si="3"/>
        <v>0</v>
      </c>
      <c r="J86" s="474">
        <v>0</v>
      </c>
      <c r="K86" s="475">
        <f t="shared" si="4"/>
        <v>0</v>
      </c>
      <c r="L86" s="474">
        <v>0</v>
      </c>
      <c r="M86" s="475">
        <f t="shared" si="5"/>
        <v>0</v>
      </c>
      <c r="N86" s="476">
        <v>21</v>
      </c>
      <c r="O86" s="477">
        <v>64</v>
      </c>
      <c r="P86" s="478" t="s">
        <v>925</v>
      </c>
    </row>
    <row r="87" spans="1:16" s="478" customFormat="1" ht="13.5" customHeight="1">
      <c r="A87" s="470">
        <v>54</v>
      </c>
      <c r="B87" s="470" t="s">
        <v>1019</v>
      </c>
      <c r="C87" s="470" t="s">
        <v>1020</v>
      </c>
      <c r="D87" s="471" t="s">
        <v>925</v>
      </c>
      <c r="E87" s="472" t="s">
        <v>1485</v>
      </c>
      <c r="F87" s="470" t="s">
        <v>145</v>
      </c>
      <c r="G87" s="473">
        <v>540</v>
      </c>
      <c r="H87" s="473"/>
      <c r="I87" s="473">
        <f t="shared" si="3"/>
        <v>0</v>
      </c>
      <c r="J87" s="474">
        <v>0</v>
      </c>
      <c r="K87" s="475">
        <f t="shared" si="4"/>
        <v>0</v>
      </c>
      <c r="L87" s="474">
        <v>0</v>
      </c>
      <c r="M87" s="475">
        <f t="shared" si="5"/>
        <v>0</v>
      </c>
      <c r="N87" s="476">
        <v>21</v>
      </c>
      <c r="O87" s="477">
        <v>256</v>
      </c>
      <c r="P87" s="478" t="s">
        <v>925</v>
      </c>
    </row>
    <row r="88" spans="1:16" s="478" customFormat="1" ht="13.5" customHeight="1">
      <c r="A88" s="470">
        <v>55</v>
      </c>
      <c r="B88" s="470" t="s">
        <v>921</v>
      </c>
      <c r="C88" s="470" t="s">
        <v>1076</v>
      </c>
      <c r="D88" s="471" t="s">
        <v>1486</v>
      </c>
      <c r="E88" s="472" t="s">
        <v>1487</v>
      </c>
      <c r="F88" s="470" t="s">
        <v>145</v>
      </c>
      <c r="G88" s="473">
        <v>532</v>
      </c>
      <c r="H88" s="473"/>
      <c r="I88" s="473">
        <f t="shared" si="3"/>
        <v>0</v>
      </c>
      <c r="J88" s="474">
        <v>0</v>
      </c>
      <c r="K88" s="475">
        <f t="shared" si="4"/>
        <v>0</v>
      </c>
      <c r="L88" s="474">
        <v>0</v>
      </c>
      <c r="M88" s="475">
        <f t="shared" si="5"/>
        <v>0</v>
      </c>
      <c r="N88" s="476">
        <v>21</v>
      </c>
      <c r="O88" s="477">
        <v>64</v>
      </c>
      <c r="P88" s="478" t="s">
        <v>925</v>
      </c>
    </row>
    <row r="89" spans="1:16" s="478" customFormat="1" ht="13.5" customHeight="1">
      <c r="A89" s="470" t="s">
        <v>1104</v>
      </c>
      <c r="B89" s="470" t="s">
        <v>921</v>
      </c>
      <c r="C89" s="470" t="s">
        <v>1076</v>
      </c>
      <c r="D89" s="471" t="s">
        <v>1488</v>
      </c>
      <c r="E89" s="472" t="s">
        <v>1489</v>
      </c>
      <c r="F89" s="470" t="s">
        <v>145</v>
      </c>
      <c r="G89" s="473">
        <v>8</v>
      </c>
      <c r="H89" s="473"/>
      <c r="I89" s="473">
        <f>ROUND(G89*H89,1)</f>
        <v>0</v>
      </c>
      <c r="J89" s="474">
        <v>0</v>
      </c>
      <c r="K89" s="475">
        <f>G89*J89</f>
        <v>0</v>
      </c>
      <c r="L89" s="474">
        <v>0</v>
      </c>
      <c r="M89" s="475">
        <f>G89*L89</f>
        <v>0</v>
      </c>
      <c r="N89" s="476">
        <v>21</v>
      </c>
      <c r="O89" s="477">
        <v>64</v>
      </c>
      <c r="P89" s="478" t="s">
        <v>925</v>
      </c>
    </row>
    <row r="90" spans="1:16" s="478" customFormat="1" ht="13.5" customHeight="1">
      <c r="A90" s="470" t="s">
        <v>1112</v>
      </c>
      <c r="B90" s="470" t="s">
        <v>921</v>
      </c>
      <c r="C90" s="470" t="s">
        <v>1076</v>
      </c>
      <c r="D90" s="471" t="s">
        <v>1490</v>
      </c>
      <c r="E90" s="472" t="s">
        <v>1491</v>
      </c>
      <c r="F90" s="470" t="s">
        <v>145</v>
      </c>
      <c r="G90" s="473">
        <v>10</v>
      </c>
      <c r="H90" s="473"/>
      <c r="I90" s="473">
        <f t="shared" si="3"/>
        <v>0</v>
      </c>
      <c r="J90" s="474">
        <v>0</v>
      </c>
      <c r="K90" s="475">
        <f t="shared" si="4"/>
        <v>0</v>
      </c>
      <c r="L90" s="474">
        <v>0</v>
      </c>
      <c r="M90" s="475">
        <f t="shared" si="5"/>
        <v>0</v>
      </c>
      <c r="N90" s="476">
        <v>21</v>
      </c>
      <c r="O90" s="477">
        <v>64</v>
      </c>
      <c r="P90" s="478" t="s">
        <v>925</v>
      </c>
    </row>
    <row r="91" spans="1:16" s="478" customFormat="1" ht="13.5" customHeight="1">
      <c r="A91" s="470" t="s">
        <v>1115</v>
      </c>
      <c r="B91" s="470" t="s">
        <v>1019</v>
      </c>
      <c r="C91" s="470" t="s">
        <v>1020</v>
      </c>
      <c r="D91" s="471" t="s">
        <v>66</v>
      </c>
      <c r="E91" s="472" t="s">
        <v>1492</v>
      </c>
      <c r="F91" s="470" t="s">
        <v>145</v>
      </c>
      <c r="G91" s="473">
        <v>10</v>
      </c>
      <c r="H91" s="473"/>
      <c r="I91" s="473">
        <f t="shared" si="3"/>
        <v>0</v>
      </c>
      <c r="J91" s="474">
        <v>0</v>
      </c>
      <c r="K91" s="475">
        <f t="shared" si="4"/>
        <v>0</v>
      </c>
      <c r="L91" s="474">
        <v>0</v>
      </c>
      <c r="M91" s="475">
        <f t="shared" si="5"/>
        <v>0</v>
      </c>
      <c r="N91" s="476">
        <v>21</v>
      </c>
      <c r="O91" s="477">
        <v>256</v>
      </c>
      <c r="P91" s="478" t="s">
        <v>925</v>
      </c>
    </row>
    <row r="92" spans="1:16" s="478" customFormat="1" ht="13.5" customHeight="1">
      <c r="A92" s="470" t="s">
        <v>1120</v>
      </c>
      <c r="B92" s="470" t="s">
        <v>921</v>
      </c>
      <c r="C92" s="470" t="s">
        <v>1076</v>
      </c>
      <c r="D92" s="471" t="s">
        <v>1493</v>
      </c>
      <c r="E92" s="472" t="s">
        <v>1494</v>
      </c>
      <c r="F92" s="470" t="s">
        <v>135</v>
      </c>
      <c r="G92" s="473">
        <v>100</v>
      </c>
      <c r="H92" s="473"/>
      <c r="I92" s="473">
        <f t="shared" si="3"/>
        <v>0</v>
      </c>
      <c r="J92" s="474">
        <v>0</v>
      </c>
      <c r="K92" s="475">
        <f t="shared" si="4"/>
        <v>0</v>
      </c>
      <c r="L92" s="474">
        <v>0</v>
      </c>
      <c r="M92" s="475">
        <f t="shared" si="5"/>
        <v>0</v>
      </c>
      <c r="N92" s="476">
        <v>21</v>
      </c>
      <c r="O92" s="477">
        <v>64</v>
      </c>
      <c r="P92" s="478" t="s">
        <v>925</v>
      </c>
    </row>
    <row r="93" spans="1:16" s="478" customFormat="1" ht="13.5" customHeight="1">
      <c r="A93" s="470" t="s">
        <v>1123</v>
      </c>
      <c r="B93" s="470" t="s">
        <v>921</v>
      </c>
      <c r="C93" s="470" t="s">
        <v>1076</v>
      </c>
      <c r="D93" s="471" t="s">
        <v>1495</v>
      </c>
      <c r="E93" s="472" t="s">
        <v>1496</v>
      </c>
      <c r="F93" s="470" t="s">
        <v>1370</v>
      </c>
      <c r="G93" s="473">
        <v>16</v>
      </c>
      <c r="H93" s="473"/>
      <c r="I93" s="473">
        <f t="shared" si="3"/>
        <v>0</v>
      </c>
      <c r="J93" s="474">
        <v>0</v>
      </c>
      <c r="K93" s="475">
        <f t="shared" si="4"/>
        <v>0</v>
      </c>
      <c r="L93" s="474">
        <v>0</v>
      </c>
      <c r="M93" s="475">
        <f t="shared" si="5"/>
        <v>0</v>
      </c>
      <c r="N93" s="476">
        <v>21</v>
      </c>
      <c r="O93" s="477">
        <v>64</v>
      </c>
      <c r="P93" s="478" t="s">
        <v>925</v>
      </c>
    </row>
    <row r="94" spans="1:16" s="478" customFormat="1" ht="13.5" customHeight="1">
      <c r="A94" s="470" t="s">
        <v>1128</v>
      </c>
      <c r="B94" s="470" t="s">
        <v>921</v>
      </c>
      <c r="C94" s="470" t="s">
        <v>1076</v>
      </c>
      <c r="D94" s="471" t="s">
        <v>1497</v>
      </c>
      <c r="E94" s="472" t="s">
        <v>1498</v>
      </c>
      <c r="F94" s="470" t="s">
        <v>1370</v>
      </c>
      <c r="G94" s="473">
        <v>16</v>
      </c>
      <c r="H94" s="473"/>
      <c r="I94" s="473">
        <f t="shared" si="3"/>
        <v>0</v>
      </c>
      <c r="J94" s="474">
        <v>0</v>
      </c>
      <c r="K94" s="475">
        <f t="shared" si="4"/>
        <v>0</v>
      </c>
      <c r="L94" s="474">
        <v>0</v>
      </c>
      <c r="M94" s="475">
        <f t="shared" si="5"/>
        <v>0</v>
      </c>
      <c r="N94" s="476">
        <v>21</v>
      </c>
      <c r="O94" s="477">
        <v>64</v>
      </c>
      <c r="P94" s="478" t="s">
        <v>925</v>
      </c>
    </row>
    <row r="95" spans="1:16" s="478" customFormat="1" ht="13.5" customHeight="1">
      <c r="A95" s="470" t="s">
        <v>1131</v>
      </c>
      <c r="B95" s="470" t="s">
        <v>921</v>
      </c>
      <c r="C95" s="470" t="s">
        <v>1076</v>
      </c>
      <c r="D95" s="471" t="s">
        <v>1499</v>
      </c>
      <c r="E95" s="472" t="s">
        <v>1500</v>
      </c>
      <c r="F95" s="470" t="s">
        <v>135</v>
      </c>
      <c r="G95" s="473">
        <v>8</v>
      </c>
      <c r="H95" s="473"/>
      <c r="I95" s="473">
        <f t="shared" si="3"/>
        <v>0</v>
      </c>
      <c r="J95" s="474">
        <v>0</v>
      </c>
      <c r="K95" s="475">
        <f t="shared" si="4"/>
        <v>0</v>
      </c>
      <c r="L95" s="474">
        <v>0</v>
      </c>
      <c r="M95" s="475">
        <f t="shared" si="5"/>
        <v>0</v>
      </c>
      <c r="N95" s="476">
        <v>21</v>
      </c>
      <c r="O95" s="477">
        <v>64</v>
      </c>
      <c r="P95" s="478" t="s">
        <v>925</v>
      </c>
    </row>
    <row r="96" spans="1:16" s="478" customFormat="1" ht="13.5" customHeight="1">
      <c r="A96" s="470" t="s">
        <v>1134</v>
      </c>
      <c r="B96" s="470" t="s">
        <v>921</v>
      </c>
      <c r="C96" s="470" t="s">
        <v>1076</v>
      </c>
      <c r="D96" s="471" t="s">
        <v>1501</v>
      </c>
      <c r="E96" s="472" t="s">
        <v>1502</v>
      </c>
      <c r="F96" s="470" t="s">
        <v>135</v>
      </c>
      <c r="G96" s="473">
        <v>8</v>
      </c>
      <c r="H96" s="473"/>
      <c r="I96" s="473">
        <f t="shared" si="3"/>
        <v>0</v>
      </c>
      <c r="J96" s="474">
        <v>0</v>
      </c>
      <c r="K96" s="475">
        <f t="shared" si="4"/>
        <v>0</v>
      </c>
      <c r="L96" s="474">
        <v>0</v>
      </c>
      <c r="M96" s="475">
        <f t="shared" si="5"/>
        <v>0</v>
      </c>
      <c r="N96" s="476">
        <v>21</v>
      </c>
      <c r="O96" s="477">
        <v>64</v>
      </c>
      <c r="P96" s="478" t="s">
        <v>925</v>
      </c>
    </row>
    <row r="97" spans="1:16" s="478" customFormat="1" ht="13.5" customHeight="1">
      <c r="A97" s="470" t="s">
        <v>1137</v>
      </c>
      <c r="B97" s="470" t="s">
        <v>921</v>
      </c>
      <c r="C97" s="470" t="s">
        <v>1076</v>
      </c>
      <c r="D97" s="471" t="s">
        <v>1503</v>
      </c>
      <c r="E97" s="472" t="s">
        <v>1504</v>
      </c>
      <c r="F97" s="470" t="s">
        <v>170</v>
      </c>
      <c r="G97" s="473">
        <v>5</v>
      </c>
      <c r="H97" s="473"/>
      <c r="I97" s="473">
        <f t="shared" si="3"/>
        <v>0</v>
      </c>
      <c r="J97" s="474">
        <v>0</v>
      </c>
      <c r="K97" s="475">
        <f t="shared" si="4"/>
        <v>0</v>
      </c>
      <c r="L97" s="474">
        <v>0</v>
      </c>
      <c r="M97" s="475">
        <f t="shared" si="5"/>
        <v>0</v>
      </c>
      <c r="N97" s="476">
        <v>21</v>
      </c>
      <c r="O97" s="477">
        <v>64</v>
      </c>
      <c r="P97" s="478" t="s">
        <v>925</v>
      </c>
    </row>
    <row r="98" spans="1:16" s="478" customFormat="1" ht="13.5" customHeight="1">
      <c r="A98" s="470" t="s">
        <v>1140</v>
      </c>
      <c r="B98" s="470" t="s">
        <v>921</v>
      </c>
      <c r="C98" s="470" t="s">
        <v>1076</v>
      </c>
      <c r="D98" s="471" t="s">
        <v>1505</v>
      </c>
      <c r="E98" s="472" t="s">
        <v>1506</v>
      </c>
      <c r="F98" s="470" t="s">
        <v>170</v>
      </c>
      <c r="G98" s="473">
        <v>5</v>
      </c>
      <c r="H98" s="473"/>
      <c r="I98" s="473">
        <f t="shared" si="3"/>
        <v>0</v>
      </c>
      <c r="J98" s="474">
        <v>0</v>
      </c>
      <c r="K98" s="475">
        <f t="shared" si="4"/>
        <v>0</v>
      </c>
      <c r="L98" s="474">
        <v>0</v>
      </c>
      <c r="M98" s="475">
        <f t="shared" si="5"/>
        <v>0</v>
      </c>
      <c r="N98" s="476">
        <v>21</v>
      </c>
      <c r="O98" s="477">
        <v>64</v>
      </c>
      <c r="P98" s="478" t="s">
        <v>925</v>
      </c>
    </row>
    <row r="99" spans="1:16" s="478" customFormat="1" ht="13.5" customHeight="1">
      <c r="A99" s="470">
        <v>66</v>
      </c>
      <c r="B99" s="470" t="s">
        <v>921</v>
      </c>
      <c r="C99" s="470" t="s">
        <v>1076</v>
      </c>
      <c r="D99" s="490">
        <v>460030039</v>
      </c>
      <c r="E99" s="491" t="s">
        <v>1507</v>
      </c>
      <c r="F99" s="489" t="s">
        <v>135</v>
      </c>
      <c r="G99" s="492">
        <v>56</v>
      </c>
      <c r="H99" s="492"/>
      <c r="I99" s="493">
        <f>SUM(G99*H99)</f>
        <v>0</v>
      </c>
      <c r="J99" s="474">
        <v>0</v>
      </c>
      <c r="K99" s="475">
        <f>G99*J99</f>
        <v>0</v>
      </c>
      <c r="L99" s="474">
        <v>0</v>
      </c>
      <c r="M99" s="475">
        <f>G99*L99</f>
        <v>0</v>
      </c>
      <c r="N99" s="476">
        <v>21</v>
      </c>
      <c r="O99" s="477">
        <v>64</v>
      </c>
      <c r="P99" s="478" t="s">
        <v>925</v>
      </c>
    </row>
    <row r="100" spans="1:16" s="478" customFormat="1" ht="13.5" customHeight="1">
      <c r="A100" s="470">
        <v>67</v>
      </c>
      <c r="B100" s="470" t="s">
        <v>921</v>
      </c>
      <c r="C100" s="470" t="s">
        <v>1076</v>
      </c>
      <c r="D100" s="490">
        <v>460650175</v>
      </c>
      <c r="E100" s="491" t="s">
        <v>1508</v>
      </c>
      <c r="F100" s="489" t="s">
        <v>135</v>
      </c>
      <c r="G100" s="492">
        <v>56</v>
      </c>
      <c r="H100" s="492"/>
      <c r="I100" s="493">
        <f>SUM(G100*H100)</f>
        <v>0</v>
      </c>
      <c r="J100" s="474">
        <v>0</v>
      </c>
      <c r="K100" s="475">
        <f>G100*J100</f>
        <v>0</v>
      </c>
      <c r="L100" s="474">
        <v>0</v>
      </c>
      <c r="M100" s="475">
        <f>G100*L100</f>
        <v>0</v>
      </c>
      <c r="N100" s="476">
        <v>21</v>
      </c>
      <c r="O100" s="477">
        <v>64</v>
      </c>
      <c r="P100" s="478" t="s">
        <v>925</v>
      </c>
    </row>
    <row r="101" spans="1:16" s="478" customFormat="1" ht="36.75" customHeight="1">
      <c r="A101" s="470">
        <v>68</v>
      </c>
      <c r="B101" s="470" t="s">
        <v>921</v>
      </c>
      <c r="C101" s="470" t="s">
        <v>1076</v>
      </c>
      <c r="D101" s="490">
        <v>460650932</v>
      </c>
      <c r="E101" s="491" t="s">
        <v>1509</v>
      </c>
      <c r="F101" s="489" t="s">
        <v>135</v>
      </c>
      <c r="G101" s="492">
        <v>56</v>
      </c>
      <c r="H101" s="492"/>
      <c r="I101" s="493">
        <f>SUM(G101*H101)</f>
        <v>0</v>
      </c>
      <c r="J101" s="474">
        <v>0</v>
      </c>
      <c r="K101" s="475">
        <f>G101*J101</f>
        <v>0</v>
      </c>
      <c r="L101" s="474">
        <v>0</v>
      </c>
      <c r="M101" s="475">
        <f>G101*L101</f>
        <v>0</v>
      </c>
      <c r="N101" s="476">
        <v>21</v>
      </c>
      <c r="O101" s="477">
        <v>64</v>
      </c>
      <c r="P101" s="478" t="s">
        <v>925</v>
      </c>
    </row>
    <row r="102" spans="1:16" s="478" customFormat="1" ht="13.5" customHeight="1">
      <c r="A102" s="470">
        <v>69</v>
      </c>
      <c r="B102" s="470" t="s">
        <v>921</v>
      </c>
      <c r="C102" s="470" t="s">
        <v>1076</v>
      </c>
      <c r="D102" s="490">
        <v>460650901</v>
      </c>
      <c r="E102" s="491" t="s">
        <v>1510</v>
      </c>
      <c r="F102" s="489" t="s">
        <v>135</v>
      </c>
      <c r="G102" s="492">
        <v>56</v>
      </c>
      <c r="H102" s="492"/>
      <c r="I102" s="492">
        <f>SUM(G102*H102)</f>
        <v>0</v>
      </c>
      <c r="J102" s="474">
        <v>0</v>
      </c>
      <c r="K102" s="475">
        <f>G102*J102</f>
        <v>0</v>
      </c>
      <c r="L102" s="474">
        <v>0</v>
      </c>
      <c r="M102" s="475">
        <f>G102*L102</f>
        <v>0</v>
      </c>
      <c r="N102" s="476">
        <v>21</v>
      </c>
      <c r="O102" s="477">
        <v>64</v>
      </c>
      <c r="P102" s="478" t="s">
        <v>925</v>
      </c>
    </row>
    <row r="103" spans="1:16" s="478" customFormat="1" ht="13.5" hidden="1" customHeight="1">
      <c r="A103" s="470" t="s">
        <v>1143</v>
      </c>
      <c r="B103" s="470" t="s">
        <v>921</v>
      </c>
      <c r="C103" s="470" t="s">
        <v>1076</v>
      </c>
      <c r="D103" s="471"/>
      <c r="E103" s="472"/>
      <c r="F103" s="470"/>
      <c r="G103" s="473"/>
      <c r="H103" s="473"/>
      <c r="I103" s="473"/>
      <c r="J103" s="474">
        <v>0</v>
      </c>
      <c r="K103" s="475">
        <f t="shared" si="4"/>
        <v>0</v>
      </c>
      <c r="L103" s="474">
        <v>0</v>
      </c>
      <c r="M103" s="475">
        <f t="shared" si="5"/>
        <v>0</v>
      </c>
      <c r="N103" s="476">
        <v>21</v>
      </c>
      <c r="O103" s="477">
        <v>64</v>
      </c>
      <c r="P103" s="478" t="s">
        <v>925</v>
      </c>
    </row>
    <row r="104" spans="1:16" s="478" customFormat="1" ht="13.5" hidden="1" customHeight="1">
      <c r="A104" s="470" t="s">
        <v>1146</v>
      </c>
      <c r="B104" s="470" t="s">
        <v>921</v>
      </c>
      <c r="C104" s="470" t="s">
        <v>1076</v>
      </c>
      <c r="D104" s="471"/>
      <c r="E104" s="472"/>
      <c r="F104" s="470"/>
      <c r="G104" s="473"/>
      <c r="H104" s="473"/>
      <c r="I104" s="473"/>
      <c r="J104" s="474">
        <v>0</v>
      </c>
      <c r="K104" s="475">
        <f t="shared" si="4"/>
        <v>0</v>
      </c>
      <c r="L104" s="474">
        <v>0</v>
      </c>
      <c r="M104" s="475">
        <f t="shared" si="5"/>
        <v>0</v>
      </c>
      <c r="N104" s="476">
        <v>21</v>
      </c>
      <c r="O104" s="477">
        <v>64</v>
      </c>
      <c r="P104" s="478" t="s">
        <v>925</v>
      </c>
    </row>
    <row r="105" spans="1:16" s="478" customFormat="1" ht="13.5" hidden="1" customHeight="1">
      <c r="A105" s="470" t="s">
        <v>1149</v>
      </c>
      <c r="B105" s="470" t="s">
        <v>921</v>
      </c>
      <c r="C105" s="470" t="s">
        <v>1076</v>
      </c>
      <c r="D105" s="471"/>
      <c r="E105" s="472"/>
      <c r="F105" s="470"/>
      <c r="G105" s="473"/>
      <c r="H105" s="473"/>
      <c r="I105" s="473"/>
      <c r="J105" s="474">
        <v>0</v>
      </c>
      <c r="K105" s="475">
        <f t="shared" si="4"/>
        <v>0</v>
      </c>
      <c r="L105" s="474">
        <v>0</v>
      </c>
      <c r="M105" s="475">
        <f t="shared" si="5"/>
        <v>0</v>
      </c>
      <c r="N105" s="476">
        <v>21</v>
      </c>
      <c r="O105" s="477">
        <v>64</v>
      </c>
      <c r="P105" s="478" t="s">
        <v>925</v>
      </c>
    </row>
    <row r="106" spans="1:16" s="478" customFormat="1" ht="13.5" hidden="1" customHeight="1">
      <c r="A106" s="470" t="s">
        <v>1150</v>
      </c>
      <c r="B106" s="470" t="s">
        <v>921</v>
      </c>
      <c r="C106" s="470" t="s">
        <v>1076</v>
      </c>
      <c r="D106" s="471"/>
      <c r="E106" s="472"/>
      <c r="F106" s="470"/>
      <c r="G106" s="473"/>
      <c r="H106" s="473"/>
      <c r="I106" s="473"/>
      <c r="J106" s="474">
        <v>0</v>
      </c>
      <c r="K106" s="475">
        <f t="shared" si="4"/>
        <v>0</v>
      </c>
      <c r="L106" s="474">
        <v>0</v>
      </c>
      <c r="M106" s="475">
        <f t="shared" si="5"/>
        <v>0</v>
      </c>
      <c r="N106" s="476">
        <v>21</v>
      </c>
      <c r="O106" s="477">
        <v>64</v>
      </c>
      <c r="P106" s="478" t="s">
        <v>925</v>
      </c>
    </row>
    <row r="107" spans="1:16" s="478" customFormat="1" ht="13.5" hidden="1" customHeight="1">
      <c r="A107" s="470" t="s">
        <v>1153</v>
      </c>
      <c r="B107" s="470" t="s">
        <v>921</v>
      </c>
      <c r="C107" s="470" t="s">
        <v>1076</v>
      </c>
      <c r="D107" s="471"/>
      <c r="E107" s="472"/>
      <c r="F107" s="470"/>
      <c r="G107" s="473"/>
      <c r="H107" s="473"/>
      <c r="I107" s="473"/>
      <c r="J107" s="474">
        <v>0</v>
      </c>
      <c r="K107" s="475">
        <f t="shared" si="4"/>
        <v>0</v>
      </c>
      <c r="L107" s="474">
        <v>0</v>
      </c>
      <c r="M107" s="475">
        <f t="shared" si="5"/>
        <v>0</v>
      </c>
      <c r="N107" s="476">
        <v>21</v>
      </c>
      <c r="O107" s="477">
        <v>64</v>
      </c>
      <c r="P107" s="478" t="s">
        <v>925</v>
      </c>
    </row>
    <row r="108" spans="1:16" s="502" customFormat="1" ht="12.75" customHeight="1">
      <c r="A108" s="499"/>
      <c r="B108" s="499"/>
      <c r="C108" s="499"/>
      <c r="D108" s="499"/>
      <c r="E108" s="499" t="s">
        <v>31</v>
      </c>
      <c r="F108" s="499"/>
      <c r="G108" s="499"/>
      <c r="H108" s="499"/>
      <c r="I108" s="500">
        <f>I14+I21</f>
        <v>0</v>
      </c>
      <c r="J108" s="499"/>
      <c r="K108" s="501">
        <f>K14+K21</f>
        <v>0</v>
      </c>
      <c r="L108" s="499"/>
      <c r="M108" s="501">
        <f>M14+M21</f>
        <v>0</v>
      </c>
      <c r="N108" s="499"/>
    </row>
    <row r="109" spans="1:16" s="503" customFormat="1" ht="11.25" customHeight="1"/>
  </sheetData>
  <mergeCells count="1">
    <mergeCell ref="C9:D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49</vt:i4>
      </vt:variant>
    </vt:vector>
  </HeadingPairs>
  <TitlesOfParts>
    <vt:vector size="63" baseType="lpstr">
      <vt:lpstr>Pokyny pro vyplnění</vt:lpstr>
      <vt:lpstr>Stavba</vt:lpstr>
      <vt:lpstr>VzorPolozky</vt:lpstr>
      <vt:lpstr>01 01.1 Pol</vt:lpstr>
      <vt:lpstr>02 02.1 Pol</vt:lpstr>
      <vt:lpstr>02 02.2 Pol</vt:lpstr>
      <vt:lpstr>03 03.1 Pol</vt:lpstr>
      <vt:lpstr>03 03.2 Pol</vt:lpstr>
      <vt:lpstr>04 04.1 Pol</vt:lpstr>
      <vt:lpstr>05 05.1 Naklady</vt:lpstr>
      <vt:lpstr>List1</vt:lpstr>
      <vt:lpstr>List2</vt:lpstr>
      <vt:lpstr>List5</vt:lpstr>
      <vt:lpstr>List6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'02 02.1 Pol'!Oblast_tisku</vt:lpstr>
      <vt:lpstr>'02 02.2 Pol'!Oblast_tisku</vt:lpstr>
      <vt:lpstr>'03 03.1 Pol'!Oblast_tisku</vt:lpstr>
      <vt:lpstr>'03 03.2 Pol'!Oblast_tisku</vt:lpstr>
      <vt:lpstr>'05 05.1 Naklady'!Oblast_tisku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Menhard Jan</dc:creator>
  <cp:lastModifiedBy>Koňák Josef</cp:lastModifiedBy>
  <cp:lastPrinted>2014-02-28T09:52:57Z</cp:lastPrinted>
  <dcterms:created xsi:type="dcterms:W3CDTF">2009-04-08T07:15:50Z</dcterms:created>
  <dcterms:modified xsi:type="dcterms:W3CDTF">2016-01-26T13:41:04Z</dcterms:modified>
</cp:coreProperties>
</file>