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0" windowHeight="0"/>
  </bookViews>
  <sheets>
    <sheet name="Rekapitulace stavby" sheetId="1" r:id="rId1"/>
    <sheet name="01 - Přípravné práce" sheetId="2" r:id="rId2"/>
    <sheet name="02 - Podkládka povrchu" sheetId="3" r:id="rId3"/>
    <sheet name="03 - Dokončovací práce" sheetId="4" r:id="rId4"/>
    <sheet name="Pokyny pro vyplnění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Přípravné práce'!$C$91:$K$150</definedName>
    <definedName name="_xlnm.Print_Area" localSheetId="1">'01 - Přípravné práce'!$C$4:$J$41,'01 - Přípravné práce'!$C$47:$J$71,'01 - Přípravné práce'!$C$77:$K$150</definedName>
    <definedName name="_xlnm.Print_Titles" localSheetId="1">'01 - Přípravné práce'!$91:$91</definedName>
    <definedName name="_xlnm._FilterDatabase" localSheetId="2" hidden="1">'02 - Podkládka povrchu'!$C$91:$K$178</definedName>
    <definedName name="_xlnm.Print_Area" localSheetId="2">'02 - Podkládka povrchu'!$C$4:$J$41,'02 - Podkládka povrchu'!$C$47:$J$71,'02 - Podkládka povrchu'!$C$77:$K$178</definedName>
    <definedName name="_xlnm.Print_Titles" localSheetId="2">'02 - Podkládka povrchu'!$91:$91</definedName>
    <definedName name="_xlnm._FilterDatabase" localSheetId="3" hidden="1">'03 - Dokončovací práce'!$C$87:$K$109</definedName>
    <definedName name="_xlnm.Print_Area" localSheetId="3">'03 - Dokončovací práce'!$C$4:$J$41,'03 - Dokončovací práce'!$C$47:$J$67,'03 - Dokončovací práce'!$C$73:$K$109</definedName>
    <definedName name="_xlnm.Print_Titles" localSheetId="3">'03 - Dokončovací práce'!$87:$87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9"/>
  <c r="J38"/>
  <c i="1" r="AY58"/>
  <c i="4" r="J37"/>
  <c i="1" r="AX58"/>
  <c i="4"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F82"/>
  <c r="E80"/>
  <c r="F56"/>
  <c r="E54"/>
  <c r="J26"/>
  <c r="E26"/>
  <c r="J85"/>
  <c r="J25"/>
  <c r="J23"/>
  <c r="E23"/>
  <c r="J84"/>
  <c r="J22"/>
  <c r="J20"/>
  <c r="E20"/>
  <c r="F59"/>
  <c r="J19"/>
  <c r="J17"/>
  <c r="E17"/>
  <c r="F58"/>
  <c r="J16"/>
  <c r="J14"/>
  <c r="J56"/>
  <c r="E7"/>
  <c r="E76"/>
  <c i="3" r="J39"/>
  <c r="J38"/>
  <c i="1" r="AY57"/>
  <c i="3" r="J37"/>
  <c i="1" r="AX57"/>
  <c i="3" r="BI177"/>
  <c r="BH177"/>
  <c r="BG177"/>
  <c r="BF177"/>
  <c r="T177"/>
  <c r="T176"/>
  <c r="R177"/>
  <c r="R176"/>
  <c r="P177"/>
  <c r="P176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F86"/>
  <c r="E84"/>
  <c r="F56"/>
  <c r="E54"/>
  <c r="J26"/>
  <c r="E26"/>
  <c r="J59"/>
  <c r="J25"/>
  <c r="J23"/>
  <c r="E23"/>
  <c r="J88"/>
  <c r="J22"/>
  <c r="J20"/>
  <c r="E20"/>
  <c r="F59"/>
  <c r="J19"/>
  <c r="J17"/>
  <c r="E17"/>
  <c r="F88"/>
  <c r="J16"/>
  <c r="J14"/>
  <c r="J86"/>
  <c r="E7"/>
  <c r="E80"/>
  <c i="2" r="J127"/>
  <c r="J39"/>
  <c r="J38"/>
  <c i="1" r="AY56"/>
  <c i="2" r="J37"/>
  <c i="1" r="AX56"/>
  <c i="2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J67"/>
  <c r="BI124"/>
  <c r="BH124"/>
  <c r="BG124"/>
  <c r="BF124"/>
  <c r="T124"/>
  <c r="T123"/>
  <c r="R124"/>
  <c r="R123"/>
  <c r="P124"/>
  <c r="P123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1"/>
  <c r="BH101"/>
  <c r="BG101"/>
  <c r="BF101"/>
  <c r="T101"/>
  <c r="R101"/>
  <c r="P101"/>
  <c r="BI95"/>
  <c r="BH95"/>
  <c r="BG95"/>
  <c r="BF95"/>
  <c r="T95"/>
  <c r="R95"/>
  <c r="P95"/>
  <c r="F86"/>
  <c r="E84"/>
  <c r="F56"/>
  <c r="E54"/>
  <c r="J26"/>
  <c r="E26"/>
  <c r="J59"/>
  <c r="J25"/>
  <c r="J23"/>
  <c r="E23"/>
  <c r="J88"/>
  <c r="J22"/>
  <c r="J20"/>
  <c r="E20"/>
  <c r="F89"/>
  <c r="J19"/>
  <c r="J17"/>
  <c r="E17"/>
  <c r="F88"/>
  <c r="J16"/>
  <c r="J14"/>
  <c r="J86"/>
  <c r="E7"/>
  <c r="E80"/>
  <c i="1" r="L50"/>
  <c r="AM50"/>
  <c r="AM49"/>
  <c r="L49"/>
  <c r="AM47"/>
  <c r="L47"/>
  <c r="L45"/>
  <c r="L44"/>
  <c i="2" r="BK141"/>
  <c r="J150"/>
  <c r="J95"/>
  <c r="BK114"/>
  <c r="BK137"/>
  <c i="3" r="BK177"/>
  <c r="BK149"/>
  <c r="J127"/>
  <c r="BK103"/>
  <c r="BK166"/>
  <c r="BK144"/>
  <c r="J120"/>
  <c r="BK95"/>
  <c i="4" r="BK102"/>
  <c i="2" r="BK146"/>
  <c r="J146"/>
  <c r="J129"/>
  <c i="1" r="AS55"/>
  <c i="3" r="BK148"/>
  <c r="J124"/>
  <c r="BK99"/>
  <c r="J148"/>
  <c r="BK132"/>
  <c r="J108"/>
  <c i="4" r="BK91"/>
  <c r="BK98"/>
  <c i="2" r="BK124"/>
  <c r="BK133"/>
  <c r="BK149"/>
  <c r="J105"/>
  <c r="J141"/>
  <c r="BK95"/>
  <c i="3" r="J158"/>
  <c r="BK136"/>
  <c r="J112"/>
  <c r="BK172"/>
  <c r="J149"/>
  <c r="J136"/>
  <c r="BK112"/>
  <c i="4" r="BK94"/>
  <c r="J94"/>
  <c i="2" r="BK129"/>
  <c r="J133"/>
  <c r="BK150"/>
  <c r="J110"/>
  <c r="J101"/>
  <c i="3" r="J166"/>
  <c r="BK153"/>
  <c r="J132"/>
  <c r="BK108"/>
  <c r="BK169"/>
  <c r="J153"/>
  <c r="BK124"/>
  <c r="J99"/>
  <c i="4" r="BK106"/>
  <c r="J91"/>
  <c i="2" r="BK148"/>
  <c r="J114"/>
  <c r="J118"/>
  <c r="J124"/>
  <c r="J148"/>
  <c r="BK105"/>
  <c i="3" r="J169"/>
  <c r="J144"/>
  <c r="BK120"/>
  <c r="J95"/>
  <c r="BK158"/>
  <c r="BK127"/>
  <c r="J103"/>
  <c i="4" r="J102"/>
  <c i="2" r="J149"/>
  <c r="BK101"/>
  <c r="BK110"/>
  <c r="BK118"/>
  <c r="J137"/>
  <c i="3" r="J172"/>
  <c r="BK162"/>
  <c r="J139"/>
  <c r="BK116"/>
  <c r="J177"/>
  <c r="J162"/>
  <c r="BK139"/>
  <c r="J116"/>
  <c i="4" r="J106"/>
  <c r="J98"/>
  <c i="3" l="1" r="T143"/>
  <c i="2" r="P94"/>
  <c r="T94"/>
  <c r="BK128"/>
  <c r="J128"/>
  <c r="J68"/>
  <c r="R128"/>
  <c r="BK145"/>
  <c r="J145"/>
  <c r="J70"/>
  <c r="T145"/>
  <c r="T144"/>
  <c i="3" r="BK94"/>
  <c r="J94"/>
  <c r="J65"/>
  <c r="R94"/>
  <c r="BK107"/>
  <c r="J107"/>
  <c r="J66"/>
  <c r="T107"/>
  <c r="P131"/>
  <c r="T131"/>
  <c i="2" r="BK94"/>
  <c r="J94"/>
  <c r="J65"/>
  <c r="R94"/>
  <c r="R93"/>
  <c r="P128"/>
  <c r="T128"/>
  <c r="P145"/>
  <c r="P144"/>
  <c r="R145"/>
  <c r="R144"/>
  <c i="3" r="P94"/>
  <c r="T94"/>
  <c r="P107"/>
  <c r="R107"/>
  <c r="BK131"/>
  <c r="J131"/>
  <c r="J67"/>
  <c r="R131"/>
  <c r="BK143"/>
  <c r="J143"/>
  <c r="J68"/>
  <c r="P143"/>
  <c r="R143"/>
  <c r="BK157"/>
  <c r="J157"/>
  <c r="J69"/>
  <c r="T157"/>
  <c i="4" r="BK90"/>
  <c r="J90"/>
  <c r="J65"/>
  <c r="P90"/>
  <c r="T90"/>
  <c r="R97"/>
  <c i="3" r="P157"/>
  <c r="R157"/>
  <c i="4" r="R90"/>
  <c r="R89"/>
  <c r="R88"/>
  <c r="BK97"/>
  <c r="J97"/>
  <c r="J66"/>
  <c r="P97"/>
  <c r="T97"/>
  <c i="2" r="BK123"/>
  <c r="J123"/>
  <c r="J66"/>
  <c i="3" r="BK176"/>
  <c r="J176"/>
  <c r="J70"/>
  <c i="4" r="J82"/>
  <c r="F85"/>
  <c r="BE94"/>
  <c r="E50"/>
  <c r="J58"/>
  <c r="J59"/>
  <c r="F84"/>
  <c r="BE91"/>
  <c r="BE102"/>
  <c r="BE98"/>
  <c r="BE106"/>
  <c i="2" r="BK144"/>
  <c i="3" r="F89"/>
  <c r="J89"/>
  <c r="BE103"/>
  <c r="BE108"/>
  <c r="BE120"/>
  <c r="BE124"/>
  <c r="BE136"/>
  <c r="BE148"/>
  <c r="BE162"/>
  <c r="BE166"/>
  <c r="BE177"/>
  <c r="E50"/>
  <c r="J56"/>
  <c r="F58"/>
  <c r="J58"/>
  <c r="BE95"/>
  <c r="BE99"/>
  <c r="BE112"/>
  <c r="BE116"/>
  <c r="BE127"/>
  <c r="BE132"/>
  <c r="BE139"/>
  <c r="BE144"/>
  <c r="BE149"/>
  <c r="BE153"/>
  <c r="BE158"/>
  <c r="BE169"/>
  <c r="BE172"/>
  <c i="2" r="E50"/>
  <c r="J56"/>
  <c r="F59"/>
  <c r="BE141"/>
  <c r="BE149"/>
  <c r="F58"/>
  <c r="J89"/>
  <c r="BE95"/>
  <c r="BE105"/>
  <c r="BE150"/>
  <c r="J58"/>
  <c r="BE101"/>
  <c r="BE114"/>
  <c r="BE133"/>
  <c r="BE146"/>
  <c r="BE148"/>
  <c r="BE110"/>
  <c r="BE118"/>
  <c r="BE124"/>
  <c r="BE129"/>
  <c r="BE137"/>
  <c i="1" r="AS54"/>
  <c i="3" r="F36"/>
  <c i="1" r="BA57"/>
  <c i="4" r="F38"/>
  <c i="1" r="BC58"/>
  <c i="2" r="F39"/>
  <c i="1" r="BD56"/>
  <c i="3" r="F39"/>
  <c i="1" r="BD57"/>
  <c i="2" r="F38"/>
  <c i="1" r="BC56"/>
  <c i="3" r="J36"/>
  <c i="1" r="AW57"/>
  <c i="4" r="J36"/>
  <c i="1" r="AW58"/>
  <c i="2" r="F37"/>
  <c i="1" r="BB56"/>
  <c i="4" r="F36"/>
  <c i="1" r="BA58"/>
  <c i="4" r="F37"/>
  <c i="1" r="BB58"/>
  <c i="4" r="F39"/>
  <c i="1" r="BD58"/>
  <c i="2" r="J36"/>
  <c i="1" r="AW56"/>
  <c i="3" r="F38"/>
  <c i="1" r="BC57"/>
  <c i="2" r="F36"/>
  <c i="1" r="BA56"/>
  <c i="3" r="F37"/>
  <c i="1" r="BB57"/>
  <c i="4" l="1" r="T89"/>
  <c r="T88"/>
  <c i="3" r="T93"/>
  <c r="T92"/>
  <c i="2" r="R92"/>
  <c i="3" r="R93"/>
  <c r="R92"/>
  <c i="2" r="T93"/>
  <c r="T92"/>
  <c i="4" r="P89"/>
  <c r="P88"/>
  <c i="1" r="AU58"/>
  <c i="3" r="P93"/>
  <c r="P92"/>
  <c i="1" r="AU57"/>
  <c i="2" r="P93"/>
  <c r="P92"/>
  <c i="1" r="AU56"/>
  <c i="2" r="BK93"/>
  <c r="J93"/>
  <c r="J64"/>
  <c i="3" r="BK93"/>
  <c r="J93"/>
  <c r="J64"/>
  <c i="4" r="BK89"/>
  <c r="J89"/>
  <c r="J64"/>
  <c i="2" r="J144"/>
  <c r="J69"/>
  <c i="3" r="J35"/>
  <c i="1" r="AV57"/>
  <c r="AT57"/>
  <c r="BB55"/>
  <c r="AX55"/>
  <c r="BD55"/>
  <c r="BD54"/>
  <c r="W33"/>
  <c r="BA55"/>
  <c r="BA54"/>
  <c r="W30"/>
  <c r="BC55"/>
  <c r="AY55"/>
  <c i="2" r="F35"/>
  <c i="1" r="AZ56"/>
  <c i="4" r="F35"/>
  <c i="1" r="AZ58"/>
  <c i="2" r="J35"/>
  <c i="1" r="AV56"/>
  <c r="AT56"/>
  <c i="3" r="F35"/>
  <c i="1" r="AZ57"/>
  <c i="4" r="J35"/>
  <c i="1" r="AV58"/>
  <c r="AT58"/>
  <c i="3" l="1" r="BK92"/>
  <c r="J92"/>
  <c r="J63"/>
  <c i="2" r="BK92"/>
  <c r="J92"/>
  <c r="J63"/>
  <c i="4" r="BK88"/>
  <c r="J88"/>
  <c r="J63"/>
  <c i="1" r="AU55"/>
  <c r="AU54"/>
  <c r="BB54"/>
  <c r="AX54"/>
  <c r="AW54"/>
  <c r="AK30"/>
  <c r="BC54"/>
  <c r="W32"/>
  <c r="AW55"/>
  <c r="AZ55"/>
  <c r="AV55"/>
  <c i="4" l="1" r="J32"/>
  <c i="1" r="AG58"/>
  <c i="2" r="J32"/>
  <c i="1" r="AG56"/>
  <c r="AN56"/>
  <c i="3" r="J32"/>
  <c i="1" r="AG57"/>
  <c r="AT55"/>
  <c r="AY54"/>
  <c r="AZ54"/>
  <c r="AV54"/>
  <c r="AK29"/>
  <c r="W31"/>
  <c i="3" l="1" r="J41"/>
  <c i="2" r="J41"/>
  <c i="4" r="J41"/>
  <c i="1" r="AN57"/>
  <c r="AN58"/>
  <c r="AT54"/>
  <c r="AG55"/>
  <c r="AG54"/>
  <c r="AK26"/>
  <c r="W29"/>
  <c l="1" r="AN55"/>
  <c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<sst xmlns="http://schemas.openxmlformats.org/spreadsheetml/2006/main">
  <si>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</si>
  <si>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</si>
  <si>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</si>
  <si>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</si>
  <si>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</si>
  <si>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{dc30c246-4802-407c-8f7e-2107bc4f6d3f}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</si>
  <si>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</si>
  <si>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</si>
  <si>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</si>
  <si>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</si>
  <si>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</si>
  <si>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</si>
  <si>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</si>
  <si>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</si>
  <si>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2022-12-16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</si>
  <si>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</si>
  <si>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</si>
  <si>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náměstí Míru ve Zruči nad Sázavou</t>
  </si>
  <si>
    <t>KSO:</t>
  </si>
  <si>
    <t/>
  </si>
  <si>
    <t>CC-CZ:</t>
  </si>
  <si>
    <t>Místo:</t>
  </si>
  <si>
    <t>Zruč nad Sázavou</t>
  </si>
  <si>
    <t>Datum:</t>
  </si>
  <si>
    <t>12. 12. 2022</t>
  </si>
  <si>
    <t>Zadavatel:</t>
  </si>
  <si>
    <t>IČ:</t>
  </si>
  <si>
    <t>Město Zruč nad Sázavou</t>
  </si>
  <si>
    <t>DIČ:</t>
  </si>
  <si>
    <t>Uchazeč:</t>
  </si>
  <si>
    <t>Vyplň údaj</t>
  </si>
  <si>
    <t>Projektant:</t>
  </si>
  <si>
    <t>VDG Projektování s.r.o.</t>
  </si>
  <si>
    <t>True</t>
  </si>
  <si>
    <t>Zpracovatel:</t>
  </si>
  <si>
    <t>Ing. Vítězslav Pavel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</si>
  <si>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</si>
  <si>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</si>
  <si>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</si>
  <si>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</si>
  <si>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</si>
  <si>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</si>
  <si>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</si>
  <si>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</si>
  <si>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</si>
  <si>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</si>
  <si>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</si>
  <si>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</si>
  <si>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</si>
  <si>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</si>
  <si>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</si>
  <si>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</si>
  <si>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</si>
  <si>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</si>
  <si>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</si>
  <si>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</si>
  <si>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</si>
  <si>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</si>
  <si>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</si>
  <si>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</si>
  <si>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</si>
  <si>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</si>
  <si>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</si>
  <si>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</si>
  <si>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</si>
  <si>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</si>
  <si>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</si>
  <si>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</si>
  <si>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</si>
  <si>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</si>
  <si>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</si>
  <si>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</si>
  <si>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</si>
  <si>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</si>
  <si>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</si>
  <si>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</si>
  <si>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</si>
  <si>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náměstí Míru</t>
  </si>
  <si>
    <t>STA</t>
  </si>
  <si>
    <t>{e758b6d3-0978-48f8-ac24-2684898e0dc8}</t>
  </si>
  <si>
    <t>2</t>
  </si>
  <si>
    <t>/</t>
  </si>
  <si>
    <t>01</t>
  </si>
  <si>
    <t>Přípravné práce</t>
  </si>
  <si>
    <t>Soupis</t>
  </si>
  <si>
    <t>{f6dd861c-04df-4d04-adfd-041d540f2c3e}</t>
  </si>
  <si>
    <t>02</t>
  </si>
  <si>
    <t>Podkládka povrchu</t>
  </si>
  <si>
    <t>{b222c729-bc0b-43e3-a3af-0a0607904355}</t>
  </si>
  <si>
    <t>03</t>
  </si>
  <si>
    <t>Dokončovací práce</t>
  </si>
  <si>
    <t>{783008ac-59e6-4594-a6d0-550acaa438d2}</t>
  </si>
  <si>
    <t>KRYCÍ LIST SOUPISU PRACÍ</t>
  </si>
  <si>
    <t>Objekt:</t>
  </si>
  <si>
    <t>1 - náměstí Míru</t>
  </si>
  <si>
    <t>Soupis:</t>
  </si>
  <si>
    <t>01 - Přípravné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</si>
  <si>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</si>
  <si>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</si>
  <si>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</si>
  <si>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</si>
  <si>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</si>
  <si>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Přípravné práce</t>
  </si>
  <si>
    <t xml:space="preserve">    8 - Trubní vedení</t>
  </si>
  <si>
    <t xml:space="preserve">    9 - Ostatní konstrukce a práce</t>
  </si>
  <si>
    <t xml:space="preserve">    997 - Přesun sutě</t>
  </si>
  <si>
    <t>000 - Nepojmenované práce</t>
  </si>
  <si>
    <t xml:space="preserve">    0 -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</si>
  <si>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</si>
  <si>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</si>
  <si>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</si>
  <si>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</si>
  <si>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</si>
  <si>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</si>
  <si>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</si>
  <si>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</si>
  <si>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</si>
  <si>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</si>
  <si>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</si>
  <si>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</si>
  <si>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</si>
  <si>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</si>
  <si>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</si>
  <si>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</si>
  <si>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</si>
  <si>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0013</t>
  </si>
  <si>
    <t>Zařízení staveniště</t>
  </si>
  <si>
    <t>m2</t>
  </si>
  <si>
    <t>CS ÚRS 2022 01</t>
  </si>
  <si>
    <t>4</t>
  </si>
  <si>
    <t>1152960240</t>
  </si>
  <si>
    <t>Online PSC</t>
  </si>
  <si>
    <t>https://podminky.urs.cz/item/CS_URS_2022_01/0013</t>
  </si>
  <si>
    <t>VV</t>
  </si>
  <si>
    <t>"stavební buňka"</t>
  </si>
  <si>
    <t>"mobilní WC"</t>
  </si>
  <si>
    <t>"zařízení staveniště"</t>
  </si>
  <si>
    <t>012103000</t>
  </si>
  <si>
    <t>Geodetické práce před výstavbou</t>
  </si>
  <si>
    <t>Kč</t>
  </si>
  <si>
    <t>-682711636</t>
  </si>
  <si>
    <t>https://podminky.urs.cz/item/CS_URS_2022_01/012103000</t>
  </si>
  <si>
    <t>"vytyčení stavby"</t>
  </si>
  <si>
    <t>3</t>
  </si>
  <si>
    <t>0012</t>
  </si>
  <si>
    <t>DIO</t>
  </si>
  <si>
    <t>1098451131</t>
  </si>
  <si>
    <t>"kompletní vyznačení a povolení objezdných tras"</t>
  </si>
  <si>
    <t>"dočasné dopravní značení"</t>
  </si>
  <si>
    <t>"zajištění nutného průjezdu vozů technických služeb pro svoz odpadu atd."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</si>
  <si>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</si>
  <si>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</si>
  <si>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1002361364</t>
  </si>
  <si>
    <t>https://podminky.urs.cz/item/CS_URS_2022_01/113107242</t>
  </si>
  <si>
    <t>2260</t>
  </si>
  <si>
    <t>"frézování asfaltového povrchu na podklad"</t>
  </si>
  <si>
    <t>5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</si>
  <si>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</si>
  <si>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</si>
  <si>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</si>
  <si>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-210745829</t>
  </si>
  <si>
    <t>https://podminky.urs.cz/item/CS_URS_2022_01/113202111</t>
  </si>
  <si>
    <t>162</t>
  </si>
  <si>
    <t>"odstranění stávajících poškozených obrub-budou odvezeny na skládku"</t>
  </si>
  <si>
    <t>6</t>
  </si>
  <si>
    <t>919735123</t>
  </si>
  <si>
    <t>Řezání stávajícího betonového krytu nebo podkladu hloubky přes 100 do 150 mm</t>
  </si>
  <si>
    <t>330407037</t>
  </si>
  <si>
    <t>https://podminky.urs.cz/item/CS_URS_2022_01/919735123</t>
  </si>
  <si>
    <t>473</t>
  </si>
  <si>
    <t>"prořezání dilatačních spár v podkladním betonu komunikace"</t>
  </si>
  <si>
    <t>"po 5ti metrech"</t>
  </si>
  <si>
    <t>8</t>
  </si>
  <si>
    <t>Trubní vedení</t>
  </si>
  <si>
    <t>7</t>
  </si>
  <si>
    <t>899102211</t>
  </si>
  <si>
    <t>Demontáž poklopů litinových a ocelových včetně rámů, hmotnosti jednotlivě přes 50 do 100 Kg</t>
  </si>
  <si>
    <t>kus</t>
  </si>
  <si>
    <t>467872337</t>
  </si>
  <si>
    <t>https://podminky.urs.cz/item/CS_URS_2022_01/899102211</t>
  </si>
  <si>
    <t>9</t>
  </si>
  <si>
    <t>Ostatní konstrukce a práce</t>
  </si>
  <si>
    <t>997</t>
  </si>
  <si>
    <t>Přesun sutě</t>
  </si>
  <si>
    <t>997013601</t>
  </si>
  <si>
    <t>Poplatek za uložení stavebního odpadu na skládce (skládkovné) z prostého betonu zatříděného do Katalogu odpadů pod kódem 17 01 01</t>
  </si>
  <si>
    <t>t</t>
  </si>
  <si>
    <t>376272404</t>
  </si>
  <si>
    <t>https://podminky.urs.cz/item/CS_URS_2022_01/997013601</t>
  </si>
  <si>
    <t>162*0,3*0,3*1,8</t>
  </si>
  <si>
    <t>"odstraněné krajníky a lože krajníků"</t>
  </si>
  <si>
    <t>997013645</t>
  </si>
  <si>
    <t>Poplatek za uložení stavebního odpadu na skládce (skládkovné) asfaltového bez obsahu dehtu zatříděného do Katalogu odpadů pod kódem 17 03 02</t>
  </si>
  <si>
    <t>-1032972273</t>
  </si>
  <si>
    <t>https://podminky.urs.cz/item/CS_URS_2022_01/997013645</t>
  </si>
  <si>
    <t>2260*0,1*1,4</t>
  </si>
  <si>
    <t>"uložení sfrézovaného materiálu na skládce (1m3 asfaltu = 1,4t)"</t>
  </si>
  <si>
    <t>10</t>
  </si>
  <si>
    <t>997211529</t>
  </si>
  <si>
    <t>Vodorovná doprava suti nebo vybouraných hmot vybouraných hmot se složením a hrubým urovnáním nebo s přeložením na jiný dopravní prostředek kromě lodi, na vzdálenost Příplatek k ceně za každý další i započatý 1 km přes 1 km</t>
  </si>
  <si>
    <t>1142018383</t>
  </si>
  <si>
    <t>https://podminky.urs.cz/item/CS_URS_2022_01/997211529</t>
  </si>
  <si>
    <t>10*(26,244+316,4)</t>
  </si>
  <si>
    <t>"odvoz na skládku"</t>
  </si>
  <si>
    <t>11</t>
  </si>
  <si>
    <t>997231111</t>
  </si>
  <si>
    <t>Vodorovná doprava suti a vybouraných hmot s vyložením a hrubým urovnáním na vzdálenost do 1 km</t>
  </si>
  <si>
    <t>794248222</t>
  </si>
  <si>
    <t>https://podminky.urs.cz/item/CS_URS_2022_01/997231111</t>
  </si>
  <si>
    <t>26,244+316,4</t>
  </si>
  <si>
    <t>000</t>
  </si>
  <si>
    <t>Nepojmenované práce</t>
  </si>
  <si>
    <t>Vedlejší rozpočtové náklady</t>
  </si>
  <si>
    <t>M</t>
  </si>
  <si>
    <t>156</t>
  </si>
  <si>
    <t>oprava poškození na přístupových cestách</t>
  </si>
  <si>
    <t>Kus</t>
  </si>
  <si>
    <t>262144</t>
  </si>
  <si>
    <t>-1177128394</t>
  </si>
  <si>
    <t>13</t>
  </si>
  <si>
    <t>17</t>
  </si>
  <si>
    <t>Pasportizace příjezdových komunikací</t>
  </si>
  <si>
    <t>soubor</t>
  </si>
  <si>
    <t>-933420984</t>
  </si>
  <si>
    <t>14</t>
  </si>
  <si>
    <t>R12</t>
  </si>
  <si>
    <t>Vytyčení podzemních vedení</t>
  </si>
  <si>
    <t>512</t>
  </si>
  <si>
    <t>-565542238</t>
  </si>
  <si>
    <t>15</t>
  </si>
  <si>
    <t xml:space="preserve">       -55</t>
  </si>
  <si>
    <t>náklady na ochranu stávajících inženýrských sítí</t>
  </si>
  <si>
    <t>-1567269489</t>
  </si>
  <si>
    <t>02 - Podkládka povrchu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</si>
  <si>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</si>
  <si>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</si>
  <si>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</si>
  <si>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Obruby</t>
  </si>
  <si>
    <t xml:space="preserve">    998 - Přesun hmot</t>
  </si>
  <si>
    <t>Zemní práce</t>
  </si>
  <si>
    <t>122251101</t>
  </si>
  <si>
    <t>Odkopávky a prokopávky nezapažené strojně v hornině třídy těžitelnosti I skupiny 3 do 20 m3</t>
  </si>
  <si>
    <t>m3</t>
  </si>
  <si>
    <t>-414051465</t>
  </si>
  <si>
    <t>https://podminky.urs.cz/item/CS_URS_2022_01/122251101</t>
  </si>
  <si>
    <t>425*0,2</t>
  </si>
  <si>
    <t>"výšková úprava terénu pro odtok vod z komunikace do travnaté plochy"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</si>
  <si>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</si>
  <si>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</si>
  <si>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-1432008003</t>
  </si>
  <si>
    <t>https://podminky.urs.cz/item/CS_URS_2022_01/162751117</t>
  </si>
  <si>
    <t>"přesun výkopku na pozemky města"</t>
  </si>
  <si>
    <t>181951111</t>
  </si>
  <si>
    <t>Úprava pláně vyrovnáním výškových rozdílů strojně v hornině třídy těžitelnosti I, skupiny 1 až 3 bez zhutnění</t>
  </si>
  <si>
    <t>-774132800</t>
  </si>
  <si>
    <t>https://podminky.urs.cz/item/CS_URS_2022_01/181951111</t>
  </si>
  <si>
    <t>425</t>
  </si>
  <si>
    <t>"urovnání plochy po úpravě pro odtok vod z komunikace"</t>
  </si>
  <si>
    <t>Komunikace pozemní</t>
  </si>
  <si>
    <t>564730001</t>
  </si>
  <si>
    <t>Podklad nebo kryt z kameniva hrubého drceného vel. 8-16 mm s rozprostřením a zhutněním plochy jednotlivě do 100 m2, po zhutnění tl. 100 mm</t>
  </si>
  <si>
    <t>-301577212</t>
  </si>
  <si>
    <t>https://podminky.urs.cz/item/CS_URS_2022_01/564730001</t>
  </si>
  <si>
    <t>23</t>
  </si>
  <si>
    <t>"oprava vjezdů"</t>
  </si>
  <si>
    <t>572141112</t>
  </si>
  <si>
    <t>Vyrovnání povrchu dosavadních krytů s rozprostřením hmot a zhutněním asfaltovým betonem ACO (AB) tl. přes 40 do 60 mm</t>
  </si>
  <si>
    <t>-459400664</t>
  </si>
  <si>
    <t>https://podminky.urs.cz/item/CS_URS_2022_01/572141112</t>
  </si>
  <si>
    <t>2260*0,5</t>
  </si>
  <si>
    <t>"vyspravení nerovností"</t>
  </si>
  <si>
    <t>573231108</t>
  </si>
  <si>
    <t>Postřik spojovací PS bez posypu kamenivem ze silniční emulze, v množství 0,50 kg/m2</t>
  </si>
  <si>
    <t>-763036951</t>
  </si>
  <si>
    <t>https://podminky.urs.cz/item/CS_URS_2022_01/573231108</t>
  </si>
  <si>
    <t>2260*2</t>
  </si>
  <si>
    <t>"spojovací postřik před pokládkou finální vrstvy"</t>
  </si>
  <si>
    <t>577134111</t>
  </si>
  <si>
    <t>Asfaltový beton vrstva obrusná ACO 11 (ABS) s rozprostřením a se zhutněním z nemodifikovaného asfaltu v pruhu šířky do 3 m tř. I, po zhutnění tl. 40 mm</t>
  </si>
  <si>
    <t>45646097</t>
  </si>
  <si>
    <t>https://podminky.urs.cz/item/CS_URS_2022_01/577134111</t>
  </si>
  <si>
    <t>"pokládka obrusné vrstvy asfaltobetonu"</t>
  </si>
  <si>
    <t>59245032</t>
  </si>
  <si>
    <t>dlažba zámková profilová 230x140x60mm přírodní</t>
  </si>
  <si>
    <t>2049064943</t>
  </si>
  <si>
    <t>"doplnění obnovované dlažby"</t>
  </si>
  <si>
    <t>919731122</t>
  </si>
  <si>
    <t>Zarovnání styčné plochy podkladu nebo krytu podél vybourané části komunikace nebo zpevněné plochy živičné tl. přes 50 do 100 mm</t>
  </si>
  <si>
    <t>-1712470573</t>
  </si>
  <si>
    <t>https://podminky.urs.cz/item/CS_URS_2022_01/919731122</t>
  </si>
  <si>
    <t>120</t>
  </si>
  <si>
    <t>"napojení nového povrchu na navazující ulice"</t>
  </si>
  <si>
    <t>Úpravy povrchů, podlahy a osazování výplní</t>
  </si>
  <si>
    <t>113106071</t>
  </si>
  <si>
    <t>Rozebrání dlažeb a dílců při překopech inženýrských sítí s přemístěním hmot na skládku na vzdálenost do 3 m nebo s naložením na dopravní prostředek ručně vozovek a ploch, s jakoukoliv výplní spár ze zámkové dlažby s ložem z kameniva</t>
  </si>
  <si>
    <t>-972670119</t>
  </si>
  <si>
    <t>https://podminky.urs.cz/item/CS_URS_2022_01/113106071</t>
  </si>
  <si>
    <t>36</t>
  </si>
  <si>
    <t>"rozebrání zámkové dlažby sjezdů"</t>
  </si>
  <si>
    <t>596211212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</si>
  <si>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přes 100 do 300 m2</t>
  </si>
  <si>
    <t>-1508590583</t>
  </si>
  <si>
    <t>https://podminky.urs.cz/item/CS_URS_2022_01/596211212</t>
  </si>
  <si>
    <t>635111411</t>
  </si>
  <si>
    <t>Doplnění násypu pod dlažby, podlahy a mazaniny pískem neupraveným (s dodáním hmot), s udusáním a urovnáním povrchu násypu plochy jednotlivě do 2 m2</t>
  </si>
  <si>
    <t>1770137271</t>
  </si>
  <si>
    <t>https://podminky.urs.cz/item/CS_URS_2022_01/635111411</t>
  </si>
  <si>
    <t>36*0,15</t>
  </si>
  <si>
    <t>"podsyp zámkové dlažby a kamenných odseků"</t>
  </si>
  <si>
    <t>899104112</t>
  </si>
  <si>
    <t>Osazení poklopů litinových a ocelových včetně rámů pro třídu zatížení D400, E600</t>
  </si>
  <si>
    <t>984039609</t>
  </si>
  <si>
    <t>https://podminky.urs.cz/item/CS_URS_2022_01/899104112</t>
  </si>
  <si>
    <t>"nový poklop namísto přeasfaltovaného"</t>
  </si>
  <si>
    <t>28610587</t>
  </si>
  <si>
    <t>poklop šachtový litinový D400 s odvětráním d 610 mm s litinovým rámem a betonovým prstencem systému drenážních šachet pro liniové stavby</t>
  </si>
  <si>
    <t>516740361</t>
  </si>
  <si>
    <t>899331111</t>
  </si>
  <si>
    <t>Výšková úprava uličního vstupu nebo vpusti do 200 mm zvýšením poklopu</t>
  </si>
  <si>
    <t>48973215</t>
  </si>
  <si>
    <t>https://podminky.urs.cz/item/CS_URS_2022_01/899331111</t>
  </si>
  <si>
    <t>4+4</t>
  </si>
  <si>
    <t>"urovnání uličních vpustí a poklopů kanalizace"</t>
  </si>
  <si>
    <t>16</t>
  </si>
  <si>
    <t>899431111</t>
  </si>
  <si>
    <t>Výšková úprava uličního vstupu nebo vpusti do 200 mm zvýšením krycího hrnce, šoupěte nebo hydrantu bez úpravy armatur</t>
  </si>
  <si>
    <t>1895527057</t>
  </si>
  <si>
    <t>https://podminky.urs.cz/item/CS_URS_2022_01/899431111</t>
  </si>
  <si>
    <t>"urovnání krycích hrnců/poklopů šoupat a hydrantů"</t>
  </si>
  <si>
    <t>Obruby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</si>
  <si>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</si>
  <si>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</si>
  <si>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-839939917</t>
  </si>
  <si>
    <t>https://podminky.urs.cz/item/CS_URS_2022_01/916131213</t>
  </si>
  <si>
    <t>224+3+5+5</t>
  </si>
  <si>
    <t>"pokládka nových obrub"</t>
  </si>
  <si>
    <t>18</t>
  </si>
  <si>
    <t>59217031</t>
  </si>
  <si>
    <t>obrubník betonový silniční 1000x150x250mm</t>
  </si>
  <si>
    <t>-5962297</t>
  </si>
  <si>
    <t>224</t>
  </si>
  <si>
    <t>"obrubníky"</t>
  </si>
  <si>
    <t>224*1,02 'Přepočtené koeficientem množství</t>
  </si>
  <si>
    <t>19</t>
  </si>
  <si>
    <t>59217029</t>
  </si>
  <si>
    <t>obrubník betonový silniční nájezdový 1000x150x150mm</t>
  </si>
  <si>
    <t>1714012366</t>
  </si>
  <si>
    <t>"obrubníky snížené"</t>
  </si>
  <si>
    <t>20</t>
  </si>
  <si>
    <t>59217030</t>
  </si>
  <si>
    <t>obrubník betonový silniční přechodový 1000x150x150-250mm</t>
  </si>
  <si>
    <t>-1667415393</t>
  </si>
  <si>
    <t>3+5</t>
  </si>
  <si>
    <t>"přechodový obrubník"</t>
  </si>
  <si>
    <t>916991121</t>
  </si>
  <si>
    <t>Lože pod obrubníky, krajníky nebo obruby z dlažebních kostek z betonu prostého</t>
  </si>
  <si>
    <t>1339675191</t>
  </si>
  <si>
    <t>https://podminky.urs.cz/item/CS_URS_2022_01/916991121</t>
  </si>
  <si>
    <t>(54+16+30)*0,3*0,3</t>
  </si>
  <si>
    <t>"betonové lože pro uložení obrubníků"</t>
  </si>
  <si>
    <t>998</t>
  </si>
  <si>
    <t>Přesun hmot</t>
  </si>
  <si>
    <t>22</t>
  </si>
  <si>
    <t>998225111</t>
  </si>
  <si>
    <t>Přesun hmot pro komunikace s krytem z kameniva, monolitickým betonovým nebo živičným dopravní vzdálenost do 200 m jakékoliv délky objektu</t>
  </si>
  <si>
    <t>2062387588</t>
  </si>
  <si>
    <t>https://podminky.urs.cz/item/CS_URS_2022_01/998225111</t>
  </si>
  <si>
    <t>03 - Dokončovací práce</t>
  </si>
  <si>
    <t>005724720</t>
  </si>
  <si>
    <t>osivo směs travní krajinná - rovinná</t>
  </si>
  <si>
    <t>kg</t>
  </si>
  <si>
    <t>2055015620</t>
  </si>
  <si>
    <t>"spotřeba cca 5 kg na 100m2"596</t>
  </si>
  <si>
    <t>596*0,05 'Přepočtené koeficientem množství</t>
  </si>
  <si>
    <t>181411122</t>
  </si>
  <si>
    <t>Založení trávníku na půdě předem připravené plochy do 1000 m2 výsevem včetně utažení lučního na svahu přes 1:5 do 1:2</t>
  </si>
  <si>
    <t>-84107015</t>
  </si>
  <si>
    <t>https://podminky.urs.cz/item/CS_URS_2022_01/181411122</t>
  </si>
  <si>
    <t>596</t>
  </si>
  <si>
    <t>599141111</t>
  </si>
  <si>
    <t>Vyplnění spár mezi silničními dílci jakékoliv tloušťky živičnou zálivkou</t>
  </si>
  <si>
    <t>-1274415853</t>
  </si>
  <si>
    <t>https://podminky.urs.cz/item/CS_URS_2022_01/599141111</t>
  </si>
  <si>
    <t>"zalití prořezané spáry v napojení na stávající asfalt"</t>
  </si>
  <si>
    <t>919735113</t>
  </si>
  <si>
    <t>Řezání stávajícího živičného krytu nebo podkladu hloubky přes 100 do 150 mm</t>
  </si>
  <si>
    <t>1777295823</t>
  </si>
  <si>
    <t>https://podminky.urs.cz/item/CS_URS_2022_01/919735113</t>
  </si>
  <si>
    <t>"prořezání vozovky v místě napojení / křížení na komunikace a chodníky"</t>
  </si>
  <si>
    <t>915111111</t>
  </si>
  <si>
    <t>Vodorovné dopravní značení stříkané barvou dělící čára šířky 125 mm souvislá bílá základní</t>
  </si>
  <si>
    <t>140505591</t>
  </si>
  <si>
    <t>https://podminky.urs.cz/item/CS_URS_2022_01/915111111</t>
  </si>
  <si>
    <t>277</t>
  </si>
  <si>
    <t>"obnova dopravního značení"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</si>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</sst>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0013" TargetMode="External" /><Relationship Id="rId2" Type="http://schemas.openxmlformats.org/officeDocument/2006/relationships/hyperlink" Target="https://podminky.urs.cz/item/CS_URS_2022_01/012103000" TargetMode="External" /><Relationship Id="rId3" Type="http://schemas.openxmlformats.org/officeDocument/2006/relationships/hyperlink" Target="https://podminky.urs.cz/item/CS_URS_2022_01/113107242" TargetMode="External" /><Relationship Id="rId4" Type="http://schemas.openxmlformats.org/officeDocument/2006/relationships/hyperlink" Target="https://podminky.urs.cz/item/CS_URS_2022_01/113202111" TargetMode="External" /><Relationship Id="rId5" Type="http://schemas.openxmlformats.org/officeDocument/2006/relationships/hyperlink" Target="https://podminky.urs.cz/item/CS_URS_2022_01/919735123" TargetMode="External" /><Relationship Id="rId6" Type="http://schemas.openxmlformats.org/officeDocument/2006/relationships/hyperlink" Target="https://podminky.urs.cz/item/CS_URS_2022_01/899102211" TargetMode="External" /><Relationship Id="rId7" Type="http://schemas.openxmlformats.org/officeDocument/2006/relationships/hyperlink" Target="https://podminky.urs.cz/item/CS_URS_2022_01/997013601" TargetMode="External" /><Relationship Id="rId8" Type="http://schemas.openxmlformats.org/officeDocument/2006/relationships/hyperlink" Target="https://podminky.urs.cz/item/CS_URS_2022_01/997013645" TargetMode="External" /><Relationship Id="rId9" Type="http://schemas.openxmlformats.org/officeDocument/2006/relationships/hyperlink" Target="https://podminky.urs.cz/item/CS_URS_2022_01/997211529" TargetMode="External" /><Relationship Id="rId10" Type="http://schemas.openxmlformats.org/officeDocument/2006/relationships/hyperlink" Target="https://podminky.urs.cz/item/CS_URS_2022_01/997231111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22251101" TargetMode="External" /><Relationship Id="rId2" Type="http://schemas.openxmlformats.org/officeDocument/2006/relationships/hyperlink" Target="https://podminky.urs.cz/item/CS_URS_2022_01/162751117" TargetMode="External" /><Relationship Id="rId3" Type="http://schemas.openxmlformats.org/officeDocument/2006/relationships/hyperlink" Target="https://podminky.urs.cz/item/CS_URS_2022_01/181951111" TargetMode="External" /><Relationship Id="rId4" Type="http://schemas.openxmlformats.org/officeDocument/2006/relationships/hyperlink" Target="https://podminky.urs.cz/item/CS_URS_2022_01/564730001" TargetMode="External" /><Relationship Id="rId5" Type="http://schemas.openxmlformats.org/officeDocument/2006/relationships/hyperlink" Target="https://podminky.urs.cz/item/CS_URS_2022_01/572141112" TargetMode="External" /><Relationship Id="rId6" Type="http://schemas.openxmlformats.org/officeDocument/2006/relationships/hyperlink" Target="https://podminky.urs.cz/item/CS_URS_2022_01/573231108" TargetMode="External" /><Relationship Id="rId7" Type="http://schemas.openxmlformats.org/officeDocument/2006/relationships/hyperlink" Target="https://podminky.urs.cz/item/CS_URS_2022_01/577134111" TargetMode="External" /><Relationship Id="rId8" Type="http://schemas.openxmlformats.org/officeDocument/2006/relationships/hyperlink" Target="https://podminky.urs.cz/item/CS_URS_2022_01/919731122" TargetMode="External" /><Relationship Id="rId9" Type="http://schemas.openxmlformats.org/officeDocument/2006/relationships/hyperlink" Target="https://podminky.urs.cz/item/CS_URS_2022_01/113106071" TargetMode="External" /><Relationship Id="rId10" Type="http://schemas.openxmlformats.org/officeDocument/2006/relationships/hyperlink" Target="https://podminky.urs.cz/item/CS_URS_2022_01/596211212" TargetMode="External" /><Relationship Id="rId11" Type="http://schemas.openxmlformats.org/officeDocument/2006/relationships/hyperlink" Target="https://podminky.urs.cz/item/CS_URS_2022_01/635111411" TargetMode="External" /><Relationship Id="rId12" Type="http://schemas.openxmlformats.org/officeDocument/2006/relationships/hyperlink" Target="https://podminky.urs.cz/item/CS_URS_2022_01/899104112" TargetMode="External" /><Relationship Id="rId13" Type="http://schemas.openxmlformats.org/officeDocument/2006/relationships/hyperlink" Target="https://podminky.urs.cz/item/CS_URS_2022_01/899331111" TargetMode="External" /><Relationship Id="rId14" Type="http://schemas.openxmlformats.org/officeDocument/2006/relationships/hyperlink" Target="https://podminky.urs.cz/item/CS_URS_2022_01/899431111" TargetMode="External" /><Relationship Id="rId15" Type="http://schemas.openxmlformats.org/officeDocument/2006/relationships/hyperlink" Target="https://podminky.urs.cz/item/CS_URS_2022_01/916131213" TargetMode="External" /><Relationship Id="rId16" Type="http://schemas.openxmlformats.org/officeDocument/2006/relationships/hyperlink" Target="https://podminky.urs.cz/item/CS_URS_2022_01/916991121" TargetMode="External" /><Relationship Id="rId17" Type="http://schemas.openxmlformats.org/officeDocument/2006/relationships/hyperlink" Target="https://podminky.urs.cz/item/CS_URS_2022_01/998225111" TargetMode="External" /><Relationship Id="rId1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81411122" TargetMode="External" /><Relationship Id="rId2" Type="http://schemas.openxmlformats.org/officeDocument/2006/relationships/hyperlink" Target="https://podminky.urs.cz/item/CS_URS_2022_01/599141111" TargetMode="External" /><Relationship Id="rId3" Type="http://schemas.openxmlformats.org/officeDocument/2006/relationships/hyperlink" Target="https://podminky.urs.cz/item/CS_URS_2022_01/919735113" TargetMode="External" /><Relationship Id="rId4" Type="http://schemas.openxmlformats.org/officeDocument/2006/relationships/hyperlink" Target="https://podminky.urs.cz/item/CS_URS_2022_01/915111111" TargetMode="External" /><Relationship Id="rId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8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2022-12-16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Rekonstrukce náměstí Míru ve Zruči nad Sázavou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Zruč nad Sázavou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12. 12. 2022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6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Zruč nad Sázavou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VDG Projektování s.r.o.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6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Ing. Vítězslav Pavel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4.4" customHeight="1">
      <c r="A55" s="7"/>
      <c r="B55" s="112"/>
      <c r="C55" s="113"/>
      <c r="D55" s="114" t="s">
        <v>76</v>
      </c>
      <c r="E55" s="114"/>
      <c r="F55" s="114"/>
      <c r="G55" s="114"/>
      <c r="H55" s="114"/>
      <c r="I55" s="115"/>
      <c r="J55" s="114" t="s">
        <v>77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ROUND(SUM(AG56:AG58),2)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78</v>
      </c>
      <c r="AR55" s="119"/>
      <c r="AS55" s="120">
        <f>ROUND(SUM(AS56:AS58),2)</f>
        <v>0</v>
      </c>
      <c r="AT55" s="121">
        <f>ROUND(SUM(AV55:AW55),2)</f>
        <v>0</v>
      </c>
      <c r="AU55" s="122">
        <f>ROUND(SUM(AU56:AU58),5)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ROUND(SUM(AZ56:AZ58),2)</f>
        <v>0</v>
      </c>
      <c r="BA55" s="121">
        <f>ROUND(SUM(BA56:BA58),2)</f>
        <v>0</v>
      </c>
      <c r="BB55" s="121">
        <f>ROUND(SUM(BB56:BB58),2)</f>
        <v>0</v>
      </c>
      <c r="BC55" s="121">
        <f>ROUND(SUM(BC56:BC58),2)</f>
        <v>0</v>
      </c>
      <c r="BD55" s="123">
        <f>ROUND(SUM(BD56:BD58),2)</f>
        <v>0</v>
      </c>
      <c r="BE55" s="7"/>
      <c r="BS55" s="124" t="s">
        <v>71</v>
      </c>
      <c r="BT55" s="124" t="s">
        <v>76</v>
      </c>
      <c r="BU55" s="124" t="s">
        <v>73</v>
      </c>
      <c r="BV55" s="124" t="s">
        <v>74</v>
      </c>
      <c r="BW55" s="124" t="s">
        <v>79</v>
      </c>
      <c r="BX55" s="124" t="s">
        <v>5</v>
      </c>
      <c r="CL55" s="124" t="s">
        <v>19</v>
      </c>
      <c r="CM55" s="124" t="s">
        <v>80</v>
      </c>
    </row>
    <row r="56" s="4" customFormat="1" ht="14.4" customHeight="1">
      <c r="A56" s="125" t="s">
        <v>81</v>
      </c>
      <c r="B56" s="64"/>
      <c r="C56" s="126"/>
      <c r="D56" s="126"/>
      <c r="E56" s="127" t="s">
        <v>82</v>
      </c>
      <c r="F56" s="127"/>
      <c r="G56" s="127"/>
      <c r="H56" s="127"/>
      <c r="I56" s="127"/>
      <c r="J56" s="126"/>
      <c r="K56" s="127" t="s">
        <v>83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'01 - Přípravné práce'!J32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84</v>
      </c>
      <c r="AR56" s="66"/>
      <c r="AS56" s="130">
        <v>0</v>
      </c>
      <c r="AT56" s="131">
        <f>ROUND(SUM(AV56:AW56),2)</f>
        <v>0</v>
      </c>
      <c r="AU56" s="132">
        <f>'01 - Přípravné práce'!P92</f>
        <v>0</v>
      </c>
      <c r="AV56" s="131">
        <f>'01 - Přípravné práce'!J35</f>
        <v>0</v>
      </c>
      <c r="AW56" s="131">
        <f>'01 - Přípravné práce'!J36</f>
        <v>0</v>
      </c>
      <c r="AX56" s="131">
        <f>'01 - Přípravné práce'!J37</f>
        <v>0</v>
      </c>
      <c r="AY56" s="131">
        <f>'01 - Přípravné práce'!J38</f>
        <v>0</v>
      </c>
      <c r="AZ56" s="131">
        <f>'01 - Přípravné práce'!F35</f>
        <v>0</v>
      </c>
      <c r="BA56" s="131">
        <f>'01 - Přípravné práce'!F36</f>
        <v>0</v>
      </c>
      <c r="BB56" s="131">
        <f>'01 - Přípravné práce'!F37</f>
        <v>0</v>
      </c>
      <c r="BC56" s="131">
        <f>'01 - Přípravné práce'!F38</f>
        <v>0</v>
      </c>
      <c r="BD56" s="133">
        <f>'01 - Přípravné práce'!F39</f>
        <v>0</v>
      </c>
      <c r="BE56" s="4"/>
      <c r="BT56" s="134" t="s">
        <v>80</v>
      </c>
      <c r="BV56" s="134" t="s">
        <v>74</v>
      </c>
      <c r="BW56" s="134" t="s">
        <v>85</v>
      </c>
      <c r="BX56" s="134" t="s">
        <v>79</v>
      </c>
      <c r="CL56" s="134" t="s">
        <v>19</v>
      </c>
    </row>
    <row r="57" s="4" customFormat="1" ht="14.4" customHeight="1">
      <c r="A57" s="125" t="s">
        <v>81</v>
      </c>
      <c r="B57" s="64"/>
      <c r="C57" s="126"/>
      <c r="D57" s="126"/>
      <c r="E57" s="127" t="s">
        <v>86</v>
      </c>
      <c r="F57" s="127"/>
      <c r="G57" s="127"/>
      <c r="H57" s="127"/>
      <c r="I57" s="127"/>
      <c r="J57" s="126"/>
      <c r="K57" s="127" t="s">
        <v>87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'02 - Podkládka povrchu'!J32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84</v>
      </c>
      <c r="AR57" s="66"/>
      <c r="AS57" s="130">
        <v>0</v>
      </c>
      <c r="AT57" s="131">
        <f>ROUND(SUM(AV57:AW57),2)</f>
        <v>0</v>
      </c>
      <c r="AU57" s="132">
        <f>'02 - Podkládka povrchu'!P92</f>
        <v>0</v>
      </c>
      <c r="AV57" s="131">
        <f>'02 - Podkládka povrchu'!J35</f>
        <v>0</v>
      </c>
      <c r="AW57" s="131">
        <f>'02 - Podkládka povrchu'!J36</f>
        <v>0</v>
      </c>
      <c r="AX57" s="131">
        <f>'02 - Podkládka povrchu'!J37</f>
        <v>0</v>
      </c>
      <c r="AY57" s="131">
        <f>'02 - Podkládka povrchu'!J38</f>
        <v>0</v>
      </c>
      <c r="AZ57" s="131">
        <f>'02 - Podkládka povrchu'!F35</f>
        <v>0</v>
      </c>
      <c r="BA57" s="131">
        <f>'02 - Podkládka povrchu'!F36</f>
        <v>0</v>
      </c>
      <c r="BB57" s="131">
        <f>'02 - Podkládka povrchu'!F37</f>
        <v>0</v>
      </c>
      <c r="BC57" s="131">
        <f>'02 - Podkládka povrchu'!F38</f>
        <v>0</v>
      </c>
      <c r="BD57" s="133">
        <f>'02 - Podkládka povrchu'!F39</f>
        <v>0</v>
      </c>
      <c r="BE57" s="4"/>
      <c r="BT57" s="134" t="s">
        <v>80</v>
      </c>
      <c r="BV57" s="134" t="s">
        <v>74</v>
      </c>
      <c r="BW57" s="134" t="s">
        <v>88</v>
      </c>
      <c r="BX57" s="134" t="s">
        <v>79</v>
      </c>
      <c r="CL57" s="134" t="s">
        <v>19</v>
      </c>
    </row>
    <row r="58" s="4" customFormat="1" ht="14.4" customHeight="1">
      <c r="A58" s="125" t="s">
        <v>81</v>
      </c>
      <c r="B58" s="64"/>
      <c r="C58" s="126"/>
      <c r="D58" s="126"/>
      <c r="E58" s="127" t="s">
        <v>89</v>
      </c>
      <c r="F58" s="127"/>
      <c r="G58" s="127"/>
      <c r="H58" s="127"/>
      <c r="I58" s="127"/>
      <c r="J58" s="126"/>
      <c r="K58" s="127" t="s">
        <v>90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'03 - Dokončovací práce'!J32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84</v>
      </c>
      <c r="AR58" s="66"/>
      <c r="AS58" s="135">
        <v>0</v>
      </c>
      <c r="AT58" s="136">
        <f>ROUND(SUM(AV58:AW58),2)</f>
        <v>0</v>
      </c>
      <c r="AU58" s="137">
        <f>'03 - Dokončovací práce'!P88</f>
        <v>0</v>
      </c>
      <c r="AV58" s="136">
        <f>'03 - Dokončovací práce'!J35</f>
        <v>0</v>
      </c>
      <c r="AW58" s="136">
        <f>'03 - Dokončovací práce'!J36</f>
        <v>0</v>
      </c>
      <c r="AX58" s="136">
        <f>'03 - Dokončovací práce'!J37</f>
        <v>0</v>
      </c>
      <c r="AY58" s="136">
        <f>'03 - Dokončovací práce'!J38</f>
        <v>0</v>
      </c>
      <c r="AZ58" s="136">
        <f>'03 - Dokončovací práce'!F35</f>
        <v>0</v>
      </c>
      <c r="BA58" s="136">
        <f>'03 - Dokončovací práce'!F36</f>
        <v>0</v>
      </c>
      <c r="BB58" s="136">
        <f>'03 - Dokončovací práce'!F37</f>
        <v>0</v>
      </c>
      <c r="BC58" s="136">
        <f>'03 - Dokončovací práce'!F38</f>
        <v>0</v>
      </c>
      <c r="BD58" s="138">
        <f>'03 - Dokončovací práce'!F39</f>
        <v>0</v>
      </c>
      <c r="BE58" s="4"/>
      <c r="BT58" s="134" t="s">
        <v>80</v>
      </c>
      <c r="BV58" s="134" t="s">
        <v>74</v>
      </c>
      <c r="BW58" s="134" t="s">
        <v>91</v>
      </c>
      <c r="BX58" s="134" t="s">
        <v>79</v>
      </c>
      <c r="CL58" s="134" t="s">
        <v>19</v>
      </c>
    </row>
    <row r="59" s="2" customFormat="1" ht="30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="2" customFormat="1" ht="6.96" customHeight="1">
      <c r="A60" s="39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</sheetData>
  <sheetProtection sheet="1" formatColumns="0" formatRows="0" objects="1" scenarios="1" spinCount="100000" saltValue="X5bKe5a6AQ07aKQNc2pU8psQVMP+dWzbeTFZ/tDY44HEO4bmf9klkiYU8VYNPBIZ9glxotEFH4ZFcl3+hHRzzw==" hashValue="W14GLwF45RerIlWorfkJ3f0jyu0nANcqG/XFaDr0xphdkyZyhxl1+5/l6fVnek0yc4jKepEj3cW3LRSDrPgBOw==" algorithmName="SHA-512" password="CC35"/>
  <mergeCells count="54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01 - Přípravné práce'!C2" display="/"/>
    <hyperlink ref="A57" location="'02 - Podkládka povrchu'!C2" display="/"/>
    <hyperlink ref="A58" location="'03 - Dokončovací prá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92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4.4" customHeight="1">
      <c r="B7" s="21"/>
      <c r="E7" s="144" t="str">
        <f>'Rekapitulace stavby'!K6</f>
        <v>Rekonstrukce náměstí Míru ve Zruči nad Sázavou</v>
      </c>
      <c r="F7" s="143"/>
      <c r="G7" s="143"/>
      <c r="H7" s="143"/>
      <c r="L7" s="21"/>
    </row>
    <row r="8" s="1" customFormat="1" ht="12" customHeight="1">
      <c r="B8" s="21"/>
      <c r="D8" s="143" t="s">
        <v>93</v>
      </c>
      <c r="L8" s="21"/>
    </row>
    <row r="9" s="2" customFormat="1" ht="14.4" customHeight="1">
      <c r="A9" s="39"/>
      <c r="B9" s="45"/>
      <c r="C9" s="39"/>
      <c r="D9" s="39"/>
      <c r="E9" s="144" t="s">
        <v>94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95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5.6" customHeight="1">
      <c r="A11" s="39"/>
      <c r="B11" s="45"/>
      <c r="C11" s="39"/>
      <c r="D11" s="39"/>
      <c r="E11" s="146" t="s">
        <v>96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12. 12. 2022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Město Zruč nad Sázavou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VDG Projektování s.r.o.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Ing. Vítězslav Pavel</v>
      </c>
      <c r="F26" s="39"/>
      <c r="G26" s="39"/>
      <c r="H26" s="39"/>
      <c r="I26" s="143" t="s">
        <v>28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4.4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ROUND(J92,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ROUND((SUM(BE92:BE150)),  2)</f>
        <v>0</v>
      </c>
      <c r="G35" s="39"/>
      <c r="H35" s="39"/>
      <c r="I35" s="158">
        <v>0.20999999999999999</v>
      </c>
      <c r="J35" s="157">
        <f>ROUND(((SUM(BE92:BE150))*I35),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ROUND((SUM(BF92:BF150)),  2)</f>
        <v>0</v>
      </c>
      <c r="G36" s="39"/>
      <c r="H36" s="39"/>
      <c r="I36" s="158">
        <v>0.12</v>
      </c>
      <c r="J36" s="157">
        <f>ROUND(((SUM(BF92:BF150))*I36),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ROUND((SUM(BG92:BG150)),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ROUND((SUM(BH92:BH150)),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ROUND((SUM(BI92:BI150)),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97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4.4" customHeight="1">
      <c r="A50" s="39"/>
      <c r="B50" s="40"/>
      <c r="C50" s="41"/>
      <c r="D50" s="41"/>
      <c r="E50" s="170" t="str">
        <f>E7</f>
        <v>Rekonstrukce náměstí Míru ve Zruči nad Sázavou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93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4.4" customHeight="1">
      <c r="A52" s="39"/>
      <c r="B52" s="40"/>
      <c r="C52" s="41"/>
      <c r="D52" s="41"/>
      <c r="E52" s="170" t="s">
        <v>94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41"/>
      <c r="D54" s="41"/>
      <c r="E54" s="70" t="str">
        <f>E11</f>
        <v>01 - Přípravné práce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Zruč nad Sázavou</v>
      </c>
      <c r="G56" s="41"/>
      <c r="H56" s="41"/>
      <c r="I56" s="33" t="s">
        <v>23</v>
      </c>
      <c r="J56" s="73" t="str">
        <f>IF(J14="","",J14)</f>
        <v>12. 12. 2022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6.4" customHeight="1">
      <c r="A58" s="39"/>
      <c r="B58" s="40"/>
      <c r="C58" s="33" t="s">
        <v>25</v>
      </c>
      <c r="D58" s="41"/>
      <c r="E58" s="41"/>
      <c r="F58" s="28" t="str">
        <f>E17</f>
        <v>Město Zruč nad Sázavou</v>
      </c>
      <c r="G58" s="41"/>
      <c r="H58" s="41"/>
      <c r="I58" s="33" t="s">
        <v>31</v>
      </c>
      <c r="J58" s="37" t="str">
        <f>E23</f>
        <v>VDG Projektování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6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Vítězslav Pavel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98</v>
      </c>
      <c r="D61" s="172"/>
      <c r="E61" s="172"/>
      <c r="F61" s="172"/>
      <c r="G61" s="172"/>
      <c r="H61" s="172"/>
      <c r="I61" s="172"/>
      <c r="J61" s="173" t="s">
        <v>99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J92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100</v>
      </c>
    </row>
    <row r="64" s="9" customFormat="1" ht="24.96" customHeight="1">
      <c r="A64" s="9"/>
      <c r="B64" s="175"/>
      <c r="C64" s="176"/>
      <c r="D64" s="177" t="s">
        <v>101</v>
      </c>
      <c r="E64" s="178"/>
      <c r="F64" s="178"/>
      <c r="G64" s="178"/>
      <c r="H64" s="178"/>
      <c r="I64" s="178"/>
      <c r="J64" s="179">
        <f>J93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102</v>
      </c>
      <c r="E65" s="183"/>
      <c r="F65" s="183"/>
      <c r="G65" s="183"/>
      <c r="H65" s="183"/>
      <c r="I65" s="183"/>
      <c r="J65" s="184">
        <f>J94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103</v>
      </c>
      <c r="E66" s="183"/>
      <c r="F66" s="183"/>
      <c r="G66" s="183"/>
      <c r="H66" s="183"/>
      <c r="I66" s="183"/>
      <c r="J66" s="184">
        <f>J123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104</v>
      </c>
      <c r="E67" s="183"/>
      <c r="F67" s="183"/>
      <c r="G67" s="183"/>
      <c r="H67" s="183"/>
      <c r="I67" s="183"/>
      <c r="J67" s="184">
        <f>J127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105</v>
      </c>
      <c r="E68" s="183"/>
      <c r="F68" s="183"/>
      <c r="G68" s="183"/>
      <c r="H68" s="183"/>
      <c r="I68" s="183"/>
      <c r="J68" s="184">
        <f>J128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5"/>
      <c r="C69" s="176"/>
      <c r="D69" s="177" t="s">
        <v>106</v>
      </c>
      <c r="E69" s="178"/>
      <c r="F69" s="178"/>
      <c r="G69" s="178"/>
      <c r="H69" s="178"/>
      <c r="I69" s="178"/>
      <c r="J69" s="179">
        <f>J144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1"/>
      <c r="C70" s="126"/>
      <c r="D70" s="182" t="s">
        <v>107</v>
      </c>
      <c r="E70" s="183"/>
      <c r="F70" s="183"/>
      <c r="G70" s="183"/>
      <c r="H70" s="183"/>
      <c r="I70" s="183"/>
      <c r="J70" s="184">
        <f>J145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108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4.4" customHeight="1">
      <c r="A80" s="39"/>
      <c r="B80" s="40"/>
      <c r="C80" s="41"/>
      <c r="D80" s="41"/>
      <c r="E80" s="170" t="str">
        <f>E7</f>
        <v>Rekonstrukce náměstí Míru ve Zruči nad Sázavou</v>
      </c>
      <c r="F80" s="33"/>
      <c r="G80" s="33"/>
      <c r="H80" s="33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" customFormat="1" ht="12" customHeight="1">
      <c r="B81" s="22"/>
      <c r="C81" s="33" t="s">
        <v>93</v>
      </c>
      <c r="D81" s="23"/>
      <c r="E81" s="23"/>
      <c r="F81" s="23"/>
      <c r="G81" s="23"/>
      <c r="H81" s="23"/>
      <c r="I81" s="23"/>
      <c r="J81" s="23"/>
      <c r="K81" s="23"/>
      <c r="L81" s="21"/>
    </row>
    <row r="82" s="2" customFormat="1" ht="14.4" customHeight="1">
      <c r="A82" s="39"/>
      <c r="B82" s="40"/>
      <c r="C82" s="41"/>
      <c r="D82" s="41"/>
      <c r="E82" s="170" t="s">
        <v>94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95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6" customHeight="1">
      <c r="A84" s="39"/>
      <c r="B84" s="40"/>
      <c r="C84" s="41"/>
      <c r="D84" s="41"/>
      <c r="E84" s="70" t="str">
        <f>E11</f>
        <v>01 - Přípravné práce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F14</f>
        <v>Zruč nad Sázavou</v>
      </c>
      <c r="G86" s="41"/>
      <c r="H86" s="41"/>
      <c r="I86" s="33" t="s">
        <v>23</v>
      </c>
      <c r="J86" s="73" t="str">
        <f>IF(J14="","",J14)</f>
        <v>12. 12. 2022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6.4" customHeight="1">
      <c r="A88" s="39"/>
      <c r="B88" s="40"/>
      <c r="C88" s="33" t="s">
        <v>25</v>
      </c>
      <c r="D88" s="41"/>
      <c r="E88" s="41"/>
      <c r="F88" s="28" t="str">
        <f>E17</f>
        <v>Město Zruč nad Sázavou</v>
      </c>
      <c r="G88" s="41"/>
      <c r="H88" s="41"/>
      <c r="I88" s="33" t="s">
        <v>31</v>
      </c>
      <c r="J88" s="37" t="str">
        <f>E23</f>
        <v>VDG Projektování s.r.o.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6" customHeight="1">
      <c r="A89" s="39"/>
      <c r="B89" s="40"/>
      <c r="C89" s="33" t="s">
        <v>29</v>
      </c>
      <c r="D89" s="41"/>
      <c r="E89" s="41"/>
      <c r="F89" s="28" t="str">
        <f>IF(E20="","",E20)</f>
        <v>Vyplň údaj</v>
      </c>
      <c r="G89" s="41"/>
      <c r="H89" s="41"/>
      <c r="I89" s="33" t="s">
        <v>34</v>
      </c>
      <c r="J89" s="37" t="str">
        <f>E26</f>
        <v>Ing. Vítězslav Pavel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86"/>
      <c r="B91" s="187"/>
      <c r="C91" s="188" t="s">
        <v>109</v>
      </c>
      <c r="D91" s="189" t="s">
        <v>57</v>
      </c>
      <c r="E91" s="189" t="s">
        <v>53</v>
      </c>
      <c r="F91" s="189" t="s">
        <v>54</v>
      </c>
      <c r="G91" s="189" t="s">
        <v>110</v>
      </c>
      <c r="H91" s="189" t="s">
        <v>111</v>
      </c>
      <c r="I91" s="189" t="s">
        <v>112</v>
      </c>
      <c r="J91" s="189" t="s">
        <v>99</v>
      </c>
      <c r="K91" s="190" t="s">
        <v>113</v>
      </c>
      <c r="L91" s="191"/>
      <c r="M91" s="93" t="s">
        <v>19</v>
      </c>
      <c r="N91" s="94" t="s">
        <v>42</v>
      </c>
      <c r="O91" s="94" t="s">
        <v>114</v>
      </c>
      <c r="P91" s="94" t="s">
        <v>115</v>
      </c>
      <c r="Q91" s="94" t="s">
        <v>116</v>
      </c>
      <c r="R91" s="94" t="s">
        <v>117</v>
      </c>
      <c r="S91" s="94" t="s">
        <v>118</v>
      </c>
      <c r="T91" s="95" t="s">
        <v>119</v>
      </c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</row>
    <row r="92" s="2" customFormat="1" ht="22.8" customHeight="1">
      <c r="A92" s="39"/>
      <c r="B92" s="40"/>
      <c r="C92" s="100" t="s">
        <v>120</v>
      </c>
      <c r="D92" s="41"/>
      <c r="E92" s="41"/>
      <c r="F92" s="41"/>
      <c r="G92" s="41"/>
      <c r="H92" s="41"/>
      <c r="I92" s="41"/>
      <c r="J92" s="192">
        <f>BK92</f>
        <v>0</v>
      </c>
      <c r="K92" s="41"/>
      <c r="L92" s="45"/>
      <c r="M92" s="96"/>
      <c r="N92" s="193"/>
      <c r="O92" s="97"/>
      <c r="P92" s="194">
        <f>P93+P144</f>
        <v>0</v>
      </c>
      <c r="Q92" s="97"/>
      <c r="R92" s="194">
        <f>R93+R144</f>
        <v>0.014190000000000001</v>
      </c>
      <c r="S92" s="97"/>
      <c r="T92" s="195">
        <f>T93+T144</f>
        <v>530.70999999999992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71</v>
      </c>
      <c r="AU92" s="18" t="s">
        <v>100</v>
      </c>
      <c r="BK92" s="196">
        <f>BK93+BK144</f>
        <v>0</v>
      </c>
    </row>
    <row r="93" s="12" customFormat="1" ht="25.92" customHeight="1">
      <c r="A93" s="12"/>
      <c r="B93" s="197"/>
      <c r="C93" s="198"/>
      <c r="D93" s="199" t="s">
        <v>71</v>
      </c>
      <c r="E93" s="200" t="s">
        <v>121</v>
      </c>
      <c r="F93" s="200" t="s">
        <v>122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f>P94+P123+P127+P128</f>
        <v>0</v>
      </c>
      <c r="Q93" s="205"/>
      <c r="R93" s="206">
        <f>R94+R123+R127+R128</f>
        <v>0.014190000000000001</v>
      </c>
      <c r="S93" s="205"/>
      <c r="T93" s="207">
        <f>T94+T123+T127+T128</f>
        <v>530.70999999999992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76</v>
      </c>
      <c r="AT93" s="209" t="s">
        <v>71</v>
      </c>
      <c r="AU93" s="209" t="s">
        <v>72</v>
      </c>
      <c r="AY93" s="208" t="s">
        <v>123</v>
      </c>
      <c r="BK93" s="210">
        <f>BK94+BK123+BK127+BK128</f>
        <v>0</v>
      </c>
    </row>
    <row r="94" s="12" customFormat="1" ht="22.8" customHeight="1">
      <c r="A94" s="12"/>
      <c r="B94" s="197"/>
      <c r="C94" s="198"/>
      <c r="D94" s="199" t="s">
        <v>71</v>
      </c>
      <c r="E94" s="211" t="s">
        <v>76</v>
      </c>
      <c r="F94" s="211" t="s">
        <v>83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SUM(P95:P122)</f>
        <v>0</v>
      </c>
      <c r="Q94" s="205"/>
      <c r="R94" s="206">
        <f>SUM(R95:R122)</f>
        <v>0.014190000000000001</v>
      </c>
      <c r="S94" s="205"/>
      <c r="T94" s="207">
        <f>SUM(T95:T122)</f>
        <v>530.40999999999997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76</v>
      </c>
      <c r="AT94" s="209" t="s">
        <v>71</v>
      </c>
      <c r="AU94" s="209" t="s">
        <v>76</v>
      </c>
      <c r="AY94" s="208" t="s">
        <v>123</v>
      </c>
      <c r="BK94" s="210">
        <f>SUM(BK95:BK122)</f>
        <v>0</v>
      </c>
    </row>
    <row r="95" s="2" customFormat="1" ht="14.4" customHeight="1">
      <c r="A95" s="39"/>
      <c r="B95" s="40"/>
      <c r="C95" s="213" t="s">
        <v>76</v>
      </c>
      <c r="D95" s="213" t="s">
        <v>124</v>
      </c>
      <c r="E95" s="214" t="s">
        <v>125</v>
      </c>
      <c r="F95" s="215" t="s">
        <v>126</v>
      </c>
      <c r="G95" s="216" t="s">
        <v>127</v>
      </c>
      <c r="H95" s="217">
        <v>1</v>
      </c>
      <c r="I95" s="218"/>
      <c r="J95" s="219">
        <f>ROUND(I95*H95,2)</f>
        <v>0</v>
      </c>
      <c r="K95" s="215" t="s">
        <v>128</v>
      </c>
      <c r="L95" s="45"/>
      <c r="M95" s="220" t="s">
        <v>19</v>
      </c>
      <c r="N95" s="221" t="s">
        <v>43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129</v>
      </c>
      <c r="AT95" s="224" t="s">
        <v>124</v>
      </c>
      <c r="AU95" s="224" t="s">
        <v>80</v>
      </c>
      <c r="AY95" s="18" t="s">
        <v>123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76</v>
      </c>
      <c r="BK95" s="225">
        <f>ROUND(I95*H95,2)</f>
        <v>0</v>
      </c>
      <c r="BL95" s="18" t="s">
        <v>129</v>
      </c>
      <c r="BM95" s="224" t="s">
        <v>130</v>
      </c>
    </row>
    <row r="96" s="2" customFormat="1">
      <c r="A96" s="39"/>
      <c r="B96" s="40"/>
      <c r="C96" s="41"/>
      <c r="D96" s="226" t="s">
        <v>131</v>
      </c>
      <c r="E96" s="41"/>
      <c r="F96" s="227" t="s">
        <v>132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131</v>
      </c>
      <c r="AU96" s="18" t="s">
        <v>80</v>
      </c>
    </row>
    <row r="97" s="13" customFormat="1">
      <c r="A97" s="13"/>
      <c r="B97" s="231"/>
      <c r="C97" s="232"/>
      <c r="D97" s="233" t="s">
        <v>133</v>
      </c>
      <c r="E97" s="234" t="s">
        <v>19</v>
      </c>
      <c r="F97" s="235" t="s">
        <v>76</v>
      </c>
      <c r="G97" s="232"/>
      <c r="H97" s="236">
        <v>1</v>
      </c>
      <c r="I97" s="237"/>
      <c r="J97" s="232"/>
      <c r="K97" s="232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133</v>
      </c>
      <c r="AU97" s="242" t="s">
        <v>80</v>
      </c>
      <c r="AV97" s="13" t="s">
        <v>80</v>
      </c>
      <c r="AW97" s="13" t="s">
        <v>33</v>
      </c>
      <c r="AX97" s="13" t="s">
        <v>76</v>
      </c>
      <c r="AY97" s="242" t="s">
        <v>123</v>
      </c>
    </row>
    <row r="98" s="14" customFormat="1">
      <c r="A98" s="14"/>
      <c r="B98" s="243"/>
      <c r="C98" s="244"/>
      <c r="D98" s="233" t="s">
        <v>133</v>
      </c>
      <c r="E98" s="245" t="s">
        <v>19</v>
      </c>
      <c r="F98" s="246" t="s">
        <v>134</v>
      </c>
      <c r="G98" s="244"/>
      <c r="H98" s="245" t="s">
        <v>19</v>
      </c>
      <c r="I98" s="247"/>
      <c r="J98" s="244"/>
      <c r="K98" s="244"/>
      <c r="L98" s="248"/>
      <c r="M98" s="249"/>
      <c r="N98" s="250"/>
      <c r="O98" s="250"/>
      <c r="P98" s="250"/>
      <c r="Q98" s="250"/>
      <c r="R98" s="250"/>
      <c r="S98" s="250"/>
      <c r="T98" s="251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2" t="s">
        <v>133</v>
      </c>
      <c r="AU98" s="252" t="s">
        <v>80</v>
      </c>
      <c r="AV98" s="14" t="s">
        <v>76</v>
      </c>
      <c r="AW98" s="14" t="s">
        <v>33</v>
      </c>
      <c r="AX98" s="14" t="s">
        <v>72</v>
      </c>
      <c r="AY98" s="252" t="s">
        <v>123</v>
      </c>
    </row>
    <row r="99" s="14" customFormat="1">
      <c r="A99" s="14"/>
      <c r="B99" s="243"/>
      <c r="C99" s="244"/>
      <c r="D99" s="233" t="s">
        <v>133</v>
      </c>
      <c r="E99" s="245" t="s">
        <v>19</v>
      </c>
      <c r="F99" s="246" t="s">
        <v>135</v>
      </c>
      <c r="G99" s="244"/>
      <c r="H99" s="245" t="s">
        <v>19</v>
      </c>
      <c r="I99" s="247"/>
      <c r="J99" s="244"/>
      <c r="K99" s="244"/>
      <c r="L99" s="248"/>
      <c r="M99" s="249"/>
      <c r="N99" s="250"/>
      <c r="O99" s="250"/>
      <c r="P99" s="250"/>
      <c r="Q99" s="250"/>
      <c r="R99" s="250"/>
      <c r="S99" s="250"/>
      <c r="T99" s="251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2" t="s">
        <v>133</v>
      </c>
      <c r="AU99" s="252" t="s">
        <v>80</v>
      </c>
      <c r="AV99" s="14" t="s">
        <v>76</v>
      </c>
      <c r="AW99" s="14" t="s">
        <v>33</v>
      </c>
      <c r="AX99" s="14" t="s">
        <v>72</v>
      </c>
      <c r="AY99" s="252" t="s">
        <v>123</v>
      </c>
    </row>
    <row r="100" s="14" customFormat="1">
      <c r="A100" s="14"/>
      <c r="B100" s="243"/>
      <c r="C100" s="244"/>
      <c r="D100" s="233" t="s">
        <v>133</v>
      </c>
      <c r="E100" s="245" t="s">
        <v>19</v>
      </c>
      <c r="F100" s="246" t="s">
        <v>136</v>
      </c>
      <c r="G100" s="244"/>
      <c r="H100" s="245" t="s">
        <v>19</v>
      </c>
      <c r="I100" s="247"/>
      <c r="J100" s="244"/>
      <c r="K100" s="244"/>
      <c r="L100" s="248"/>
      <c r="M100" s="249"/>
      <c r="N100" s="250"/>
      <c r="O100" s="250"/>
      <c r="P100" s="250"/>
      <c r="Q100" s="250"/>
      <c r="R100" s="250"/>
      <c r="S100" s="250"/>
      <c r="T100" s="251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2" t="s">
        <v>133</v>
      </c>
      <c r="AU100" s="252" t="s">
        <v>80</v>
      </c>
      <c r="AV100" s="14" t="s">
        <v>76</v>
      </c>
      <c r="AW100" s="14" t="s">
        <v>33</v>
      </c>
      <c r="AX100" s="14" t="s">
        <v>72</v>
      </c>
      <c r="AY100" s="252" t="s">
        <v>123</v>
      </c>
    </row>
    <row r="101" s="2" customFormat="1" ht="14.4" customHeight="1">
      <c r="A101" s="39"/>
      <c r="B101" s="40"/>
      <c r="C101" s="213" t="s">
        <v>80</v>
      </c>
      <c r="D101" s="213" t="s">
        <v>124</v>
      </c>
      <c r="E101" s="214" t="s">
        <v>137</v>
      </c>
      <c r="F101" s="215" t="s">
        <v>138</v>
      </c>
      <c r="G101" s="216" t="s">
        <v>139</v>
      </c>
      <c r="H101" s="217">
        <v>1</v>
      </c>
      <c r="I101" s="218"/>
      <c r="J101" s="219">
        <f>ROUND(I101*H101,2)</f>
        <v>0</v>
      </c>
      <c r="K101" s="215" t="s">
        <v>128</v>
      </c>
      <c r="L101" s="45"/>
      <c r="M101" s="220" t="s">
        <v>19</v>
      </c>
      <c r="N101" s="221" t="s">
        <v>43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129</v>
      </c>
      <c r="AT101" s="224" t="s">
        <v>124</v>
      </c>
      <c r="AU101" s="224" t="s">
        <v>80</v>
      </c>
      <c r="AY101" s="18" t="s">
        <v>123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76</v>
      </c>
      <c r="BK101" s="225">
        <f>ROUND(I101*H101,2)</f>
        <v>0</v>
      </c>
      <c r="BL101" s="18" t="s">
        <v>129</v>
      </c>
      <c r="BM101" s="224" t="s">
        <v>140</v>
      </c>
    </row>
    <row r="102" s="2" customFormat="1">
      <c r="A102" s="39"/>
      <c r="B102" s="40"/>
      <c r="C102" s="41"/>
      <c r="D102" s="226" t="s">
        <v>131</v>
      </c>
      <c r="E102" s="41"/>
      <c r="F102" s="227" t="s">
        <v>141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131</v>
      </c>
      <c r="AU102" s="18" t="s">
        <v>80</v>
      </c>
    </row>
    <row r="103" s="13" customFormat="1">
      <c r="A103" s="13"/>
      <c r="B103" s="231"/>
      <c r="C103" s="232"/>
      <c r="D103" s="233" t="s">
        <v>133</v>
      </c>
      <c r="E103" s="234" t="s">
        <v>19</v>
      </c>
      <c r="F103" s="235" t="s">
        <v>76</v>
      </c>
      <c r="G103" s="232"/>
      <c r="H103" s="236">
        <v>1</v>
      </c>
      <c r="I103" s="237"/>
      <c r="J103" s="232"/>
      <c r="K103" s="232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133</v>
      </c>
      <c r="AU103" s="242" t="s">
        <v>80</v>
      </c>
      <c r="AV103" s="13" t="s">
        <v>80</v>
      </c>
      <c r="AW103" s="13" t="s">
        <v>33</v>
      </c>
      <c r="AX103" s="13" t="s">
        <v>76</v>
      </c>
      <c r="AY103" s="242" t="s">
        <v>123</v>
      </c>
    </row>
    <row r="104" s="14" customFormat="1">
      <c r="A104" s="14"/>
      <c r="B104" s="243"/>
      <c r="C104" s="244"/>
      <c r="D104" s="233" t="s">
        <v>133</v>
      </c>
      <c r="E104" s="245" t="s">
        <v>19</v>
      </c>
      <c r="F104" s="246" t="s">
        <v>142</v>
      </c>
      <c r="G104" s="244"/>
      <c r="H104" s="245" t="s">
        <v>19</v>
      </c>
      <c r="I104" s="247"/>
      <c r="J104" s="244"/>
      <c r="K104" s="244"/>
      <c r="L104" s="248"/>
      <c r="M104" s="249"/>
      <c r="N104" s="250"/>
      <c r="O104" s="250"/>
      <c r="P104" s="250"/>
      <c r="Q104" s="250"/>
      <c r="R104" s="250"/>
      <c r="S104" s="250"/>
      <c r="T104" s="25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2" t="s">
        <v>133</v>
      </c>
      <c r="AU104" s="252" t="s">
        <v>80</v>
      </c>
      <c r="AV104" s="14" t="s">
        <v>76</v>
      </c>
      <c r="AW104" s="14" t="s">
        <v>33</v>
      </c>
      <c r="AX104" s="14" t="s">
        <v>72</v>
      </c>
      <c r="AY104" s="252" t="s">
        <v>123</v>
      </c>
    </row>
    <row r="105" s="2" customFormat="1" ht="14.4" customHeight="1">
      <c r="A105" s="39"/>
      <c r="B105" s="40"/>
      <c r="C105" s="213" t="s">
        <v>143</v>
      </c>
      <c r="D105" s="213" t="s">
        <v>124</v>
      </c>
      <c r="E105" s="214" t="s">
        <v>144</v>
      </c>
      <c r="F105" s="215" t="s">
        <v>145</v>
      </c>
      <c r="G105" s="216" t="s">
        <v>127</v>
      </c>
      <c r="H105" s="217">
        <v>1</v>
      </c>
      <c r="I105" s="218"/>
      <c r="J105" s="219">
        <f>ROUND(I105*H105,2)</f>
        <v>0</v>
      </c>
      <c r="K105" s="215" t="s">
        <v>19</v>
      </c>
      <c r="L105" s="45"/>
      <c r="M105" s="220" t="s">
        <v>19</v>
      </c>
      <c r="N105" s="221" t="s">
        <v>43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129</v>
      </c>
      <c r="AT105" s="224" t="s">
        <v>124</v>
      </c>
      <c r="AU105" s="224" t="s">
        <v>80</v>
      </c>
      <c r="AY105" s="18" t="s">
        <v>123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76</v>
      </c>
      <c r="BK105" s="225">
        <f>ROUND(I105*H105,2)</f>
        <v>0</v>
      </c>
      <c r="BL105" s="18" t="s">
        <v>129</v>
      </c>
      <c r="BM105" s="224" t="s">
        <v>146</v>
      </c>
    </row>
    <row r="106" s="13" customFormat="1">
      <c r="A106" s="13"/>
      <c r="B106" s="231"/>
      <c r="C106" s="232"/>
      <c r="D106" s="233" t="s">
        <v>133</v>
      </c>
      <c r="E106" s="234" t="s">
        <v>19</v>
      </c>
      <c r="F106" s="235" t="s">
        <v>76</v>
      </c>
      <c r="G106" s="232"/>
      <c r="H106" s="236">
        <v>1</v>
      </c>
      <c r="I106" s="237"/>
      <c r="J106" s="232"/>
      <c r="K106" s="232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133</v>
      </c>
      <c r="AU106" s="242" t="s">
        <v>80</v>
      </c>
      <c r="AV106" s="13" t="s">
        <v>80</v>
      </c>
      <c r="AW106" s="13" t="s">
        <v>33</v>
      </c>
      <c r="AX106" s="13" t="s">
        <v>76</v>
      </c>
      <c r="AY106" s="242" t="s">
        <v>123</v>
      </c>
    </row>
    <row r="107" s="14" customFormat="1">
      <c r="A107" s="14"/>
      <c r="B107" s="243"/>
      <c r="C107" s="244"/>
      <c r="D107" s="233" t="s">
        <v>133</v>
      </c>
      <c r="E107" s="245" t="s">
        <v>19</v>
      </c>
      <c r="F107" s="246" t="s">
        <v>147</v>
      </c>
      <c r="G107" s="244"/>
      <c r="H107" s="245" t="s">
        <v>19</v>
      </c>
      <c r="I107" s="247"/>
      <c r="J107" s="244"/>
      <c r="K107" s="244"/>
      <c r="L107" s="248"/>
      <c r="M107" s="249"/>
      <c r="N107" s="250"/>
      <c r="O107" s="250"/>
      <c r="P107" s="250"/>
      <c r="Q107" s="250"/>
      <c r="R107" s="250"/>
      <c r="S107" s="250"/>
      <c r="T107" s="251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2" t="s">
        <v>133</v>
      </c>
      <c r="AU107" s="252" t="s">
        <v>80</v>
      </c>
      <c r="AV107" s="14" t="s">
        <v>76</v>
      </c>
      <c r="AW107" s="14" t="s">
        <v>33</v>
      </c>
      <c r="AX107" s="14" t="s">
        <v>72</v>
      </c>
      <c r="AY107" s="252" t="s">
        <v>123</v>
      </c>
    </row>
    <row r="108" s="14" customFormat="1">
      <c r="A108" s="14"/>
      <c r="B108" s="243"/>
      <c r="C108" s="244"/>
      <c r="D108" s="233" t="s">
        <v>133</v>
      </c>
      <c r="E108" s="245" t="s">
        <v>19</v>
      </c>
      <c r="F108" s="246" t="s">
        <v>148</v>
      </c>
      <c r="G108" s="244"/>
      <c r="H108" s="245" t="s">
        <v>19</v>
      </c>
      <c r="I108" s="247"/>
      <c r="J108" s="244"/>
      <c r="K108" s="244"/>
      <c r="L108" s="248"/>
      <c r="M108" s="249"/>
      <c r="N108" s="250"/>
      <c r="O108" s="250"/>
      <c r="P108" s="250"/>
      <c r="Q108" s="250"/>
      <c r="R108" s="250"/>
      <c r="S108" s="250"/>
      <c r="T108" s="25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2" t="s">
        <v>133</v>
      </c>
      <c r="AU108" s="252" t="s">
        <v>80</v>
      </c>
      <c r="AV108" s="14" t="s">
        <v>76</v>
      </c>
      <c r="AW108" s="14" t="s">
        <v>33</v>
      </c>
      <c r="AX108" s="14" t="s">
        <v>72</v>
      </c>
      <c r="AY108" s="252" t="s">
        <v>123</v>
      </c>
    </row>
    <row r="109" s="14" customFormat="1">
      <c r="A109" s="14"/>
      <c r="B109" s="243"/>
      <c r="C109" s="244"/>
      <c r="D109" s="233" t="s">
        <v>133</v>
      </c>
      <c r="E109" s="245" t="s">
        <v>19</v>
      </c>
      <c r="F109" s="246" t="s">
        <v>149</v>
      </c>
      <c r="G109" s="244"/>
      <c r="H109" s="245" t="s">
        <v>19</v>
      </c>
      <c r="I109" s="247"/>
      <c r="J109" s="244"/>
      <c r="K109" s="244"/>
      <c r="L109" s="248"/>
      <c r="M109" s="249"/>
      <c r="N109" s="250"/>
      <c r="O109" s="250"/>
      <c r="P109" s="250"/>
      <c r="Q109" s="250"/>
      <c r="R109" s="250"/>
      <c r="S109" s="250"/>
      <c r="T109" s="25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2" t="s">
        <v>133</v>
      </c>
      <c r="AU109" s="252" t="s">
        <v>80</v>
      </c>
      <c r="AV109" s="14" t="s">
        <v>76</v>
      </c>
      <c r="AW109" s="14" t="s">
        <v>33</v>
      </c>
      <c r="AX109" s="14" t="s">
        <v>72</v>
      </c>
      <c r="AY109" s="252" t="s">
        <v>123</v>
      </c>
    </row>
    <row r="110" s="2" customFormat="1" ht="30" customHeight="1">
      <c r="A110" s="39"/>
      <c r="B110" s="40"/>
      <c r="C110" s="213" t="s">
        <v>129</v>
      </c>
      <c r="D110" s="213" t="s">
        <v>124</v>
      </c>
      <c r="E110" s="214" t="s">
        <v>150</v>
      </c>
      <c r="F110" s="215" t="s">
        <v>151</v>
      </c>
      <c r="G110" s="216" t="s">
        <v>127</v>
      </c>
      <c r="H110" s="217">
        <v>2260</v>
      </c>
      <c r="I110" s="218"/>
      <c r="J110" s="219">
        <f>ROUND(I110*H110,2)</f>
        <v>0</v>
      </c>
      <c r="K110" s="215" t="s">
        <v>128</v>
      </c>
      <c r="L110" s="45"/>
      <c r="M110" s="220" t="s">
        <v>19</v>
      </c>
      <c r="N110" s="221" t="s">
        <v>43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0.22</v>
      </c>
      <c r="T110" s="223">
        <f>S110*H110</f>
        <v>497.19999999999999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129</v>
      </c>
      <c r="AT110" s="224" t="s">
        <v>124</v>
      </c>
      <c r="AU110" s="224" t="s">
        <v>80</v>
      </c>
      <c r="AY110" s="18" t="s">
        <v>123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76</v>
      </c>
      <c r="BK110" s="225">
        <f>ROUND(I110*H110,2)</f>
        <v>0</v>
      </c>
      <c r="BL110" s="18" t="s">
        <v>129</v>
      </c>
      <c r="BM110" s="224" t="s">
        <v>152</v>
      </c>
    </row>
    <row r="111" s="2" customFormat="1">
      <c r="A111" s="39"/>
      <c r="B111" s="40"/>
      <c r="C111" s="41"/>
      <c r="D111" s="226" t="s">
        <v>131</v>
      </c>
      <c r="E111" s="41"/>
      <c r="F111" s="227" t="s">
        <v>153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131</v>
      </c>
      <c r="AU111" s="18" t="s">
        <v>80</v>
      </c>
    </row>
    <row r="112" s="13" customFormat="1">
      <c r="A112" s="13"/>
      <c r="B112" s="231"/>
      <c r="C112" s="232"/>
      <c r="D112" s="233" t="s">
        <v>133</v>
      </c>
      <c r="E112" s="234" t="s">
        <v>19</v>
      </c>
      <c r="F112" s="235" t="s">
        <v>154</v>
      </c>
      <c r="G112" s="232"/>
      <c r="H112" s="236">
        <v>2260</v>
      </c>
      <c r="I112" s="237"/>
      <c r="J112" s="232"/>
      <c r="K112" s="232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133</v>
      </c>
      <c r="AU112" s="242" t="s">
        <v>80</v>
      </c>
      <c r="AV112" s="13" t="s">
        <v>80</v>
      </c>
      <c r="AW112" s="13" t="s">
        <v>33</v>
      </c>
      <c r="AX112" s="13" t="s">
        <v>76</v>
      </c>
      <c r="AY112" s="242" t="s">
        <v>123</v>
      </c>
    </row>
    <row r="113" s="14" customFormat="1">
      <c r="A113" s="14"/>
      <c r="B113" s="243"/>
      <c r="C113" s="244"/>
      <c r="D113" s="233" t="s">
        <v>133</v>
      </c>
      <c r="E113" s="245" t="s">
        <v>19</v>
      </c>
      <c r="F113" s="246" t="s">
        <v>155</v>
      </c>
      <c r="G113" s="244"/>
      <c r="H113" s="245" t="s">
        <v>19</v>
      </c>
      <c r="I113" s="247"/>
      <c r="J113" s="244"/>
      <c r="K113" s="244"/>
      <c r="L113" s="248"/>
      <c r="M113" s="249"/>
      <c r="N113" s="250"/>
      <c r="O113" s="250"/>
      <c r="P113" s="250"/>
      <c r="Q113" s="250"/>
      <c r="R113" s="250"/>
      <c r="S113" s="250"/>
      <c r="T113" s="25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2" t="s">
        <v>133</v>
      </c>
      <c r="AU113" s="252" t="s">
        <v>80</v>
      </c>
      <c r="AV113" s="14" t="s">
        <v>76</v>
      </c>
      <c r="AW113" s="14" t="s">
        <v>33</v>
      </c>
      <c r="AX113" s="14" t="s">
        <v>72</v>
      </c>
      <c r="AY113" s="252" t="s">
        <v>123</v>
      </c>
    </row>
    <row r="114" s="2" customFormat="1" ht="22.2" customHeight="1">
      <c r="A114" s="39"/>
      <c r="B114" s="40"/>
      <c r="C114" s="213" t="s">
        <v>156</v>
      </c>
      <c r="D114" s="213" t="s">
        <v>124</v>
      </c>
      <c r="E114" s="214" t="s">
        <v>157</v>
      </c>
      <c r="F114" s="215" t="s">
        <v>158</v>
      </c>
      <c r="G114" s="216" t="s">
        <v>159</v>
      </c>
      <c r="H114" s="217">
        <v>162</v>
      </c>
      <c r="I114" s="218"/>
      <c r="J114" s="219">
        <f>ROUND(I114*H114,2)</f>
        <v>0</v>
      </c>
      <c r="K114" s="215" t="s">
        <v>128</v>
      </c>
      <c r="L114" s="45"/>
      <c r="M114" s="220" t="s">
        <v>19</v>
      </c>
      <c r="N114" s="221" t="s">
        <v>43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0.20499999999999999</v>
      </c>
      <c r="T114" s="223">
        <f>S114*H114</f>
        <v>33.210000000000001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129</v>
      </c>
      <c r="AT114" s="224" t="s">
        <v>124</v>
      </c>
      <c r="AU114" s="224" t="s">
        <v>80</v>
      </c>
      <c r="AY114" s="18" t="s">
        <v>123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76</v>
      </c>
      <c r="BK114" s="225">
        <f>ROUND(I114*H114,2)</f>
        <v>0</v>
      </c>
      <c r="BL114" s="18" t="s">
        <v>129</v>
      </c>
      <c r="BM114" s="224" t="s">
        <v>160</v>
      </c>
    </row>
    <row r="115" s="2" customFormat="1">
      <c r="A115" s="39"/>
      <c r="B115" s="40"/>
      <c r="C115" s="41"/>
      <c r="D115" s="226" t="s">
        <v>131</v>
      </c>
      <c r="E115" s="41"/>
      <c r="F115" s="227" t="s">
        <v>161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131</v>
      </c>
      <c r="AU115" s="18" t="s">
        <v>80</v>
      </c>
    </row>
    <row r="116" s="13" customFormat="1">
      <c r="A116" s="13"/>
      <c r="B116" s="231"/>
      <c r="C116" s="232"/>
      <c r="D116" s="233" t="s">
        <v>133</v>
      </c>
      <c r="E116" s="234" t="s">
        <v>19</v>
      </c>
      <c r="F116" s="235" t="s">
        <v>162</v>
      </c>
      <c r="G116" s="232"/>
      <c r="H116" s="236">
        <v>162</v>
      </c>
      <c r="I116" s="237"/>
      <c r="J116" s="232"/>
      <c r="K116" s="232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133</v>
      </c>
      <c r="AU116" s="242" t="s">
        <v>80</v>
      </c>
      <c r="AV116" s="13" t="s">
        <v>80</v>
      </c>
      <c r="AW116" s="13" t="s">
        <v>33</v>
      </c>
      <c r="AX116" s="13" t="s">
        <v>76</v>
      </c>
      <c r="AY116" s="242" t="s">
        <v>123</v>
      </c>
    </row>
    <row r="117" s="14" customFormat="1">
      <c r="A117" s="14"/>
      <c r="B117" s="243"/>
      <c r="C117" s="244"/>
      <c r="D117" s="233" t="s">
        <v>133</v>
      </c>
      <c r="E117" s="245" t="s">
        <v>19</v>
      </c>
      <c r="F117" s="246" t="s">
        <v>163</v>
      </c>
      <c r="G117" s="244"/>
      <c r="H117" s="245" t="s">
        <v>19</v>
      </c>
      <c r="I117" s="247"/>
      <c r="J117" s="244"/>
      <c r="K117" s="244"/>
      <c r="L117" s="248"/>
      <c r="M117" s="249"/>
      <c r="N117" s="250"/>
      <c r="O117" s="250"/>
      <c r="P117" s="250"/>
      <c r="Q117" s="250"/>
      <c r="R117" s="250"/>
      <c r="S117" s="250"/>
      <c r="T117" s="25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2" t="s">
        <v>133</v>
      </c>
      <c r="AU117" s="252" t="s">
        <v>80</v>
      </c>
      <c r="AV117" s="14" t="s">
        <v>76</v>
      </c>
      <c r="AW117" s="14" t="s">
        <v>33</v>
      </c>
      <c r="AX117" s="14" t="s">
        <v>72</v>
      </c>
      <c r="AY117" s="252" t="s">
        <v>123</v>
      </c>
    </row>
    <row r="118" s="2" customFormat="1" ht="14.4" customHeight="1">
      <c r="A118" s="39"/>
      <c r="B118" s="40"/>
      <c r="C118" s="213" t="s">
        <v>164</v>
      </c>
      <c r="D118" s="213" t="s">
        <v>124</v>
      </c>
      <c r="E118" s="214" t="s">
        <v>165</v>
      </c>
      <c r="F118" s="215" t="s">
        <v>166</v>
      </c>
      <c r="G118" s="216" t="s">
        <v>159</v>
      </c>
      <c r="H118" s="217">
        <v>473</v>
      </c>
      <c r="I118" s="218"/>
      <c r="J118" s="219">
        <f>ROUND(I118*H118,2)</f>
        <v>0</v>
      </c>
      <c r="K118" s="215" t="s">
        <v>128</v>
      </c>
      <c r="L118" s="45"/>
      <c r="M118" s="220" t="s">
        <v>19</v>
      </c>
      <c r="N118" s="221" t="s">
        <v>43</v>
      </c>
      <c r="O118" s="85"/>
      <c r="P118" s="222">
        <f>O118*H118</f>
        <v>0</v>
      </c>
      <c r="Q118" s="222">
        <v>3.0000000000000001E-05</v>
      </c>
      <c r="R118" s="222">
        <f>Q118*H118</f>
        <v>0.014190000000000001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129</v>
      </c>
      <c r="AT118" s="224" t="s">
        <v>124</v>
      </c>
      <c r="AU118" s="224" t="s">
        <v>80</v>
      </c>
      <c r="AY118" s="18" t="s">
        <v>123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76</v>
      </c>
      <c r="BK118" s="225">
        <f>ROUND(I118*H118,2)</f>
        <v>0</v>
      </c>
      <c r="BL118" s="18" t="s">
        <v>129</v>
      </c>
      <c r="BM118" s="224" t="s">
        <v>167</v>
      </c>
    </row>
    <row r="119" s="2" customFormat="1">
      <c r="A119" s="39"/>
      <c r="B119" s="40"/>
      <c r="C119" s="41"/>
      <c r="D119" s="226" t="s">
        <v>131</v>
      </c>
      <c r="E119" s="41"/>
      <c r="F119" s="227" t="s">
        <v>168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131</v>
      </c>
      <c r="AU119" s="18" t="s">
        <v>80</v>
      </c>
    </row>
    <row r="120" s="13" customFormat="1">
      <c r="A120" s="13"/>
      <c r="B120" s="231"/>
      <c r="C120" s="232"/>
      <c r="D120" s="233" t="s">
        <v>133</v>
      </c>
      <c r="E120" s="234" t="s">
        <v>19</v>
      </c>
      <c r="F120" s="235" t="s">
        <v>169</v>
      </c>
      <c r="G120" s="232"/>
      <c r="H120" s="236">
        <v>473</v>
      </c>
      <c r="I120" s="237"/>
      <c r="J120" s="232"/>
      <c r="K120" s="232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133</v>
      </c>
      <c r="AU120" s="242" t="s">
        <v>80</v>
      </c>
      <c r="AV120" s="13" t="s">
        <v>80</v>
      </c>
      <c r="AW120" s="13" t="s">
        <v>33</v>
      </c>
      <c r="AX120" s="13" t="s">
        <v>76</v>
      </c>
      <c r="AY120" s="242" t="s">
        <v>123</v>
      </c>
    </row>
    <row r="121" s="14" customFormat="1">
      <c r="A121" s="14"/>
      <c r="B121" s="243"/>
      <c r="C121" s="244"/>
      <c r="D121" s="233" t="s">
        <v>133</v>
      </c>
      <c r="E121" s="245" t="s">
        <v>19</v>
      </c>
      <c r="F121" s="246" t="s">
        <v>170</v>
      </c>
      <c r="G121" s="244"/>
      <c r="H121" s="245" t="s">
        <v>19</v>
      </c>
      <c r="I121" s="247"/>
      <c r="J121" s="244"/>
      <c r="K121" s="244"/>
      <c r="L121" s="248"/>
      <c r="M121" s="249"/>
      <c r="N121" s="250"/>
      <c r="O121" s="250"/>
      <c r="P121" s="250"/>
      <c r="Q121" s="250"/>
      <c r="R121" s="250"/>
      <c r="S121" s="250"/>
      <c r="T121" s="25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2" t="s">
        <v>133</v>
      </c>
      <c r="AU121" s="252" t="s">
        <v>80</v>
      </c>
      <c r="AV121" s="14" t="s">
        <v>76</v>
      </c>
      <c r="AW121" s="14" t="s">
        <v>33</v>
      </c>
      <c r="AX121" s="14" t="s">
        <v>72</v>
      </c>
      <c r="AY121" s="252" t="s">
        <v>123</v>
      </c>
    </row>
    <row r="122" s="14" customFormat="1">
      <c r="A122" s="14"/>
      <c r="B122" s="243"/>
      <c r="C122" s="244"/>
      <c r="D122" s="233" t="s">
        <v>133</v>
      </c>
      <c r="E122" s="245" t="s">
        <v>19</v>
      </c>
      <c r="F122" s="246" t="s">
        <v>171</v>
      </c>
      <c r="G122" s="244"/>
      <c r="H122" s="245" t="s">
        <v>19</v>
      </c>
      <c r="I122" s="247"/>
      <c r="J122" s="244"/>
      <c r="K122" s="244"/>
      <c r="L122" s="248"/>
      <c r="M122" s="249"/>
      <c r="N122" s="250"/>
      <c r="O122" s="250"/>
      <c r="P122" s="250"/>
      <c r="Q122" s="250"/>
      <c r="R122" s="250"/>
      <c r="S122" s="250"/>
      <c r="T122" s="25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2" t="s">
        <v>133</v>
      </c>
      <c r="AU122" s="252" t="s">
        <v>80</v>
      </c>
      <c r="AV122" s="14" t="s">
        <v>76</v>
      </c>
      <c r="AW122" s="14" t="s">
        <v>33</v>
      </c>
      <c r="AX122" s="14" t="s">
        <v>72</v>
      </c>
      <c r="AY122" s="252" t="s">
        <v>123</v>
      </c>
    </row>
    <row r="123" s="12" customFormat="1" ht="22.8" customHeight="1">
      <c r="A123" s="12"/>
      <c r="B123" s="197"/>
      <c r="C123" s="198"/>
      <c r="D123" s="199" t="s">
        <v>71</v>
      </c>
      <c r="E123" s="211" t="s">
        <v>172</v>
      </c>
      <c r="F123" s="211" t="s">
        <v>173</v>
      </c>
      <c r="G123" s="198"/>
      <c r="H123" s="198"/>
      <c r="I123" s="201"/>
      <c r="J123" s="212">
        <f>BK123</f>
        <v>0</v>
      </c>
      <c r="K123" s="198"/>
      <c r="L123" s="203"/>
      <c r="M123" s="204"/>
      <c r="N123" s="205"/>
      <c r="O123" s="205"/>
      <c r="P123" s="206">
        <f>SUM(P124:P126)</f>
        <v>0</v>
      </c>
      <c r="Q123" s="205"/>
      <c r="R123" s="206">
        <f>SUM(R124:R126)</f>
        <v>0</v>
      </c>
      <c r="S123" s="205"/>
      <c r="T123" s="207">
        <f>SUM(T124:T126)</f>
        <v>0.30000000000000004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8" t="s">
        <v>76</v>
      </c>
      <c r="AT123" s="209" t="s">
        <v>71</v>
      </c>
      <c r="AU123" s="209" t="s">
        <v>76</v>
      </c>
      <c r="AY123" s="208" t="s">
        <v>123</v>
      </c>
      <c r="BK123" s="210">
        <f>SUM(BK124:BK126)</f>
        <v>0</v>
      </c>
    </row>
    <row r="124" s="2" customFormat="1" ht="14.4" customHeight="1">
      <c r="A124" s="39"/>
      <c r="B124" s="40"/>
      <c r="C124" s="213" t="s">
        <v>174</v>
      </c>
      <c r="D124" s="213" t="s">
        <v>124</v>
      </c>
      <c r="E124" s="214" t="s">
        <v>175</v>
      </c>
      <c r="F124" s="215" t="s">
        <v>176</v>
      </c>
      <c r="G124" s="216" t="s">
        <v>177</v>
      </c>
      <c r="H124" s="217">
        <v>3</v>
      </c>
      <c r="I124" s="218"/>
      <c r="J124" s="219">
        <f>ROUND(I124*H124,2)</f>
        <v>0</v>
      </c>
      <c r="K124" s="215" t="s">
        <v>128</v>
      </c>
      <c r="L124" s="45"/>
      <c r="M124" s="220" t="s">
        <v>19</v>
      </c>
      <c r="N124" s="221" t="s">
        <v>43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0.10000000000000001</v>
      </c>
      <c r="T124" s="223">
        <f>S124*H124</f>
        <v>0.30000000000000004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129</v>
      </c>
      <c r="AT124" s="224" t="s">
        <v>124</v>
      </c>
      <c r="AU124" s="224" t="s">
        <v>80</v>
      </c>
      <c r="AY124" s="18" t="s">
        <v>123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76</v>
      </c>
      <c r="BK124" s="225">
        <f>ROUND(I124*H124,2)</f>
        <v>0</v>
      </c>
      <c r="BL124" s="18" t="s">
        <v>129</v>
      </c>
      <c r="BM124" s="224" t="s">
        <v>178</v>
      </c>
    </row>
    <row r="125" s="2" customFormat="1">
      <c r="A125" s="39"/>
      <c r="B125" s="40"/>
      <c r="C125" s="41"/>
      <c r="D125" s="226" t="s">
        <v>131</v>
      </c>
      <c r="E125" s="41"/>
      <c r="F125" s="227" t="s">
        <v>179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131</v>
      </c>
      <c r="AU125" s="18" t="s">
        <v>80</v>
      </c>
    </row>
    <row r="126" s="13" customFormat="1">
      <c r="A126" s="13"/>
      <c r="B126" s="231"/>
      <c r="C126" s="232"/>
      <c r="D126" s="233" t="s">
        <v>133</v>
      </c>
      <c r="E126" s="234" t="s">
        <v>19</v>
      </c>
      <c r="F126" s="235" t="s">
        <v>143</v>
      </c>
      <c r="G126" s="232"/>
      <c r="H126" s="236">
        <v>3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133</v>
      </c>
      <c r="AU126" s="242" t="s">
        <v>80</v>
      </c>
      <c r="AV126" s="13" t="s">
        <v>80</v>
      </c>
      <c r="AW126" s="13" t="s">
        <v>33</v>
      </c>
      <c r="AX126" s="13" t="s">
        <v>76</v>
      </c>
      <c r="AY126" s="242" t="s">
        <v>123</v>
      </c>
    </row>
    <row r="127" s="12" customFormat="1" ht="22.8" customHeight="1">
      <c r="A127" s="12"/>
      <c r="B127" s="197"/>
      <c r="C127" s="198"/>
      <c r="D127" s="199" t="s">
        <v>71</v>
      </c>
      <c r="E127" s="211" t="s">
        <v>180</v>
      </c>
      <c r="F127" s="211" t="s">
        <v>181</v>
      </c>
      <c r="G127" s="198"/>
      <c r="H127" s="198"/>
      <c r="I127" s="201"/>
      <c r="J127" s="212">
        <f>BK127</f>
        <v>0</v>
      </c>
      <c r="K127" s="198"/>
      <c r="L127" s="203"/>
      <c r="M127" s="204"/>
      <c r="N127" s="205"/>
      <c r="O127" s="205"/>
      <c r="P127" s="206">
        <v>0</v>
      </c>
      <c r="Q127" s="205"/>
      <c r="R127" s="206">
        <v>0</v>
      </c>
      <c r="S127" s="205"/>
      <c r="T127" s="207"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76</v>
      </c>
      <c r="AT127" s="209" t="s">
        <v>71</v>
      </c>
      <c r="AU127" s="209" t="s">
        <v>76</v>
      </c>
      <c r="AY127" s="208" t="s">
        <v>123</v>
      </c>
      <c r="BK127" s="210">
        <v>0</v>
      </c>
    </row>
    <row r="128" s="12" customFormat="1" ht="22.8" customHeight="1">
      <c r="A128" s="12"/>
      <c r="B128" s="197"/>
      <c r="C128" s="198"/>
      <c r="D128" s="199" t="s">
        <v>71</v>
      </c>
      <c r="E128" s="211" t="s">
        <v>182</v>
      </c>
      <c r="F128" s="211" t="s">
        <v>183</v>
      </c>
      <c r="G128" s="198"/>
      <c r="H128" s="198"/>
      <c r="I128" s="201"/>
      <c r="J128" s="212">
        <f>BK128</f>
        <v>0</v>
      </c>
      <c r="K128" s="198"/>
      <c r="L128" s="203"/>
      <c r="M128" s="204"/>
      <c r="N128" s="205"/>
      <c r="O128" s="205"/>
      <c r="P128" s="206">
        <f>SUM(P129:P143)</f>
        <v>0</v>
      </c>
      <c r="Q128" s="205"/>
      <c r="R128" s="206">
        <f>SUM(R129:R143)</f>
        <v>0</v>
      </c>
      <c r="S128" s="205"/>
      <c r="T128" s="207">
        <f>SUM(T129:T143)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8" t="s">
        <v>76</v>
      </c>
      <c r="AT128" s="209" t="s">
        <v>71</v>
      </c>
      <c r="AU128" s="209" t="s">
        <v>76</v>
      </c>
      <c r="AY128" s="208" t="s">
        <v>123</v>
      </c>
      <c r="BK128" s="210">
        <f>SUM(BK129:BK143)</f>
        <v>0</v>
      </c>
    </row>
    <row r="129" s="2" customFormat="1" ht="22.2" customHeight="1">
      <c r="A129" s="39"/>
      <c r="B129" s="40"/>
      <c r="C129" s="213" t="s">
        <v>172</v>
      </c>
      <c r="D129" s="213" t="s">
        <v>124</v>
      </c>
      <c r="E129" s="214" t="s">
        <v>184</v>
      </c>
      <c r="F129" s="215" t="s">
        <v>185</v>
      </c>
      <c r="G129" s="216" t="s">
        <v>186</v>
      </c>
      <c r="H129" s="217">
        <v>26.244</v>
      </c>
      <c r="I129" s="218"/>
      <c r="J129" s="219">
        <f>ROUND(I129*H129,2)</f>
        <v>0</v>
      </c>
      <c r="K129" s="215" t="s">
        <v>128</v>
      </c>
      <c r="L129" s="45"/>
      <c r="M129" s="220" t="s">
        <v>19</v>
      </c>
      <c r="N129" s="221" t="s">
        <v>43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129</v>
      </c>
      <c r="AT129" s="224" t="s">
        <v>124</v>
      </c>
      <c r="AU129" s="224" t="s">
        <v>80</v>
      </c>
      <c r="AY129" s="18" t="s">
        <v>123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76</v>
      </c>
      <c r="BK129" s="225">
        <f>ROUND(I129*H129,2)</f>
        <v>0</v>
      </c>
      <c r="BL129" s="18" t="s">
        <v>129</v>
      </c>
      <c r="BM129" s="224" t="s">
        <v>187</v>
      </c>
    </row>
    <row r="130" s="2" customFormat="1">
      <c r="A130" s="39"/>
      <c r="B130" s="40"/>
      <c r="C130" s="41"/>
      <c r="D130" s="226" t="s">
        <v>131</v>
      </c>
      <c r="E130" s="41"/>
      <c r="F130" s="227" t="s">
        <v>188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131</v>
      </c>
      <c r="AU130" s="18" t="s">
        <v>80</v>
      </c>
    </row>
    <row r="131" s="13" customFormat="1">
      <c r="A131" s="13"/>
      <c r="B131" s="231"/>
      <c r="C131" s="232"/>
      <c r="D131" s="233" t="s">
        <v>133</v>
      </c>
      <c r="E131" s="234" t="s">
        <v>19</v>
      </c>
      <c r="F131" s="235" t="s">
        <v>189</v>
      </c>
      <c r="G131" s="232"/>
      <c r="H131" s="236">
        <v>26.244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133</v>
      </c>
      <c r="AU131" s="242" t="s">
        <v>80</v>
      </c>
      <c r="AV131" s="13" t="s">
        <v>80</v>
      </c>
      <c r="AW131" s="13" t="s">
        <v>33</v>
      </c>
      <c r="AX131" s="13" t="s">
        <v>76</v>
      </c>
      <c r="AY131" s="242" t="s">
        <v>123</v>
      </c>
    </row>
    <row r="132" s="14" customFormat="1">
      <c r="A132" s="14"/>
      <c r="B132" s="243"/>
      <c r="C132" s="244"/>
      <c r="D132" s="233" t="s">
        <v>133</v>
      </c>
      <c r="E132" s="245" t="s">
        <v>19</v>
      </c>
      <c r="F132" s="246" t="s">
        <v>190</v>
      </c>
      <c r="G132" s="244"/>
      <c r="H132" s="245" t="s">
        <v>19</v>
      </c>
      <c r="I132" s="247"/>
      <c r="J132" s="244"/>
      <c r="K132" s="244"/>
      <c r="L132" s="248"/>
      <c r="M132" s="249"/>
      <c r="N132" s="250"/>
      <c r="O132" s="250"/>
      <c r="P132" s="250"/>
      <c r="Q132" s="250"/>
      <c r="R132" s="250"/>
      <c r="S132" s="250"/>
      <c r="T132" s="25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2" t="s">
        <v>133</v>
      </c>
      <c r="AU132" s="252" t="s">
        <v>80</v>
      </c>
      <c r="AV132" s="14" t="s">
        <v>76</v>
      </c>
      <c r="AW132" s="14" t="s">
        <v>33</v>
      </c>
      <c r="AX132" s="14" t="s">
        <v>72</v>
      </c>
      <c r="AY132" s="252" t="s">
        <v>123</v>
      </c>
    </row>
    <row r="133" s="2" customFormat="1" ht="22.2" customHeight="1">
      <c r="A133" s="39"/>
      <c r="B133" s="40"/>
      <c r="C133" s="213" t="s">
        <v>180</v>
      </c>
      <c r="D133" s="213" t="s">
        <v>124</v>
      </c>
      <c r="E133" s="214" t="s">
        <v>191</v>
      </c>
      <c r="F133" s="215" t="s">
        <v>192</v>
      </c>
      <c r="G133" s="216" t="s">
        <v>186</v>
      </c>
      <c r="H133" s="217">
        <v>316.39999999999998</v>
      </c>
      <c r="I133" s="218"/>
      <c r="J133" s="219">
        <f>ROUND(I133*H133,2)</f>
        <v>0</v>
      </c>
      <c r="K133" s="215" t="s">
        <v>128</v>
      </c>
      <c r="L133" s="45"/>
      <c r="M133" s="220" t="s">
        <v>19</v>
      </c>
      <c r="N133" s="221" t="s">
        <v>43</v>
      </c>
      <c r="O133" s="85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129</v>
      </c>
      <c r="AT133" s="224" t="s">
        <v>124</v>
      </c>
      <c r="AU133" s="224" t="s">
        <v>80</v>
      </c>
      <c r="AY133" s="18" t="s">
        <v>123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76</v>
      </c>
      <c r="BK133" s="225">
        <f>ROUND(I133*H133,2)</f>
        <v>0</v>
      </c>
      <c r="BL133" s="18" t="s">
        <v>129</v>
      </c>
      <c r="BM133" s="224" t="s">
        <v>193</v>
      </c>
    </row>
    <row r="134" s="2" customFormat="1">
      <c r="A134" s="39"/>
      <c r="B134" s="40"/>
      <c r="C134" s="41"/>
      <c r="D134" s="226" t="s">
        <v>131</v>
      </c>
      <c r="E134" s="41"/>
      <c r="F134" s="227" t="s">
        <v>194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131</v>
      </c>
      <c r="AU134" s="18" t="s">
        <v>80</v>
      </c>
    </row>
    <row r="135" s="13" customFormat="1">
      <c r="A135" s="13"/>
      <c r="B135" s="231"/>
      <c r="C135" s="232"/>
      <c r="D135" s="233" t="s">
        <v>133</v>
      </c>
      <c r="E135" s="234" t="s">
        <v>19</v>
      </c>
      <c r="F135" s="235" t="s">
        <v>195</v>
      </c>
      <c r="G135" s="232"/>
      <c r="H135" s="236">
        <v>316.39999999999998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133</v>
      </c>
      <c r="AU135" s="242" t="s">
        <v>80</v>
      </c>
      <c r="AV135" s="13" t="s">
        <v>80</v>
      </c>
      <c r="AW135" s="13" t="s">
        <v>33</v>
      </c>
      <c r="AX135" s="13" t="s">
        <v>76</v>
      </c>
      <c r="AY135" s="242" t="s">
        <v>123</v>
      </c>
    </row>
    <row r="136" s="14" customFormat="1">
      <c r="A136" s="14"/>
      <c r="B136" s="243"/>
      <c r="C136" s="244"/>
      <c r="D136" s="233" t="s">
        <v>133</v>
      </c>
      <c r="E136" s="245" t="s">
        <v>19</v>
      </c>
      <c r="F136" s="246" t="s">
        <v>196</v>
      </c>
      <c r="G136" s="244"/>
      <c r="H136" s="245" t="s">
        <v>19</v>
      </c>
      <c r="I136" s="247"/>
      <c r="J136" s="244"/>
      <c r="K136" s="244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133</v>
      </c>
      <c r="AU136" s="252" t="s">
        <v>80</v>
      </c>
      <c r="AV136" s="14" t="s">
        <v>76</v>
      </c>
      <c r="AW136" s="14" t="s">
        <v>33</v>
      </c>
      <c r="AX136" s="14" t="s">
        <v>72</v>
      </c>
      <c r="AY136" s="252" t="s">
        <v>123</v>
      </c>
    </row>
    <row r="137" s="2" customFormat="1" ht="34.8" customHeight="1">
      <c r="A137" s="39"/>
      <c r="B137" s="40"/>
      <c r="C137" s="213" t="s">
        <v>197</v>
      </c>
      <c r="D137" s="213" t="s">
        <v>124</v>
      </c>
      <c r="E137" s="214" t="s">
        <v>198</v>
      </c>
      <c r="F137" s="215" t="s">
        <v>199</v>
      </c>
      <c r="G137" s="216" t="s">
        <v>186</v>
      </c>
      <c r="H137" s="217">
        <v>3426.4400000000001</v>
      </c>
      <c r="I137" s="218"/>
      <c r="J137" s="219">
        <f>ROUND(I137*H137,2)</f>
        <v>0</v>
      </c>
      <c r="K137" s="215" t="s">
        <v>128</v>
      </c>
      <c r="L137" s="45"/>
      <c r="M137" s="220" t="s">
        <v>19</v>
      </c>
      <c r="N137" s="221" t="s">
        <v>43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129</v>
      </c>
      <c r="AT137" s="224" t="s">
        <v>124</v>
      </c>
      <c r="AU137" s="224" t="s">
        <v>80</v>
      </c>
      <c r="AY137" s="18" t="s">
        <v>123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76</v>
      </c>
      <c r="BK137" s="225">
        <f>ROUND(I137*H137,2)</f>
        <v>0</v>
      </c>
      <c r="BL137" s="18" t="s">
        <v>129</v>
      </c>
      <c r="BM137" s="224" t="s">
        <v>200</v>
      </c>
    </row>
    <row r="138" s="2" customFormat="1">
      <c r="A138" s="39"/>
      <c r="B138" s="40"/>
      <c r="C138" s="41"/>
      <c r="D138" s="226" t="s">
        <v>131</v>
      </c>
      <c r="E138" s="41"/>
      <c r="F138" s="227" t="s">
        <v>201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131</v>
      </c>
      <c r="AU138" s="18" t="s">
        <v>80</v>
      </c>
    </row>
    <row r="139" s="13" customFormat="1">
      <c r="A139" s="13"/>
      <c r="B139" s="231"/>
      <c r="C139" s="232"/>
      <c r="D139" s="233" t="s">
        <v>133</v>
      </c>
      <c r="E139" s="234" t="s">
        <v>19</v>
      </c>
      <c r="F139" s="235" t="s">
        <v>202</v>
      </c>
      <c r="G139" s="232"/>
      <c r="H139" s="236">
        <v>3426.4400000000001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133</v>
      </c>
      <c r="AU139" s="242" t="s">
        <v>80</v>
      </c>
      <c r="AV139" s="13" t="s">
        <v>80</v>
      </c>
      <c r="AW139" s="13" t="s">
        <v>33</v>
      </c>
      <c r="AX139" s="13" t="s">
        <v>76</v>
      </c>
      <c r="AY139" s="242" t="s">
        <v>123</v>
      </c>
    </row>
    <row r="140" s="14" customFormat="1">
      <c r="A140" s="14"/>
      <c r="B140" s="243"/>
      <c r="C140" s="244"/>
      <c r="D140" s="233" t="s">
        <v>133</v>
      </c>
      <c r="E140" s="245" t="s">
        <v>19</v>
      </c>
      <c r="F140" s="246" t="s">
        <v>203</v>
      </c>
      <c r="G140" s="244"/>
      <c r="H140" s="245" t="s">
        <v>19</v>
      </c>
      <c r="I140" s="247"/>
      <c r="J140" s="244"/>
      <c r="K140" s="244"/>
      <c r="L140" s="248"/>
      <c r="M140" s="249"/>
      <c r="N140" s="250"/>
      <c r="O140" s="250"/>
      <c r="P140" s="250"/>
      <c r="Q140" s="250"/>
      <c r="R140" s="250"/>
      <c r="S140" s="250"/>
      <c r="T140" s="25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2" t="s">
        <v>133</v>
      </c>
      <c r="AU140" s="252" t="s">
        <v>80</v>
      </c>
      <c r="AV140" s="14" t="s">
        <v>76</v>
      </c>
      <c r="AW140" s="14" t="s">
        <v>33</v>
      </c>
      <c r="AX140" s="14" t="s">
        <v>72</v>
      </c>
      <c r="AY140" s="252" t="s">
        <v>123</v>
      </c>
    </row>
    <row r="141" s="2" customFormat="1" ht="19.8" customHeight="1">
      <c r="A141" s="39"/>
      <c r="B141" s="40"/>
      <c r="C141" s="213" t="s">
        <v>204</v>
      </c>
      <c r="D141" s="213" t="s">
        <v>124</v>
      </c>
      <c r="E141" s="214" t="s">
        <v>205</v>
      </c>
      <c r="F141" s="215" t="s">
        <v>206</v>
      </c>
      <c r="G141" s="216" t="s">
        <v>186</v>
      </c>
      <c r="H141" s="217">
        <v>342.64400000000001</v>
      </c>
      <c r="I141" s="218"/>
      <c r="J141" s="219">
        <f>ROUND(I141*H141,2)</f>
        <v>0</v>
      </c>
      <c r="K141" s="215" t="s">
        <v>128</v>
      </c>
      <c r="L141" s="45"/>
      <c r="M141" s="220" t="s">
        <v>19</v>
      </c>
      <c r="N141" s="221" t="s">
        <v>43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129</v>
      </c>
      <c r="AT141" s="224" t="s">
        <v>124</v>
      </c>
      <c r="AU141" s="224" t="s">
        <v>80</v>
      </c>
      <c r="AY141" s="18" t="s">
        <v>123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76</v>
      </c>
      <c r="BK141" s="225">
        <f>ROUND(I141*H141,2)</f>
        <v>0</v>
      </c>
      <c r="BL141" s="18" t="s">
        <v>129</v>
      </c>
      <c r="BM141" s="224" t="s">
        <v>207</v>
      </c>
    </row>
    <row r="142" s="2" customFormat="1">
      <c r="A142" s="39"/>
      <c r="B142" s="40"/>
      <c r="C142" s="41"/>
      <c r="D142" s="226" t="s">
        <v>131</v>
      </c>
      <c r="E142" s="41"/>
      <c r="F142" s="227" t="s">
        <v>208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131</v>
      </c>
      <c r="AU142" s="18" t="s">
        <v>80</v>
      </c>
    </row>
    <row r="143" s="13" customFormat="1">
      <c r="A143" s="13"/>
      <c r="B143" s="231"/>
      <c r="C143" s="232"/>
      <c r="D143" s="233" t="s">
        <v>133</v>
      </c>
      <c r="E143" s="234" t="s">
        <v>19</v>
      </c>
      <c r="F143" s="235" t="s">
        <v>209</v>
      </c>
      <c r="G143" s="232"/>
      <c r="H143" s="236">
        <v>342.64400000000001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133</v>
      </c>
      <c r="AU143" s="242" t="s">
        <v>80</v>
      </c>
      <c r="AV143" s="13" t="s">
        <v>80</v>
      </c>
      <c r="AW143" s="13" t="s">
        <v>33</v>
      </c>
      <c r="AX143" s="13" t="s">
        <v>76</v>
      </c>
      <c r="AY143" s="242" t="s">
        <v>123</v>
      </c>
    </row>
    <row r="144" s="12" customFormat="1" ht="25.92" customHeight="1">
      <c r="A144" s="12"/>
      <c r="B144" s="197"/>
      <c r="C144" s="198"/>
      <c r="D144" s="199" t="s">
        <v>71</v>
      </c>
      <c r="E144" s="200" t="s">
        <v>210</v>
      </c>
      <c r="F144" s="200" t="s">
        <v>211</v>
      </c>
      <c r="G144" s="198"/>
      <c r="H144" s="198"/>
      <c r="I144" s="201"/>
      <c r="J144" s="202">
        <f>BK144</f>
        <v>0</v>
      </c>
      <c r="K144" s="198"/>
      <c r="L144" s="203"/>
      <c r="M144" s="204"/>
      <c r="N144" s="205"/>
      <c r="O144" s="205"/>
      <c r="P144" s="206">
        <f>P145</f>
        <v>0</v>
      </c>
      <c r="Q144" s="205"/>
      <c r="R144" s="206">
        <f>R145</f>
        <v>0</v>
      </c>
      <c r="S144" s="205"/>
      <c r="T144" s="207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8" t="s">
        <v>129</v>
      </c>
      <c r="AT144" s="209" t="s">
        <v>71</v>
      </c>
      <c r="AU144" s="209" t="s">
        <v>72</v>
      </c>
      <c r="AY144" s="208" t="s">
        <v>123</v>
      </c>
      <c r="BK144" s="210">
        <f>BK145</f>
        <v>0</v>
      </c>
    </row>
    <row r="145" s="12" customFormat="1" ht="22.8" customHeight="1">
      <c r="A145" s="12"/>
      <c r="B145" s="197"/>
      <c r="C145" s="198"/>
      <c r="D145" s="199" t="s">
        <v>71</v>
      </c>
      <c r="E145" s="211" t="s">
        <v>72</v>
      </c>
      <c r="F145" s="211" t="s">
        <v>212</v>
      </c>
      <c r="G145" s="198"/>
      <c r="H145" s="198"/>
      <c r="I145" s="201"/>
      <c r="J145" s="212">
        <f>BK145</f>
        <v>0</v>
      </c>
      <c r="K145" s="198"/>
      <c r="L145" s="203"/>
      <c r="M145" s="204"/>
      <c r="N145" s="205"/>
      <c r="O145" s="205"/>
      <c r="P145" s="206">
        <f>SUM(P146:P150)</f>
        <v>0</v>
      </c>
      <c r="Q145" s="205"/>
      <c r="R145" s="206">
        <f>SUM(R146:R150)</f>
        <v>0</v>
      </c>
      <c r="S145" s="205"/>
      <c r="T145" s="207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8" t="s">
        <v>129</v>
      </c>
      <c r="AT145" s="209" t="s">
        <v>71</v>
      </c>
      <c r="AU145" s="209" t="s">
        <v>76</v>
      </c>
      <c r="AY145" s="208" t="s">
        <v>123</v>
      </c>
      <c r="BK145" s="210">
        <f>SUM(BK146:BK150)</f>
        <v>0</v>
      </c>
    </row>
    <row r="146" s="2" customFormat="1" ht="14.4" customHeight="1">
      <c r="A146" s="39"/>
      <c r="B146" s="40"/>
      <c r="C146" s="253" t="s">
        <v>8</v>
      </c>
      <c r="D146" s="253" t="s">
        <v>213</v>
      </c>
      <c r="E146" s="254" t="s">
        <v>214</v>
      </c>
      <c r="F146" s="255" t="s">
        <v>215</v>
      </c>
      <c r="G146" s="256" t="s">
        <v>216</v>
      </c>
      <c r="H146" s="257">
        <v>1</v>
      </c>
      <c r="I146" s="258"/>
      <c r="J146" s="259">
        <f>ROUND(I146*H146,2)</f>
        <v>0</v>
      </c>
      <c r="K146" s="255" t="s">
        <v>19</v>
      </c>
      <c r="L146" s="260"/>
      <c r="M146" s="261" t="s">
        <v>19</v>
      </c>
      <c r="N146" s="262" t="s">
        <v>43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217</v>
      </c>
      <c r="AT146" s="224" t="s">
        <v>213</v>
      </c>
      <c r="AU146" s="224" t="s">
        <v>80</v>
      </c>
      <c r="AY146" s="18" t="s">
        <v>123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76</v>
      </c>
      <c r="BK146" s="225">
        <f>ROUND(I146*H146,2)</f>
        <v>0</v>
      </c>
      <c r="BL146" s="18" t="s">
        <v>217</v>
      </c>
      <c r="BM146" s="224" t="s">
        <v>218</v>
      </c>
    </row>
    <row r="147" s="13" customFormat="1">
      <c r="A147" s="13"/>
      <c r="B147" s="231"/>
      <c r="C147" s="232"/>
      <c r="D147" s="233" t="s">
        <v>133</v>
      </c>
      <c r="E147" s="234" t="s">
        <v>19</v>
      </c>
      <c r="F147" s="235" t="s">
        <v>76</v>
      </c>
      <c r="G147" s="232"/>
      <c r="H147" s="236">
        <v>1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133</v>
      </c>
      <c r="AU147" s="242" t="s">
        <v>80</v>
      </c>
      <c r="AV147" s="13" t="s">
        <v>80</v>
      </c>
      <c r="AW147" s="13" t="s">
        <v>33</v>
      </c>
      <c r="AX147" s="13" t="s">
        <v>76</v>
      </c>
      <c r="AY147" s="242" t="s">
        <v>123</v>
      </c>
    </row>
    <row r="148" s="2" customFormat="1" ht="14.4" customHeight="1">
      <c r="A148" s="39"/>
      <c r="B148" s="40"/>
      <c r="C148" s="253" t="s">
        <v>219</v>
      </c>
      <c r="D148" s="253" t="s">
        <v>213</v>
      </c>
      <c r="E148" s="254" t="s">
        <v>220</v>
      </c>
      <c r="F148" s="255" t="s">
        <v>221</v>
      </c>
      <c r="G148" s="256" t="s">
        <v>222</v>
      </c>
      <c r="H148" s="257">
        <v>1</v>
      </c>
      <c r="I148" s="258"/>
      <c r="J148" s="259">
        <f>ROUND(I148*H148,2)</f>
        <v>0</v>
      </c>
      <c r="K148" s="255" t="s">
        <v>19</v>
      </c>
      <c r="L148" s="260"/>
      <c r="M148" s="261" t="s">
        <v>19</v>
      </c>
      <c r="N148" s="262" t="s">
        <v>43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172</v>
      </c>
      <c r="AT148" s="224" t="s">
        <v>213</v>
      </c>
      <c r="AU148" s="224" t="s">
        <v>80</v>
      </c>
      <c r="AY148" s="18" t="s">
        <v>123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76</v>
      </c>
      <c r="BK148" s="225">
        <f>ROUND(I148*H148,2)</f>
        <v>0</v>
      </c>
      <c r="BL148" s="18" t="s">
        <v>129</v>
      </c>
      <c r="BM148" s="224" t="s">
        <v>223</v>
      </c>
    </row>
    <row r="149" s="2" customFormat="1" ht="14.4" customHeight="1">
      <c r="A149" s="39"/>
      <c r="B149" s="40"/>
      <c r="C149" s="213" t="s">
        <v>224</v>
      </c>
      <c r="D149" s="213" t="s">
        <v>124</v>
      </c>
      <c r="E149" s="214" t="s">
        <v>225</v>
      </c>
      <c r="F149" s="215" t="s">
        <v>226</v>
      </c>
      <c r="G149" s="216" t="s">
        <v>216</v>
      </c>
      <c r="H149" s="217">
        <v>1</v>
      </c>
      <c r="I149" s="218"/>
      <c r="J149" s="219">
        <f>ROUND(I149*H149,2)</f>
        <v>0</v>
      </c>
      <c r="K149" s="215" t="s">
        <v>19</v>
      </c>
      <c r="L149" s="45"/>
      <c r="M149" s="220" t="s">
        <v>19</v>
      </c>
      <c r="N149" s="221" t="s">
        <v>43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227</v>
      </c>
      <c r="AT149" s="224" t="s">
        <v>124</v>
      </c>
      <c r="AU149" s="224" t="s">
        <v>80</v>
      </c>
      <c r="AY149" s="18" t="s">
        <v>123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76</v>
      </c>
      <c r="BK149" s="225">
        <f>ROUND(I149*H149,2)</f>
        <v>0</v>
      </c>
      <c r="BL149" s="18" t="s">
        <v>227</v>
      </c>
      <c r="BM149" s="224" t="s">
        <v>228</v>
      </c>
    </row>
    <row r="150" s="2" customFormat="1" ht="14.4" customHeight="1">
      <c r="A150" s="39"/>
      <c r="B150" s="40"/>
      <c r="C150" s="253" t="s">
        <v>229</v>
      </c>
      <c r="D150" s="253" t="s">
        <v>213</v>
      </c>
      <c r="E150" s="254" t="s">
        <v>230</v>
      </c>
      <c r="F150" s="255" t="s">
        <v>231</v>
      </c>
      <c r="G150" s="256" t="s">
        <v>216</v>
      </c>
      <c r="H150" s="257">
        <v>1</v>
      </c>
      <c r="I150" s="258"/>
      <c r="J150" s="259">
        <f>ROUND(I150*H150,2)</f>
        <v>0</v>
      </c>
      <c r="K150" s="255" t="s">
        <v>19</v>
      </c>
      <c r="L150" s="260"/>
      <c r="M150" s="263" t="s">
        <v>19</v>
      </c>
      <c r="N150" s="264" t="s">
        <v>43</v>
      </c>
      <c r="O150" s="265"/>
      <c r="P150" s="266">
        <f>O150*H150</f>
        <v>0</v>
      </c>
      <c r="Q150" s="266">
        <v>0</v>
      </c>
      <c r="R150" s="266">
        <f>Q150*H150</f>
        <v>0</v>
      </c>
      <c r="S150" s="266">
        <v>0</v>
      </c>
      <c r="T150" s="26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217</v>
      </c>
      <c r="AT150" s="224" t="s">
        <v>213</v>
      </c>
      <c r="AU150" s="224" t="s">
        <v>80</v>
      </c>
      <c r="AY150" s="18" t="s">
        <v>123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76</v>
      </c>
      <c r="BK150" s="225">
        <f>ROUND(I150*H150,2)</f>
        <v>0</v>
      </c>
      <c r="BL150" s="18" t="s">
        <v>217</v>
      </c>
      <c r="BM150" s="224" t="s">
        <v>232</v>
      </c>
    </row>
    <row r="151" s="2" customFormat="1" ht="6.96" customHeight="1">
      <c r="A151" s="39"/>
      <c r="B151" s="60"/>
      <c r="C151" s="61"/>
      <c r="D151" s="61"/>
      <c r="E151" s="61"/>
      <c r="F151" s="61"/>
      <c r="G151" s="61"/>
      <c r="H151" s="61"/>
      <c r="I151" s="61"/>
      <c r="J151" s="61"/>
      <c r="K151" s="61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brrtMAvagk/9jox026pDD5/DUPO8cMA01m1H7ARzjRI3neQ0Jo/pCXTJ2wsTIawc7UL+3kkrXxSrmkrE/U6bWA==" hashValue="jZaJJYvTCDl61SeZVDp+3vjaXX2ehqNzNwaRQxEku39g5f0eYf9kIY+jo5vwuM1hW5SGet5yzvTKQGtt+MugKg==" algorithmName="SHA-512" password="CC35"/>
  <autoFilter ref="C91:K15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2_01/0013"/>
    <hyperlink ref="F102" r:id="rId2" display="https://podminky.urs.cz/item/CS_URS_2022_01/012103000"/>
    <hyperlink ref="F111" r:id="rId3" display="https://podminky.urs.cz/item/CS_URS_2022_01/113107242"/>
    <hyperlink ref="F115" r:id="rId4" display="https://podminky.urs.cz/item/CS_URS_2022_01/113202111"/>
    <hyperlink ref="F119" r:id="rId5" display="https://podminky.urs.cz/item/CS_URS_2022_01/919735123"/>
    <hyperlink ref="F125" r:id="rId6" display="https://podminky.urs.cz/item/CS_URS_2022_01/899102211"/>
    <hyperlink ref="F130" r:id="rId7" display="https://podminky.urs.cz/item/CS_URS_2022_01/997013601"/>
    <hyperlink ref="F134" r:id="rId8" display="https://podminky.urs.cz/item/CS_URS_2022_01/997013645"/>
    <hyperlink ref="F138" r:id="rId9" display="https://podminky.urs.cz/item/CS_URS_2022_01/997211529"/>
    <hyperlink ref="F142" r:id="rId10" display="https://podminky.urs.cz/item/CS_URS_2022_01/99723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92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4.4" customHeight="1">
      <c r="B7" s="21"/>
      <c r="E7" s="144" t="str">
        <f>'Rekapitulace stavby'!K6</f>
        <v>Rekonstrukce náměstí Míru ve Zruči nad Sázavou</v>
      </c>
      <c r="F7" s="143"/>
      <c r="G7" s="143"/>
      <c r="H7" s="143"/>
      <c r="L7" s="21"/>
    </row>
    <row r="8" s="1" customFormat="1" ht="12" customHeight="1">
      <c r="B8" s="21"/>
      <c r="D8" s="143" t="s">
        <v>93</v>
      </c>
      <c r="L8" s="21"/>
    </row>
    <row r="9" s="2" customFormat="1" ht="14.4" customHeight="1">
      <c r="A9" s="39"/>
      <c r="B9" s="45"/>
      <c r="C9" s="39"/>
      <c r="D9" s="39"/>
      <c r="E9" s="144" t="s">
        <v>94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95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5.6" customHeight="1">
      <c r="A11" s="39"/>
      <c r="B11" s="45"/>
      <c r="C11" s="39"/>
      <c r="D11" s="39"/>
      <c r="E11" s="146" t="s">
        <v>233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12. 12. 2022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Město Zruč nad Sázavou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VDG Projektování s.r.o.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Ing. Vítězslav Pavel</v>
      </c>
      <c r="F26" s="39"/>
      <c r="G26" s="39"/>
      <c r="H26" s="39"/>
      <c r="I26" s="143" t="s">
        <v>28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4.4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ROUND(J92,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ROUND((SUM(BE92:BE178)),  2)</f>
        <v>0</v>
      </c>
      <c r="G35" s="39"/>
      <c r="H35" s="39"/>
      <c r="I35" s="158">
        <v>0.20999999999999999</v>
      </c>
      <c r="J35" s="157">
        <f>ROUND(((SUM(BE92:BE178))*I35),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ROUND((SUM(BF92:BF178)),  2)</f>
        <v>0</v>
      </c>
      <c r="G36" s="39"/>
      <c r="H36" s="39"/>
      <c r="I36" s="158">
        <v>0.12</v>
      </c>
      <c r="J36" s="157">
        <f>ROUND(((SUM(BF92:BF178))*I36),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ROUND((SUM(BG92:BG178)),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ROUND((SUM(BH92:BH178)),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ROUND((SUM(BI92:BI178)),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97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4.4" customHeight="1">
      <c r="A50" s="39"/>
      <c r="B50" s="40"/>
      <c r="C50" s="41"/>
      <c r="D50" s="41"/>
      <c r="E50" s="170" t="str">
        <f>E7</f>
        <v>Rekonstrukce náměstí Míru ve Zruči nad Sázavou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93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4.4" customHeight="1">
      <c r="A52" s="39"/>
      <c r="B52" s="40"/>
      <c r="C52" s="41"/>
      <c r="D52" s="41"/>
      <c r="E52" s="170" t="s">
        <v>94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41"/>
      <c r="D54" s="41"/>
      <c r="E54" s="70" t="str">
        <f>E11</f>
        <v>02 - Podkládka povrchu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Zruč nad Sázavou</v>
      </c>
      <c r="G56" s="41"/>
      <c r="H56" s="41"/>
      <c r="I56" s="33" t="s">
        <v>23</v>
      </c>
      <c r="J56" s="73" t="str">
        <f>IF(J14="","",J14)</f>
        <v>12. 12. 2022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6.4" customHeight="1">
      <c r="A58" s="39"/>
      <c r="B58" s="40"/>
      <c r="C58" s="33" t="s">
        <v>25</v>
      </c>
      <c r="D58" s="41"/>
      <c r="E58" s="41"/>
      <c r="F58" s="28" t="str">
        <f>E17</f>
        <v>Město Zruč nad Sázavou</v>
      </c>
      <c r="G58" s="41"/>
      <c r="H58" s="41"/>
      <c r="I58" s="33" t="s">
        <v>31</v>
      </c>
      <c r="J58" s="37" t="str">
        <f>E23</f>
        <v>VDG Projektování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6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Vítězslav Pavel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98</v>
      </c>
      <c r="D61" s="172"/>
      <c r="E61" s="172"/>
      <c r="F61" s="172"/>
      <c r="G61" s="172"/>
      <c r="H61" s="172"/>
      <c r="I61" s="172"/>
      <c r="J61" s="173" t="s">
        <v>99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J92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100</v>
      </c>
    </row>
    <row r="64" s="9" customFormat="1" ht="24.96" customHeight="1">
      <c r="A64" s="9"/>
      <c r="B64" s="175"/>
      <c r="C64" s="176"/>
      <c r="D64" s="177" t="s">
        <v>101</v>
      </c>
      <c r="E64" s="178"/>
      <c r="F64" s="178"/>
      <c r="G64" s="178"/>
      <c r="H64" s="178"/>
      <c r="I64" s="178"/>
      <c r="J64" s="179">
        <f>J93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234</v>
      </c>
      <c r="E65" s="183"/>
      <c r="F65" s="183"/>
      <c r="G65" s="183"/>
      <c r="H65" s="183"/>
      <c r="I65" s="183"/>
      <c r="J65" s="184">
        <f>J94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235</v>
      </c>
      <c r="E66" s="183"/>
      <c r="F66" s="183"/>
      <c r="G66" s="183"/>
      <c r="H66" s="183"/>
      <c r="I66" s="183"/>
      <c r="J66" s="184">
        <f>J107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236</v>
      </c>
      <c r="E67" s="183"/>
      <c r="F67" s="183"/>
      <c r="G67" s="183"/>
      <c r="H67" s="183"/>
      <c r="I67" s="183"/>
      <c r="J67" s="184">
        <f>J131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103</v>
      </c>
      <c r="E68" s="183"/>
      <c r="F68" s="183"/>
      <c r="G68" s="183"/>
      <c r="H68" s="183"/>
      <c r="I68" s="183"/>
      <c r="J68" s="184">
        <f>J143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237</v>
      </c>
      <c r="E69" s="183"/>
      <c r="F69" s="183"/>
      <c r="G69" s="183"/>
      <c r="H69" s="183"/>
      <c r="I69" s="183"/>
      <c r="J69" s="184">
        <f>J157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238</v>
      </c>
      <c r="E70" s="183"/>
      <c r="F70" s="183"/>
      <c r="G70" s="183"/>
      <c r="H70" s="183"/>
      <c r="I70" s="183"/>
      <c r="J70" s="184">
        <f>J176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108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4.4" customHeight="1">
      <c r="A80" s="39"/>
      <c r="B80" s="40"/>
      <c r="C80" s="41"/>
      <c r="D80" s="41"/>
      <c r="E80" s="170" t="str">
        <f>E7</f>
        <v>Rekonstrukce náměstí Míru ve Zruči nad Sázavou</v>
      </c>
      <c r="F80" s="33"/>
      <c r="G80" s="33"/>
      <c r="H80" s="33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" customFormat="1" ht="12" customHeight="1">
      <c r="B81" s="22"/>
      <c r="C81" s="33" t="s">
        <v>93</v>
      </c>
      <c r="D81" s="23"/>
      <c r="E81" s="23"/>
      <c r="F81" s="23"/>
      <c r="G81" s="23"/>
      <c r="H81" s="23"/>
      <c r="I81" s="23"/>
      <c r="J81" s="23"/>
      <c r="K81" s="23"/>
      <c r="L81" s="21"/>
    </row>
    <row r="82" s="2" customFormat="1" ht="14.4" customHeight="1">
      <c r="A82" s="39"/>
      <c r="B82" s="40"/>
      <c r="C82" s="41"/>
      <c r="D82" s="41"/>
      <c r="E82" s="170" t="s">
        <v>94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95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6" customHeight="1">
      <c r="A84" s="39"/>
      <c r="B84" s="40"/>
      <c r="C84" s="41"/>
      <c r="D84" s="41"/>
      <c r="E84" s="70" t="str">
        <f>E11</f>
        <v>02 - Podkládka povrchu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F14</f>
        <v>Zruč nad Sázavou</v>
      </c>
      <c r="G86" s="41"/>
      <c r="H86" s="41"/>
      <c r="I86" s="33" t="s">
        <v>23</v>
      </c>
      <c r="J86" s="73" t="str">
        <f>IF(J14="","",J14)</f>
        <v>12. 12. 2022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6.4" customHeight="1">
      <c r="A88" s="39"/>
      <c r="B88" s="40"/>
      <c r="C88" s="33" t="s">
        <v>25</v>
      </c>
      <c r="D88" s="41"/>
      <c r="E88" s="41"/>
      <c r="F88" s="28" t="str">
        <f>E17</f>
        <v>Město Zruč nad Sázavou</v>
      </c>
      <c r="G88" s="41"/>
      <c r="H88" s="41"/>
      <c r="I88" s="33" t="s">
        <v>31</v>
      </c>
      <c r="J88" s="37" t="str">
        <f>E23</f>
        <v>VDG Projektování s.r.o.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6" customHeight="1">
      <c r="A89" s="39"/>
      <c r="B89" s="40"/>
      <c r="C89" s="33" t="s">
        <v>29</v>
      </c>
      <c r="D89" s="41"/>
      <c r="E89" s="41"/>
      <c r="F89" s="28" t="str">
        <f>IF(E20="","",E20)</f>
        <v>Vyplň údaj</v>
      </c>
      <c r="G89" s="41"/>
      <c r="H89" s="41"/>
      <c r="I89" s="33" t="s">
        <v>34</v>
      </c>
      <c r="J89" s="37" t="str">
        <f>E26</f>
        <v>Ing. Vítězslav Pavel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86"/>
      <c r="B91" s="187"/>
      <c r="C91" s="188" t="s">
        <v>109</v>
      </c>
      <c r="D91" s="189" t="s">
        <v>57</v>
      </c>
      <c r="E91" s="189" t="s">
        <v>53</v>
      </c>
      <c r="F91" s="189" t="s">
        <v>54</v>
      </c>
      <c r="G91" s="189" t="s">
        <v>110</v>
      </c>
      <c r="H91" s="189" t="s">
        <v>111</v>
      </c>
      <c r="I91" s="189" t="s">
        <v>112</v>
      </c>
      <c r="J91" s="189" t="s">
        <v>99</v>
      </c>
      <c r="K91" s="190" t="s">
        <v>113</v>
      </c>
      <c r="L91" s="191"/>
      <c r="M91" s="93" t="s">
        <v>19</v>
      </c>
      <c r="N91" s="94" t="s">
        <v>42</v>
      </c>
      <c r="O91" s="94" t="s">
        <v>114</v>
      </c>
      <c r="P91" s="94" t="s">
        <v>115</v>
      </c>
      <c r="Q91" s="94" t="s">
        <v>116</v>
      </c>
      <c r="R91" s="94" t="s">
        <v>117</v>
      </c>
      <c r="S91" s="94" t="s">
        <v>118</v>
      </c>
      <c r="T91" s="95" t="s">
        <v>119</v>
      </c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</row>
    <row r="92" s="2" customFormat="1" ht="22.8" customHeight="1">
      <c r="A92" s="39"/>
      <c r="B92" s="40"/>
      <c r="C92" s="100" t="s">
        <v>120</v>
      </c>
      <c r="D92" s="41"/>
      <c r="E92" s="41"/>
      <c r="F92" s="41"/>
      <c r="G92" s="41"/>
      <c r="H92" s="41"/>
      <c r="I92" s="41"/>
      <c r="J92" s="192">
        <f>BK92</f>
        <v>0</v>
      </c>
      <c r="K92" s="41"/>
      <c r="L92" s="45"/>
      <c r="M92" s="96"/>
      <c r="N92" s="193"/>
      <c r="O92" s="97"/>
      <c r="P92" s="194">
        <f>P93</f>
        <v>0</v>
      </c>
      <c r="Q92" s="97"/>
      <c r="R92" s="194">
        <f>R93</f>
        <v>272.32262000000003</v>
      </c>
      <c r="S92" s="97"/>
      <c r="T92" s="195">
        <f>T93</f>
        <v>10.619999999999999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71</v>
      </c>
      <c r="AU92" s="18" t="s">
        <v>100</v>
      </c>
      <c r="BK92" s="196">
        <f>BK93</f>
        <v>0</v>
      </c>
    </row>
    <row r="93" s="12" customFormat="1" ht="25.92" customHeight="1">
      <c r="A93" s="12"/>
      <c r="B93" s="197"/>
      <c r="C93" s="198"/>
      <c r="D93" s="199" t="s">
        <v>71</v>
      </c>
      <c r="E93" s="200" t="s">
        <v>121</v>
      </c>
      <c r="F93" s="200" t="s">
        <v>122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f>P94+P107+P131+P143+P157+P176</f>
        <v>0</v>
      </c>
      <c r="Q93" s="205"/>
      <c r="R93" s="206">
        <f>R94+R107+R131+R143+R157+R176</f>
        <v>272.32262000000003</v>
      </c>
      <c r="S93" s="205"/>
      <c r="T93" s="207">
        <f>T94+T107+T131+T143+T157+T176</f>
        <v>10.619999999999999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76</v>
      </c>
      <c r="AT93" s="209" t="s">
        <v>71</v>
      </c>
      <c r="AU93" s="209" t="s">
        <v>72</v>
      </c>
      <c r="AY93" s="208" t="s">
        <v>123</v>
      </c>
      <c r="BK93" s="210">
        <f>BK94+BK107+BK131+BK143+BK157+BK176</f>
        <v>0</v>
      </c>
    </row>
    <row r="94" s="12" customFormat="1" ht="22.8" customHeight="1">
      <c r="A94" s="12"/>
      <c r="B94" s="197"/>
      <c r="C94" s="198"/>
      <c r="D94" s="199" t="s">
        <v>71</v>
      </c>
      <c r="E94" s="211" t="s">
        <v>76</v>
      </c>
      <c r="F94" s="211" t="s">
        <v>239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SUM(P95:P106)</f>
        <v>0</v>
      </c>
      <c r="Q94" s="205"/>
      <c r="R94" s="206">
        <f>SUM(R95:R106)</f>
        <v>0</v>
      </c>
      <c r="S94" s="205"/>
      <c r="T94" s="207">
        <f>SUM(T95:T106)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76</v>
      </c>
      <c r="AT94" s="209" t="s">
        <v>71</v>
      </c>
      <c r="AU94" s="209" t="s">
        <v>76</v>
      </c>
      <c r="AY94" s="208" t="s">
        <v>123</v>
      </c>
      <c r="BK94" s="210">
        <f>SUM(BK95:BK106)</f>
        <v>0</v>
      </c>
    </row>
    <row r="95" s="2" customFormat="1" ht="14.4" customHeight="1">
      <c r="A95" s="39"/>
      <c r="B95" s="40"/>
      <c r="C95" s="213" t="s">
        <v>76</v>
      </c>
      <c r="D95" s="213" t="s">
        <v>124</v>
      </c>
      <c r="E95" s="214" t="s">
        <v>240</v>
      </c>
      <c r="F95" s="215" t="s">
        <v>241</v>
      </c>
      <c r="G95" s="216" t="s">
        <v>242</v>
      </c>
      <c r="H95" s="217">
        <v>85</v>
      </c>
      <c r="I95" s="218"/>
      <c r="J95" s="219">
        <f>ROUND(I95*H95,2)</f>
        <v>0</v>
      </c>
      <c r="K95" s="215" t="s">
        <v>128</v>
      </c>
      <c r="L95" s="45"/>
      <c r="M95" s="220" t="s">
        <v>19</v>
      </c>
      <c r="N95" s="221" t="s">
        <v>43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129</v>
      </c>
      <c r="AT95" s="224" t="s">
        <v>124</v>
      </c>
      <c r="AU95" s="224" t="s">
        <v>80</v>
      </c>
      <c r="AY95" s="18" t="s">
        <v>123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76</v>
      </c>
      <c r="BK95" s="225">
        <f>ROUND(I95*H95,2)</f>
        <v>0</v>
      </c>
      <c r="BL95" s="18" t="s">
        <v>129</v>
      </c>
      <c r="BM95" s="224" t="s">
        <v>243</v>
      </c>
    </row>
    <row r="96" s="2" customFormat="1">
      <c r="A96" s="39"/>
      <c r="B96" s="40"/>
      <c r="C96" s="41"/>
      <c r="D96" s="226" t="s">
        <v>131</v>
      </c>
      <c r="E96" s="41"/>
      <c r="F96" s="227" t="s">
        <v>244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131</v>
      </c>
      <c r="AU96" s="18" t="s">
        <v>80</v>
      </c>
    </row>
    <row r="97" s="13" customFormat="1">
      <c r="A97" s="13"/>
      <c r="B97" s="231"/>
      <c r="C97" s="232"/>
      <c r="D97" s="233" t="s">
        <v>133</v>
      </c>
      <c r="E97" s="234" t="s">
        <v>19</v>
      </c>
      <c r="F97" s="235" t="s">
        <v>245</v>
      </c>
      <c r="G97" s="232"/>
      <c r="H97" s="236">
        <v>85</v>
      </c>
      <c r="I97" s="237"/>
      <c r="J97" s="232"/>
      <c r="K97" s="232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133</v>
      </c>
      <c r="AU97" s="242" t="s">
        <v>80</v>
      </c>
      <c r="AV97" s="13" t="s">
        <v>80</v>
      </c>
      <c r="AW97" s="13" t="s">
        <v>33</v>
      </c>
      <c r="AX97" s="13" t="s">
        <v>76</v>
      </c>
      <c r="AY97" s="242" t="s">
        <v>123</v>
      </c>
    </row>
    <row r="98" s="14" customFormat="1">
      <c r="A98" s="14"/>
      <c r="B98" s="243"/>
      <c r="C98" s="244"/>
      <c r="D98" s="233" t="s">
        <v>133</v>
      </c>
      <c r="E98" s="245" t="s">
        <v>19</v>
      </c>
      <c r="F98" s="246" t="s">
        <v>246</v>
      </c>
      <c r="G98" s="244"/>
      <c r="H98" s="245" t="s">
        <v>19</v>
      </c>
      <c r="I98" s="247"/>
      <c r="J98" s="244"/>
      <c r="K98" s="244"/>
      <c r="L98" s="248"/>
      <c r="M98" s="249"/>
      <c r="N98" s="250"/>
      <c r="O98" s="250"/>
      <c r="P98" s="250"/>
      <c r="Q98" s="250"/>
      <c r="R98" s="250"/>
      <c r="S98" s="250"/>
      <c r="T98" s="251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2" t="s">
        <v>133</v>
      </c>
      <c r="AU98" s="252" t="s">
        <v>80</v>
      </c>
      <c r="AV98" s="14" t="s">
        <v>76</v>
      </c>
      <c r="AW98" s="14" t="s">
        <v>33</v>
      </c>
      <c r="AX98" s="14" t="s">
        <v>72</v>
      </c>
      <c r="AY98" s="252" t="s">
        <v>123</v>
      </c>
    </row>
    <row r="99" s="2" customFormat="1" ht="30" customHeight="1">
      <c r="A99" s="39"/>
      <c r="B99" s="40"/>
      <c r="C99" s="213" t="s">
        <v>80</v>
      </c>
      <c r="D99" s="213" t="s">
        <v>124</v>
      </c>
      <c r="E99" s="214" t="s">
        <v>247</v>
      </c>
      <c r="F99" s="215" t="s">
        <v>248</v>
      </c>
      <c r="G99" s="216" t="s">
        <v>242</v>
      </c>
      <c r="H99" s="217">
        <v>85</v>
      </c>
      <c r="I99" s="218"/>
      <c r="J99" s="219">
        <f>ROUND(I99*H99,2)</f>
        <v>0</v>
      </c>
      <c r="K99" s="215" t="s">
        <v>128</v>
      </c>
      <c r="L99" s="45"/>
      <c r="M99" s="220" t="s">
        <v>19</v>
      </c>
      <c r="N99" s="221" t="s">
        <v>43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129</v>
      </c>
      <c r="AT99" s="224" t="s">
        <v>124</v>
      </c>
      <c r="AU99" s="224" t="s">
        <v>80</v>
      </c>
      <c r="AY99" s="18" t="s">
        <v>123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76</v>
      </c>
      <c r="BK99" s="225">
        <f>ROUND(I99*H99,2)</f>
        <v>0</v>
      </c>
      <c r="BL99" s="18" t="s">
        <v>129</v>
      </c>
      <c r="BM99" s="224" t="s">
        <v>249</v>
      </c>
    </row>
    <row r="100" s="2" customFormat="1">
      <c r="A100" s="39"/>
      <c r="B100" s="40"/>
      <c r="C100" s="41"/>
      <c r="D100" s="226" t="s">
        <v>131</v>
      </c>
      <c r="E100" s="41"/>
      <c r="F100" s="227" t="s">
        <v>250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131</v>
      </c>
      <c r="AU100" s="18" t="s">
        <v>80</v>
      </c>
    </row>
    <row r="101" s="13" customFormat="1">
      <c r="A101" s="13"/>
      <c r="B101" s="231"/>
      <c r="C101" s="232"/>
      <c r="D101" s="233" t="s">
        <v>133</v>
      </c>
      <c r="E101" s="234" t="s">
        <v>19</v>
      </c>
      <c r="F101" s="235" t="s">
        <v>245</v>
      </c>
      <c r="G101" s="232"/>
      <c r="H101" s="236">
        <v>85</v>
      </c>
      <c r="I101" s="237"/>
      <c r="J101" s="232"/>
      <c r="K101" s="232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133</v>
      </c>
      <c r="AU101" s="242" t="s">
        <v>80</v>
      </c>
      <c r="AV101" s="13" t="s">
        <v>80</v>
      </c>
      <c r="AW101" s="13" t="s">
        <v>33</v>
      </c>
      <c r="AX101" s="13" t="s">
        <v>76</v>
      </c>
      <c r="AY101" s="242" t="s">
        <v>123</v>
      </c>
    </row>
    <row r="102" s="14" customFormat="1">
      <c r="A102" s="14"/>
      <c r="B102" s="243"/>
      <c r="C102" s="244"/>
      <c r="D102" s="233" t="s">
        <v>133</v>
      </c>
      <c r="E102" s="245" t="s">
        <v>19</v>
      </c>
      <c r="F102" s="246" t="s">
        <v>251</v>
      </c>
      <c r="G102" s="244"/>
      <c r="H102" s="245" t="s">
        <v>19</v>
      </c>
      <c r="I102" s="247"/>
      <c r="J102" s="244"/>
      <c r="K102" s="244"/>
      <c r="L102" s="248"/>
      <c r="M102" s="249"/>
      <c r="N102" s="250"/>
      <c r="O102" s="250"/>
      <c r="P102" s="250"/>
      <c r="Q102" s="250"/>
      <c r="R102" s="250"/>
      <c r="S102" s="250"/>
      <c r="T102" s="25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2" t="s">
        <v>133</v>
      </c>
      <c r="AU102" s="252" t="s">
        <v>80</v>
      </c>
      <c r="AV102" s="14" t="s">
        <v>76</v>
      </c>
      <c r="AW102" s="14" t="s">
        <v>33</v>
      </c>
      <c r="AX102" s="14" t="s">
        <v>72</v>
      </c>
      <c r="AY102" s="252" t="s">
        <v>123</v>
      </c>
    </row>
    <row r="103" s="2" customFormat="1" ht="19.8" customHeight="1">
      <c r="A103" s="39"/>
      <c r="B103" s="40"/>
      <c r="C103" s="213" t="s">
        <v>143</v>
      </c>
      <c r="D103" s="213" t="s">
        <v>124</v>
      </c>
      <c r="E103" s="214" t="s">
        <v>252</v>
      </c>
      <c r="F103" s="215" t="s">
        <v>253</v>
      </c>
      <c r="G103" s="216" t="s">
        <v>127</v>
      </c>
      <c r="H103" s="217">
        <v>425</v>
      </c>
      <c r="I103" s="218"/>
      <c r="J103" s="219">
        <f>ROUND(I103*H103,2)</f>
        <v>0</v>
      </c>
      <c r="K103" s="215" t="s">
        <v>128</v>
      </c>
      <c r="L103" s="45"/>
      <c r="M103" s="220" t="s">
        <v>19</v>
      </c>
      <c r="N103" s="221" t="s">
        <v>43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129</v>
      </c>
      <c r="AT103" s="224" t="s">
        <v>124</v>
      </c>
      <c r="AU103" s="224" t="s">
        <v>80</v>
      </c>
      <c r="AY103" s="18" t="s">
        <v>123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76</v>
      </c>
      <c r="BK103" s="225">
        <f>ROUND(I103*H103,2)</f>
        <v>0</v>
      </c>
      <c r="BL103" s="18" t="s">
        <v>129</v>
      </c>
      <c r="BM103" s="224" t="s">
        <v>254</v>
      </c>
    </row>
    <row r="104" s="2" customFormat="1">
      <c r="A104" s="39"/>
      <c r="B104" s="40"/>
      <c r="C104" s="41"/>
      <c r="D104" s="226" t="s">
        <v>131</v>
      </c>
      <c r="E104" s="41"/>
      <c r="F104" s="227" t="s">
        <v>255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131</v>
      </c>
      <c r="AU104" s="18" t="s">
        <v>80</v>
      </c>
    </row>
    <row r="105" s="13" customFormat="1">
      <c r="A105" s="13"/>
      <c r="B105" s="231"/>
      <c r="C105" s="232"/>
      <c r="D105" s="233" t="s">
        <v>133</v>
      </c>
      <c r="E105" s="234" t="s">
        <v>19</v>
      </c>
      <c r="F105" s="235" t="s">
        <v>256</v>
      </c>
      <c r="G105" s="232"/>
      <c r="H105" s="236">
        <v>425</v>
      </c>
      <c r="I105" s="237"/>
      <c r="J105" s="232"/>
      <c r="K105" s="232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133</v>
      </c>
      <c r="AU105" s="242" t="s">
        <v>80</v>
      </c>
      <c r="AV105" s="13" t="s">
        <v>80</v>
      </c>
      <c r="AW105" s="13" t="s">
        <v>33</v>
      </c>
      <c r="AX105" s="13" t="s">
        <v>76</v>
      </c>
      <c r="AY105" s="242" t="s">
        <v>123</v>
      </c>
    </row>
    <row r="106" s="14" customFormat="1">
      <c r="A106" s="14"/>
      <c r="B106" s="243"/>
      <c r="C106" s="244"/>
      <c r="D106" s="233" t="s">
        <v>133</v>
      </c>
      <c r="E106" s="245" t="s">
        <v>19</v>
      </c>
      <c r="F106" s="246" t="s">
        <v>257</v>
      </c>
      <c r="G106" s="244"/>
      <c r="H106" s="245" t="s">
        <v>19</v>
      </c>
      <c r="I106" s="247"/>
      <c r="J106" s="244"/>
      <c r="K106" s="244"/>
      <c r="L106" s="248"/>
      <c r="M106" s="249"/>
      <c r="N106" s="250"/>
      <c r="O106" s="250"/>
      <c r="P106" s="250"/>
      <c r="Q106" s="250"/>
      <c r="R106" s="250"/>
      <c r="S106" s="250"/>
      <c r="T106" s="25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2" t="s">
        <v>133</v>
      </c>
      <c r="AU106" s="252" t="s">
        <v>80</v>
      </c>
      <c r="AV106" s="14" t="s">
        <v>76</v>
      </c>
      <c r="AW106" s="14" t="s">
        <v>33</v>
      </c>
      <c r="AX106" s="14" t="s">
        <v>72</v>
      </c>
      <c r="AY106" s="252" t="s">
        <v>123</v>
      </c>
    </row>
    <row r="107" s="12" customFormat="1" ht="22.8" customHeight="1">
      <c r="A107" s="12"/>
      <c r="B107" s="197"/>
      <c r="C107" s="198"/>
      <c r="D107" s="199" t="s">
        <v>71</v>
      </c>
      <c r="E107" s="211" t="s">
        <v>156</v>
      </c>
      <c r="F107" s="211" t="s">
        <v>258</v>
      </c>
      <c r="G107" s="198"/>
      <c r="H107" s="198"/>
      <c r="I107" s="201"/>
      <c r="J107" s="212">
        <f>BK107</f>
        <v>0</v>
      </c>
      <c r="K107" s="198"/>
      <c r="L107" s="203"/>
      <c r="M107" s="204"/>
      <c r="N107" s="205"/>
      <c r="O107" s="205"/>
      <c r="P107" s="206">
        <f>SUM(P108:P130)</f>
        <v>0</v>
      </c>
      <c r="Q107" s="205"/>
      <c r="R107" s="206">
        <f>SUM(R108:R130)</f>
        <v>177.90600000000001</v>
      </c>
      <c r="S107" s="205"/>
      <c r="T107" s="207">
        <f>SUM(T108:T130)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8" t="s">
        <v>76</v>
      </c>
      <c r="AT107" s="209" t="s">
        <v>71</v>
      </c>
      <c r="AU107" s="209" t="s">
        <v>76</v>
      </c>
      <c r="AY107" s="208" t="s">
        <v>123</v>
      </c>
      <c r="BK107" s="210">
        <f>SUM(BK108:BK130)</f>
        <v>0</v>
      </c>
    </row>
    <row r="108" s="2" customFormat="1" ht="22.2" customHeight="1">
      <c r="A108" s="39"/>
      <c r="B108" s="40"/>
      <c r="C108" s="213" t="s">
        <v>129</v>
      </c>
      <c r="D108" s="213" t="s">
        <v>124</v>
      </c>
      <c r="E108" s="214" t="s">
        <v>259</v>
      </c>
      <c r="F108" s="215" t="s">
        <v>260</v>
      </c>
      <c r="G108" s="216" t="s">
        <v>127</v>
      </c>
      <c r="H108" s="217">
        <v>23</v>
      </c>
      <c r="I108" s="218"/>
      <c r="J108" s="219">
        <f>ROUND(I108*H108,2)</f>
        <v>0</v>
      </c>
      <c r="K108" s="215" t="s">
        <v>128</v>
      </c>
      <c r="L108" s="45"/>
      <c r="M108" s="220" t="s">
        <v>19</v>
      </c>
      <c r="N108" s="221" t="s">
        <v>43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129</v>
      </c>
      <c r="AT108" s="224" t="s">
        <v>124</v>
      </c>
      <c r="AU108" s="224" t="s">
        <v>80</v>
      </c>
      <c r="AY108" s="18" t="s">
        <v>123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76</v>
      </c>
      <c r="BK108" s="225">
        <f>ROUND(I108*H108,2)</f>
        <v>0</v>
      </c>
      <c r="BL108" s="18" t="s">
        <v>129</v>
      </c>
      <c r="BM108" s="224" t="s">
        <v>261</v>
      </c>
    </row>
    <row r="109" s="2" customFormat="1">
      <c r="A109" s="39"/>
      <c r="B109" s="40"/>
      <c r="C109" s="41"/>
      <c r="D109" s="226" t="s">
        <v>131</v>
      </c>
      <c r="E109" s="41"/>
      <c r="F109" s="227" t="s">
        <v>262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131</v>
      </c>
      <c r="AU109" s="18" t="s">
        <v>80</v>
      </c>
    </row>
    <row r="110" s="13" customFormat="1">
      <c r="A110" s="13"/>
      <c r="B110" s="231"/>
      <c r="C110" s="232"/>
      <c r="D110" s="233" t="s">
        <v>133</v>
      </c>
      <c r="E110" s="234" t="s">
        <v>19</v>
      </c>
      <c r="F110" s="235" t="s">
        <v>263</v>
      </c>
      <c r="G110" s="232"/>
      <c r="H110" s="236">
        <v>23</v>
      </c>
      <c r="I110" s="237"/>
      <c r="J110" s="232"/>
      <c r="K110" s="232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133</v>
      </c>
      <c r="AU110" s="242" t="s">
        <v>80</v>
      </c>
      <c r="AV110" s="13" t="s">
        <v>80</v>
      </c>
      <c r="AW110" s="13" t="s">
        <v>33</v>
      </c>
      <c r="AX110" s="13" t="s">
        <v>76</v>
      </c>
      <c r="AY110" s="242" t="s">
        <v>123</v>
      </c>
    </row>
    <row r="111" s="14" customFormat="1">
      <c r="A111" s="14"/>
      <c r="B111" s="243"/>
      <c r="C111" s="244"/>
      <c r="D111" s="233" t="s">
        <v>133</v>
      </c>
      <c r="E111" s="245" t="s">
        <v>19</v>
      </c>
      <c r="F111" s="246" t="s">
        <v>264</v>
      </c>
      <c r="G111" s="244"/>
      <c r="H111" s="245" t="s">
        <v>19</v>
      </c>
      <c r="I111" s="247"/>
      <c r="J111" s="244"/>
      <c r="K111" s="244"/>
      <c r="L111" s="248"/>
      <c r="M111" s="249"/>
      <c r="N111" s="250"/>
      <c r="O111" s="250"/>
      <c r="P111" s="250"/>
      <c r="Q111" s="250"/>
      <c r="R111" s="250"/>
      <c r="S111" s="250"/>
      <c r="T111" s="25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2" t="s">
        <v>133</v>
      </c>
      <c r="AU111" s="252" t="s">
        <v>80</v>
      </c>
      <c r="AV111" s="14" t="s">
        <v>76</v>
      </c>
      <c r="AW111" s="14" t="s">
        <v>33</v>
      </c>
      <c r="AX111" s="14" t="s">
        <v>72</v>
      </c>
      <c r="AY111" s="252" t="s">
        <v>123</v>
      </c>
    </row>
    <row r="112" s="2" customFormat="1" ht="22.2" customHeight="1">
      <c r="A112" s="39"/>
      <c r="B112" s="40"/>
      <c r="C112" s="213" t="s">
        <v>156</v>
      </c>
      <c r="D112" s="213" t="s">
        <v>124</v>
      </c>
      <c r="E112" s="214" t="s">
        <v>265</v>
      </c>
      <c r="F112" s="215" t="s">
        <v>266</v>
      </c>
      <c r="G112" s="216" t="s">
        <v>127</v>
      </c>
      <c r="H112" s="217">
        <v>1130</v>
      </c>
      <c r="I112" s="218"/>
      <c r="J112" s="219">
        <f>ROUND(I112*H112,2)</f>
        <v>0</v>
      </c>
      <c r="K112" s="215" t="s">
        <v>128</v>
      </c>
      <c r="L112" s="45"/>
      <c r="M112" s="220" t="s">
        <v>19</v>
      </c>
      <c r="N112" s="221" t="s">
        <v>43</v>
      </c>
      <c r="O112" s="85"/>
      <c r="P112" s="222">
        <f>O112*H112</f>
        <v>0</v>
      </c>
      <c r="Q112" s="222">
        <v>0.15620000000000001</v>
      </c>
      <c r="R112" s="222">
        <f>Q112*H112</f>
        <v>176.506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129</v>
      </c>
      <c r="AT112" s="224" t="s">
        <v>124</v>
      </c>
      <c r="AU112" s="224" t="s">
        <v>80</v>
      </c>
      <c r="AY112" s="18" t="s">
        <v>123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76</v>
      </c>
      <c r="BK112" s="225">
        <f>ROUND(I112*H112,2)</f>
        <v>0</v>
      </c>
      <c r="BL112" s="18" t="s">
        <v>129</v>
      </c>
      <c r="BM112" s="224" t="s">
        <v>267</v>
      </c>
    </row>
    <row r="113" s="2" customFormat="1">
      <c r="A113" s="39"/>
      <c r="B113" s="40"/>
      <c r="C113" s="41"/>
      <c r="D113" s="226" t="s">
        <v>131</v>
      </c>
      <c r="E113" s="41"/>
      <c r="F113" s="227" t="s">
        <v>268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131</v>
      </c>
      <c r="AU113" s="18" t="s">
        <v>80</v>
      </c>
    </row>
    <row r="114" s="13" customFormat="1">
      <c r="A114" s="13"/>
      <c r="B114" s="231"/>
      <c r="C114" s="232"/>
      <c r="D114" s="233" t="s">
        <v>133</v>
      </c>
      <c r="E114" s="234" t="s">
        <v>19</v>
      </c>
      <c r="F114" s="235" t="s">
        <v>269</v>
      </c>
      <c r="G114" s="232"/>
      <c r="H114" s="236">
        <v>1130</v>
      </c>
      <c r="I114" s="237"/>
      <c r="J114" s="232"/>
      <c r="K114" s="232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133</v>
      </c>
      <c r="AU114" s="242" t="s">
        <v>80</v>
      </c>
      <c r="AV114" s="13" t="s">
        <v>80</v>
      </c>
      <c r="AW114" s="13" t="s">
        <v>33</v>
      </c>
      <c r="AX114" s="13" t="s">
        <v>76</v>
      </c>
      <c r="AY114" s="242" t="s">
        <v>123</v>
      </c>
    </row>
    <row r="115" s="14" customFormat="1">
      <c r="A115" s="14"/>
      <c r="B115" s="243"/>
      <c r="C115" s="244"/>
      <c r="D115" s="233" t="s">
        <v>133</v>
      </c>
      <c r="E115" s="245" t="s">
        <v>19</v>
      </c>
      <c r="F115" s="246" t="s">
        <v>270</v>
      </c>
      <c r="G115" s="244"/>
      <c r="H115" s="245" t="s">
        <v>19</v>
      </c>
      <c r="I115" s="247"/>
      <c r="J115" s="244"/>
      <c r="K115" s="244"/>
      <c r="L115" s="248"/>
      <c r="M115" s="249"/>
      <c r="N115" s="250"/>
      <c r="O115" s="250"/>
      <c r="P115" s="250"/>
      <c r="Q115" s="250"/>
      <c r="R115" s="250"/>
      <c r="S115" s="250"/>
      <c r="T115" s="25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2" t="s">
        <v>133</v>
      </c>
      <c r="AU115" s="252" t="s">
        <v>80</v>
      </c>
      <c r="AV115" s="14" t="s">
        <v>76</v>
      </c>
      <c r="AW115" s="14" t="s">
        <v>33</v>
      </c>
      <c r="AX115" s="14" t="s">
        <v>72</v>
      </c>
      <c r="AY115" s="252" t="s">
        <v>123</v>
      </c>
    </row>
    <row r="116" s="2" customFormat="1" ht="14.4" customHeight="1">
      <c r="A116" s="39"/>
      <c r="B116" s="40"/>
      <c r="C116" s="213" t="s">
        <v>164</v>
      </c>
      <c r="D116" s="213" t="s">
        <v>124</v>
      </c>
      <c r="E116" s="214" t="s">
        <v>271</v>
      </c>
      <c r="F116" s="215" t="s">
        <v>272</v>
      </c>
      <c r="G116" s="216" t="s">
        <v>127</v>
      </c>
      <c r="H116" s="217">
        <v>4520</v>
      </c>
      <c r="I116" s="218"/>
      <c r="J116" s="219">
        <f>ROUND(I116*H116,2)</f>
        <v>0</v>
      </c>
      <c r="K116" s="215" t="s">
        <v>128</v>
      </c>
      <c r="L116" s="45"/>
      <c r="M116" s="220" t="s">
        <v>19</v>
      </c>
      <c r="N116" s="221" t="s">
        <v>43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129</v>
      </c>
      <c r="AT116" s="224" t="s">
        <v>124</v>
      </c>
      <c r="AU116" s="224" t="s">
        <v>80</v>
      </c>
      <c r="AY116" s="18" t="s">
        <v>123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76</v>
      </c>
      <c r="BK116" s="225">
        <f>ROUND(I116*H116,2)</f>
        <v>0</v>
      </c>
      <c r="BL116" s="18" t="s">
        <v>129</v>
      </c>
      <c r="BM116" s="224" t="s">
        <v>273</v>
      </c>
    </row>
    <row r="117" s="2" customFormat="1">
      <c r="A117" s="39"/>
      <c r="B117" s="40"/>
      <c r="C117" s="41"/>
      <c r="D117" s="226" t="s">
        <v>131</v>
      </c>
      <c r="E117" s="41"/>
      <c r="F117" s="227" t="s">
        <v>274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131</v>
      </c>
      <c r="AU117" s="18" t="s">
        <v>80</v>
      </c>
    </row>
    <row r="118" s="13" customFormat="1">
      <c r="A118" s="13"/>
      <c r="B118" s="231"/>
      <c r="C118" s="232"/>
      <c r="D118" s="233" t="s">
        <v>133</v>
      </c>
      <c r="E118" s="234" t="s">
        <v>19</v>
      </c>
      <c r="F118" s="235" t="s">
        <v>275</v>
      </c>
      <c r="G118" s="232"/>
      <c r="H118" s="236">
        <v>4520</v>
      </c>
      <c r="I118" s="237"/>
      <c r="J118" s="232"/>
      <c r="K118" s="232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133</v>
      </c>
      <c r="AU118" s="242" t="s">
        <v>80</v>
      </c>
      <c r="AV118" s="13" t="s">
        <v>80</v>
      </c>
      <c r="AW118" s="13" t="s">
        <v>33</v>
      </c>
      <c r="AX118" s="13" t="s">
        <v>76</v>
      </c>
      <c r="AY118" s="242" t="s">
        <v>123</v>
      </c>
    </row>
    <row r="119" s="14" customFormat="1">
      <c r="A119" s="14"/>
      <c r="B119" s="243"/>
      <c r="C119" s="244"/>
      <c r="D119" s="233" t="s">
        <v>133</v>
      </c>
      <c r="E119" s="245" t="s">
        <v>19</v>
      </c>
      <c r="F119" s="246" t="s">
        <v>276</v>
      </c>
      <c r="G119" s="244"/>
      <c r="H119" s="245" t="s">
        <v>19</v>
      </c>
      <c r="I119" s="247"/>
      <c r="J119" s="244"/>
      <c r="K119" s="244"/>
      <c r="L119" s="248"/>
      <c r="M119" s="249"/>
      <c r="N119" s="250"/>
      <c r="O119" s="250"/>
      <c r="P119" s="250"/>
      <c r="Q119" s="250"/>
      <c r="R119" s="250"/>
      <c r="S119" s="250"/>
      <c r="T119" s="25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2" t="s">
        <v>133</v>
      </c>
      <c r="AU119" s="252" t="s">
        <v>80</v>
      </c>
      <c r="AV119" s="14" t="s">
        <v>76</v>
      </c>
      <c r="AW119" s="14" t="s">
        <v>33</v>
      </c>
      <c r="AX119" s="14" t="s">
        <v>72</v>
      </c>
      <c r="AY119" s="252" t="s">
        <v>123</v>
      </c>
    </row>
    <row r="120" s="2" customFormat="1" ht="22.2" customHeight="1">
      <c r="A120" s="39"/>
      <c r="B120" s="40"/>
      <c r="C120" s="213" t="s">
        <v>174</v>
      </c>
      <c r="D120" s="213" t="s">
        <v>124</v>
      </c>
      <c r="E120" s="214" t="s">
        <v>277</v>
      </c>
      <c r="F120" s="215" t="s">
        <v>278</v>
      </c>
      <c r="G120" s="216" t="s">
        <v>127</v>
      </c>
      <c r="H120" s="217">
        <v>2260</v>
      </c>
      <c r="I120" s="218"/>
      <c r="J120" s="219">
        <f>ROUND(I120*H120,2)</f>
        <v>0</v>
      </c>
      <c r="K120" s="215" t="s">
        <v>128</v>
      </c>
      <c r="L120" s="45"/>
      <c r="M120" s="220" t="s">
        <v>19</v>
      </c>
      <c r="N120" s="221" t="s">
        <v>43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129</v>
      </c>
      <c r="AT120" s="224" t="s">
        <v>124</v>
      </c>
      <c r="AU120" s="224" t="s">
        <v>80</v>
      </c>
      <c r="AY120" s="18" t="s">
        <v>123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76</v>
      </c>
      <c r="BK120" s="225">
        <f>ROUND(I120*H120,2)</f>
        <v>0</v>
      </c>
      <c r="BL120" s="18" t="s">
        <v>129</v>
      </c>
      <c r="BM120" s="224" t="s">
        <v>279</v>
      </c>
    </row>
    <row r="121" s="2" customFormat="1">
      <c r="A121" s="39"/>
      <c r="B121" s="40"/>
      <c r="C121" s="41"/>
      <c r="D121" s="226" t="s">
        <v>131</v>
      </c>
      <c r="E121" s="41"/>
      <c r="F121" s="227" t="s">
        <v>280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131</v>
      </c>
      <c r="AU121" s="18" t="s">
        <v>80</v>
      </c>
    </row>
    <row r="122" s="13" customFormat="1">
      <c r="A122" s="13"/>
      <c r="B122" s="231"/>
      <c r="C122" s="232"/>
      <c r="D122" s="233" t="s">
        <v>133</v>
      </c>
      <c r="E122" s="234" t="s">
        <v>19</v>
      </c>
      <c r="F122" s="235" t="s">
        <v>154</v>
      </c>
      <c r="G122" s="232"/>
      <c r="H122" s="236">
        <v>2260</v>
      </c>
      <c r="I122" s="237"/>
      <c r="J122" s="232"/>
      <c r="K122" s="232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133</v>
      </c>
      <c r="AU122" s="242" t="s">
        <v>80</v>
      </c>
      <c r="AV122" s="13" t="s">
        <v>80</v>
      </c>
      <c r="AW122" s="13" t="s">
        <v>33</v>
      </c>
      <c r="AX122" s="13" t="s">
        <v>76</v>
      </c>
      <c r="AY122" s="242" t="s">
        <v>123</v>
      </c>
    </row>
    <row r="123" s="14" customFormat="1">
      <c r="A123" s="14"/>
      <c r="B123" s="243"/>
      <c r="C123" s="244"/>
      <c r="D123" s="233" t="s">
        <v>133</v>
      </c>
      <c r="E123" s="245" t="s">
        <v>19</v>
      </c>
      <c r="F123" s="246" t="s">
        <v>281</v>
      </c>
      <c r="G123" s="244"/>
      <c r="H123" s="245" t="s">
        <v>19</v>
      </c>
      <c r="I123" s="247"/>
      <c r="J123" s="244"/>
      <c r="K123" s="244"/>
      <c r="L123" s="248"/>
      <c r="M123" s="249"/>
      <c r="N123" s="250"/>
      <c r="O123" s="250"/>
      <c r="P123" s="250"/>
      <c r="Q123" s="250"/>
      <c r="R123" s="250"/>
      <c r="S123" s="250"/>
      <c r="T123" s="25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2" t="s">
        <v>133</v>
      </c>
      <c r="AU123" s="252" t="s">
        <v>80</v>
      </c>
      <c r="AV123" s="14" t="s">
        <v>76</v>
      </c>
      <c r="AW123" s="14" t="s">
        <v>33</v>
      </c>
      <c r="AX123" s="14" t="s">
        <v>72</v>
      </c>
      <c r="AY123" s="252" t="s">
        <v>123</v>
      </c>
    </row>
    <row r="124" s="2" customFormat="1" ht="14.4" customHeight="1">
      <c r="A124" s="39"/>
      <c r="B124" s="40"/>
      <c r="C124" s="253" t="s">
        <v>172</v>
      </c>
      <c r="D124" s="253" t="s">
        <v>213</v>
      </c>
      <c r="E124" s="254" t="s">
        <v>282</v>
      </c>
      <c r="F124" s="255" t="s">
        <v>283</v>
      </c>
      <c r="G124" s="256" t="s">
        <v>127</v>
      </c>
      <c r="H124" s="257">
        <v>10</v>
      </c>
      <c r="I124" s="258"/>
      <c r="J124" s="259">
        <f>ROUND(I124*H124,2)</f>
        <v>0</v>
      </c>
      <c r="K124" s="255" t="s">
        <v>128</v>
      </c>
      <c r="L124" s="260"/>
      <c r="M124" s="261" t="s">
        <v>19</v>
      </c>
      <c r="N124" s="262" t="s">
        <v>43</v>
      </c>
      <c r="O124" s="85"/>
      <c r="P124" s="222">
        <f>O124*H124</f>
        <v>0</v>
      </c>
      <c r="Q124" s="222">
        <v>0.14000000000000001</v>
      </c>
      <c r="R124" s="222">
        <f>Q124*H124</f>
        <v>1.4000000000000001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172</v>
      </c>
      <c r="AT124" s="224" t="s">
        <v>213</v>
      </c>
      <c r="AU124" s="224" t="s">
        <v>80</v>
      </c>
      <c r="AY124" s="18" t="s">
        <v>123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76</v>
      </c>
      <c r="BK124" s="225">
        <f>ROUND(I124*H124,2)</f>
        <v>0</v>
      </c>
      <c r="BL124" s="18" t="s">
        <v>129</v>
      </c>
      <c r="BM124" s="224" t="s">
        <v>284</v>
      </c>
    </row>
    <row r="125" s="13" customFormat="1">
      <c r="A125" s="13"/>
      <c r="B125" s="231"/>
      <c r="C125" s="232"/>
      <c r="D125" s="233" t="s">
        <v>133</v>
      </c>
      <c r="E125" s="234" t="s">
        <v>19</v>
      </c>
      <c r="F125" s="235" t="s">
        <v>197</v>
      </c>
      <c r="G125" s="232"/>
      <c r="H125" s="236">
        <v>10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133</v>
      </c>
      <c r="AU125" s="242" t="s">
        <v>80</v>
      </c>
      <c r="AV125" s="13" t="s">
        <v>80</v>
      </c>
      <c r="AW125" s="13" t="s">
        <v>33</v>
      </c>
      <c r="AX125" s="13" t="s">
        <v>76</v>
      </c>
      <c r="AY125" s="242" t="s">
        <v>123</v>
      </c>
    </row>
    <row r="126" s="14" customFormat="1">
      <c r="A126" s="14"/>
      <c r="B126" s="243"/>
      <c r="C126" s="244"/>
      <c r="D126" s="233" t="s">
        <v>133</v>
      </c>
      <c r="E126" s="245" t="s">
        <v>19</v>
      </c>
      <c r="F126" s="246" t="s">
        <v>285</v>
      </c>
      <c r="G126" s="244"/>
      <c r="H126" s="245" t="s">
        <v>19</v>
      </c>
      <c r="I126" s="247"/>
      <c r="J126" s="244"/>
      <c r="K126" s="244"/>
      <c r="L126" s="248"/>
      <c r="M126" s="249"/>
      <c r="N126" s="250"/>
      <c r="O126" s="250"/>
      <c r="P126" s="250"/>
      <c r="Q126" s="250"/>
      <c r="R126" s="250"/>
      <c r="S126" s="250"/>
      <c r="T126" s="25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2" t="s">
        <v>133</v>
      </c>
      <c r="AU126" s="252" t="s">
        <v>80</v>
      </c>
      <c r="AV126" s="14" t="s">
        <v>76</v>
      </c>
      <c r="AW126" s="14" t="s">
        <v>33</v>
      </c>
      <c r="AX126" s="14" t="s">
        <v>72</v>
      </c>
      <c r="AY126" s="252" t="s">
        <v>123</v>
      </c>
    </row>
    <row r="127" s="2" customFormat="1" ht="22.2" customHeight="1">
      <c r="A127" s="39"/>
      <c r="B127" s="40"/>
      <c r="C127" s="213" t="s">
        <v>180</v>
      </c>
      <c r="D127" s="213" t="s">
        <v>124</v>
      </c>
      <c r="E127" s="214" t="s">
        <v>286</v>
      </c>
      <c r="F127" s="215" t="s">
        <v>287</v>
      </c>
      <c r="G127" s="216" t="s">
        <v>159</v>
      </c>
      <c r="H127" s="217">
        <v>120</v>
      </c>
      <c r="I127" s="218"/>
      <c r="J127" s="219">
        <f>ROUND(I127*H127,2)</f>
        <v>0</v>
      </c>
      <c r="K127" s="215" t="s">
        <v>128</v>
      </c>
      <c r="L127" s="45"/>
      <c r="M127" s="220" t="s">
        <v>19</v>
      </c>
      <c r="N127" s="221" t="s">
        <v>43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129</v>
      </c>
      <c r="AT127" s="224" t="s">
        <v>124</v>
      </c>
      <c r="AU127" s="224" t="s">
        <v>80</v>
      </c>
      <c r="AY127" s="18" t="s">
        <v>123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76</v>
      </c>
      <c r="BK127" s="225">
        <f>ROUND(I127*H127,2)</f>
        <v>0</v>
      </c>
      <c r="BL127" s="18" t="s">
        <v>129</v>
      </c>
      <c r="BM127" s="224" t="s">
        <v>288</v>
      </c>
    </row>
    <row r="128" s="2" customFormat="1">
      <c r="A128" s="39"/>
      <c r="B128" s="40"/>
      <c r="C128" s="41"/>
      <c r="D128" s="226" t="s">
        <v>131</v>
      </c>
      <c r="E128" s="41"/>
      <c r="F128" s="227" t="s">
        <v>289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131</v>
      </c>
      <c r="AU128" s="18" t="s">
        <v>80</v>
      </c>
    </row>
    <row r="129" s="13" customFormat="1">
      <c r="A129" s="13"/>
      <c r="B129" s="231"/>
      <c r="C129" s="232"/>
      <c r="D129" s="233" t="s">
        <v>133</v>
      </c>
      <c r="E129" s="234" t="s">
        <v>19</v>
      </c>
      <c r="F129" s="235" t="s">
        <v>290</v>
      </c>
      <c r="G129" s="232"/>
      <c r="H129" s="236">
        <v>120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133</v>
      </c>
      <c r="AU129" s="242" t="s">
        <v>80</v>
      </c>
      <c r="AV129" s="13" t="s">
        <v>80</v>
      </c>
      <c r="AW129" s="13" t="s">
        <v>33</v>
      </c>
      <c r="AX129" s="13" t="s">
        <v>76</v>
      </c>
      <c r="AY129" s="242" t="s">
        <v>123</v>
      </c>
    </row>
    <row r="130" s="14" customFormat="1">
      <c r="A130" s="14"/>
      <c r="B130" s="243"/>
      <c r="C130" s="244"/>
      <c r="D130" s="233" t="s">
        <v>133</v>
      </c>
      <c r="E130" s="245" t="s">
        <v>19</v>
      </c>
      <c r="F130" s="246" t="s">
        <v>291</v>
      </c>
      <c r="G130" s="244"/>
      <c r="H130" s="245" t="s">
        <v>19</v>
      </c>
      <c r="I130" s="247"/>
      <c r="J130" s="244"/>
      <c r="K130" s="244"/>
      <c r="L130" s="248"/>
      <c r="M130" s="249"/>
      <c r="N130" s="250"/>
      <c r="O130" s="250"/>
      <c r="P130" s="250"/>
      <c r="Q130" s="250"/>
      <c r="R130" s="250"/>
      <c r="S130" s="250"/>
      <c r="T130" s="25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2" t="s">
        <v>133</v>
      </c>
      <c r="AU130" s="252" t="s">
        <v>80</v>
      </c>
      <c r="AV130" s="14" t="s">
        <v>76</v>
      </c>
      <c r="AW130" s="14" t="s">
        <v>33</v>
      </c>
      <c r="AX130" s="14" t="s">
        <v>72</v>
      </c>
      <c r="AY130" s="252" t="s">
        <v>123</v>
      </c>
    </row>
    <row r="131" s="12" customFormat="1" ht="22.8" customHeight="1">
      <c r="A131" s="12"/>
      <c r="B131" s="197"/>
      <c r="C131" s="198"/>
      <c r="D131" s="199" t="s">
        <v>71</v>
      </c>
      <c r="E131" s="211" t="s">
        <v>164</v>
      </c>
      <c r="F131" s="211" t="s">
        <v>292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SUM(P132:P142)</f>
        <v>0</v>
      </c>
      <c r="Q131" s="205"/>
      <c r="R131" s="206">
        <f>SUM(R132:R142)</f>
        <v>13.905000000000001</v>
      </c>
      <c r="S131" s="205"/>
      <c r="T131" s="207">
        <f>SUM(T132:T142)</f>
        <v>10.619999999999999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76</v>
      </c>
      <c r="AT131" s="209" t="s">
        <v>71</v>
      </c>
      <c r="AU131" s="209" t="s">
        <v>76</v>
      </c>
      <c r="AY131" s="208" t="s">
        <v>123</v>
      </c>
      <c r="BK131" s="210">
        <f>SUM(BK132:BK142)</f>
        <v>0</v>
      </c>
    </row>
    <row r="132" s="2" customFormat="1" ht="34.8" customHeight="1">
      <c r="A132" s="39"/>
      <c r="B132" s="40"/>
      <c r="C132" s="213" t="s">
        <v>197</v>
      </c>
      <c r="D132" s="213" t="s">
        <v>124</v>
      </c>
      <c r="E132" s="214" t="s">
        <v>293</v>
      </c>
      <c r="F132" s="215" t="s">
        <v>294</v>
      </c>
      <c r="G132" s="216" t="s">
        <v>127</v>
      </c>
      <c r="H132" s="217">
        <v>36</v>
      </c>
      <c r="I132" s="218"/>
      <c r="J132" s="219">
        <f>ROUND(I132*H132,2)</f>
        <v>0</v>
      </c>
      <c r="K132" s="215" t="s">
        <v>128</v>
      </c>
      <c r="L132" s="45"/>
      <c r="M132" s="220" t="s">
        <v>19</v>
      </c>
      <c r="N132" s="221" t="s">
        <v>43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0.29499999999999998</v>
      </c>
      <c r="T132" s="223">
        <f>S132*H132</f>
        <v>10.619999999999999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129</v>
      </c>
      <c r="AT132" s="224" t="s">
        <v>124</v>
      </c>
      <c r="AU132" s="224" t="s">
        <v>80</v>
      </c>
      <c r="AY132" s="18" t="s">
        <v>123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76</v>
      </c>
      <c r="BK132" s="225">
        <f>ROUND(I132*H132,2)</f>
        <v>0</v>
      </c>
      <c r="BL132" s="18" t="s">
        <v>129</v>
      </c>
      <c r="BM132" s="224" t="s">
        <v>295</v>
      </c>
    </row>
    <row r="133" s="2" customFormat="1">
      <c r="A133" s="39"/>
      <c r="B133" s="40"/>
      <c r="C133" s="41"/>
      <c r="D133" s="226" t="s">
        <v>131</v>
      </c>
      <c r="E133" s="41"/>
      <c r="F133" s="227" t="s">
        <v>296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131</v>
      </c>
      <c r="AU133" s="18" t="s">
        <v>80</v>
      </c>
    </row>
    <row r="134" s="13" customFormat="1">
      <c r="A134" s="13"/>
      <c r="B134" s="231"/>
      <c r="C134" s="232"/>
      <c r="D134" s="233" t="s">
        <v>133</v>
      </c>
      <c r="E134" s="234" t="s">
        <v>19</v>
      </c>
      <c r="F134" s="235" t="s">
        <v>297</v>
      </c>
      <c r="G134" s="232"/>
      <c r="H134" s="236">
        <v>36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133</v>
      </c>
      <c r="AU134" s="242" t="s">
        <v>80</v>
      </c>
      <c r="AV134" s="13" t="s">
        <v>80</v>
      </c>
      <c r="AW134" s="13" t="s">
        <v>33</v>
      </c>
      <c r="AX134" s="13" t="s">
        <v>76</v>
      </c>
      <c r="AY134" s="242" t="s">
        <v>123</v>
      </c>
    </row>
    <row r="135" s="14" customFormat="1">
      <c r="A135" s="14"/>
      <c r="B135" s="243"/>
      <c r="C135" s="244"/>
      <c r="D135" s="233" t="s">
        <v>133</v>
      </c>
      <c r="E135" s="245" t="s">
        <v>19</v>
      </c>
      <c r="F135" s="246" t="s">
        <v>298</v>
      </c>
      <c r="G135" s="244"/>
      <c r="H135" s="245" t="s">
        <v>19</v>
      </c>
      <c r="I135" s="247"/>
      <c r="J135" s="244"/>
      <c r="K135" s="244"/>
      <c r="L135" s="248"/>
      <c r="M135" s="249"/>
      <c r="N135" s="250"/>
      <c r="O135" s="250"/>
      <c r="P135" s="250"/>
      <c r="Q135" s="250"/>
      <c r="R135" s="250"/>
      <c r="S135" s="250"/>
      <c r="T135" s="25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2" t="s">
        <v>133</v>
      </c>
      <c r="AU135" s="252" t="s">
        <v>80</v>
      </c>
      <c r="AV135" s="14" t="s">
        <v>76</v>
      </c>
      <c r="AW135" s="14" t="s">
        <v>33</v>
      </c>
      <c r="AX135" s="14" t="s">
        <v>72</v>
      </c>
      <c r="AY135" s="252" t="s">
        <v>123</v>
      </c>
    </row>
    <row r="136" s="2" customFormat="1" ht="40.2" customHeight="1">
      <c r="A136" s="39"/>
      <c r="B136" s="40"/>
      <c r="C136" s="213" t="s">
        <v>204</v>
      </c>
      <c r="D136" s="213" t="s">
        <v>124</v>
      </c>
      <c r="E136" s="214" t="s">
        <v>299</v>
      </c>
      <c r="F136" s="215" t="s">
        <v>300</v>
      </c>
      <c r="G136" s="216" t="s">
        <v>127</v>
      </c>
      <c r="H136" s="217">
        <v>36</v>
      </c>
      <c r="I136" s="218"/>
      <c r="J136" s="219">
        <f>ROUND(I136*H136,2)</f>
        <v>0</v>
      </c>
      <c r="K136" s="215" t="s">
        <v>128</v>
      </c>
      <c r="L136" s="45"/>
      <c r="M136" s="220" t="s">
        <v>19</v>
      </c>
      <c r="N136" s="221" t="s">
        <v>43</v>
      </c>
      <c r="O136" s="85"/>
      <c r="P136" s="222">
        <f>O136*H136</f>
        <v>0</v>
      </c>
      <c r="Q136" s="222">
        <v>0.085650000000000004</v>
      </c>
      <c r="R136" s="222">
        <f>Q136*H136</f>
        <v>3.0834000000000001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129</v>
      </c>
      <c r="AT136" s="224" t="s">
        <v>124</v>
      </c>
      <c r="AU136" s="224" t="s">
        <v>80</v>
      </c>
      <c r="AY136" s="18" t="s">
        <v>123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76</v>
      </c>
      <c r="BK136" s="225">
        <f>ROUND(I136*H136,2)</f>
        <v>0</v>
      </c>
      <c r="BL136" s="18" t="s">
        <v>129</v>
      </c>
      <c r="BM136" s="224" t="s">
        <v>301</v>
      </c>
    </row>
    <row r="137" s="2" customFormat="1">
      <c r="A137" s="39"/>
      <c r="B137" s="40"/>
      <c r="C137" s="41"/>
      <c r="D137" s="226" t="s">
        <v>131</v>
      </c>
      <c r="E137" s="41"/>
      <c r="F137" s="227" t="s">
        <v>302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131</v>
      </c>
      <c r="AU137" s="18" t="s">
        <v>80</v>
      </c>
    </row>
    <row r="138" s="13" customFormat="1">
      <c r="A138" s="13"/>
      <c r="B138" s="231"/>
      <c r="C138" s="232"/>
      <c r="D138" s="233" t="s">
        <v>133</v>
      </c>
      <c r="E138" s="234" t="s">
        <v>19</v>
      </c>
      <c r="F138" s="235" t="s">
        <v>297</v>
      </c>
      <c r="G138" s="232"/>
      <c r="H138" s="236">
        <v>36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133</v>
      </c>
      <c r="AU138" s="242" t="s">
        <v>80</v>
      </c>
      <c r="AV138" s="13" t="s">
        <v>80</v>
      </c>
      <c r="AW138" s="13" t="s">
        <v>33</v>
      </c>
      <c r="AX138" s="13" t="s">
        <v>76</v>
      </c>
      <c r="AY138" s="242" t="s">
        <v>123</v>
      </c>
    </row>
    <row r="139" s="2" customFormat="1" ht="22.2" customHeight="1">
      <c r="A139" s="39"/>
      <c r="B139" s="40"/>
      <c r="C139" s="213" t="s">
        <v>8</v>
      </c>
      <c r="D139" s="213" t="s">
        <v>124</v>
      </c>
      <c r="E139" s="214" t="s">
        <v>303</v>
      </c>
      <c r="F139" s="215" t="s">
        <v>304</v>
      </c>
      <c r="G139" s="216" t="s">
        <v>242</v>
      </c>
      <c r="H139" s="217">
        <v>5.4000000000000004</v>
      </c>
      <c r="I139" s="218"/>
      <c r="J139" s="219">
        <f>ROUND(I139*H139,2)</f>
        <v>0</v>
      </c>
      <c r="K139" s="215" t="s">
        <v>128</v>
      </c>
      <c r="L139" s="45"/>
      <c r="M139" s="220" t="s">
        <v>19</v>
      </c>
      <c r="N139" s="221" t="s">
        <v>43</v>
      </c>
      <c r="O139" s="85"/>
      <c r="P139" s="222">
        <f>O139*H139</f>
        <v>0</v>
      </c>
      <c r="Q139" s="222">
        <v>2.004</v>
      </c>
      <c r="R139" s="222">
        <f>Q139*H139</f>
        <v>10.8216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129</v>
      </c>
      <c r="AT139" s="224" t="s">
        <v>124</v>
      </c>
      <c r="AU139" s="224" t="s">
        <v>80</v>
      </c>
      <c r="AY139" s="18" t="s">
        <v>123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76</v>
      </c>
      <c r="BK139" s="225">
        <f>ROUND(I139*H139,2)</f>
        <v>0</v>
      </c>
      <c r="BL139" s="18" t="s">
        <v>129</v>
      </c>
      <c r="BM139" s="224" t="s">
        <v>305</v>
      </c>
    </row>
    <row r="140" s="2" customFormat="1">
      <c r="A140" s="39"/>
      <c r="B140" s="40"/>
      <c r="C140" s="41"/>
      <c r="D140" s="226" t="s">
        <v>131</v>
      </c>
      <c r="E140" s="41"/>
      <c r="F140" s="227" t="s">
        <v>306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131</v>
      </c>
      <c r="AU140" s="18" t="s">
        <v>80</v>
      </c>
    </row>
    <row r="141" s="13" customFormat="1">
      <c r="A141" s="13"/>
      <c r="B141" s="231"/>
      <c r="C141" s="232"/>
      <c r="D141" s="233" t="s">
        <v>133</v>
      </c>
      <c r="E141" s="234" t="s">
        <v>19</v>
      </c>
      <c r="F141" s="235" t="s">
        <v>307</v>
      </c>
      <c r="G141" s="232"/>
      <c r="H141" s="236">
        <v>5.4000000000000004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133</v>
      </c>
      <c r="AU141" s="242" t="s">
        <v>80</v>
      </c>
      <c r="AV141" s="13" t="s">
        <v>80</v>
      </c>
      <c r="AW141" s="13" t="s">
        <v>33</v>
      </c>
      <c r="AX141" s="13" t="s">
        <v>76</v>
      </c>
      <c r="AY141" s="242" t="s">
        <v>123</v>
      </c>
    </row>
    <row r="142" s="14" customFormat="1">
      <c r="A142" s="14"/>
      <c r="B142" s="243"/>
      <c r="C142" s="244"/>
      <c r="D142" s="233" t="s">
        <v>133</v>
      </c>
      <c r="E142" s="245" t="s">
        <v>19</v>
      </c>
      <c r="F142" s="246" t="s">
        <v>308</v>
      </c>
      <c r="G142" s="244"/>
      <c r="H142" s="245" t="s">
        <v>19</v>
      </c>
      <c r="I142" s="247"/>
      <c r="J142" s="244"/>
      <c r="K142" s="244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133</v>
      </c>
      <c r="AU142" s="252" t="s">
        <v>80</v>
      </c>
      <c r="AV142" s="14" t="s">
        <v>76</v>
      </c>
      <c r="AW142" s="14" t="s">
        <v>33</v>
      </c>
      <c r="AX142" s="14" t="s">
        <v>72</v>
      </c>
      <c r="AY142" s="252" t="s">
        <v>123</v>
      </c>
    </row>
    <row r="143" s="12" customFormat="1" ht="22.8" customHeight="1">
      <c r="A143" s="12"/>
      <c r="B143" s="197"/>
      <c r="C143" s="198"/>
      <c r="D143" s="199" t="s">
        <v>71</v>
      </c>
      <c r="E143" s="211" t="s">
        <v>172</v>
      </c>
      <c r="F143" s="211" t="s">
        <v>173</v>
      </c>
      <c r="G143" s="198"/>
      <c r="H143" s="198"/>
      <c r="I143" s="201"/>
      <c r="J143" s="212">
        <f>BK143</f>
        <v>0</v>
      </c>
      <c r="K143" s="198"/>
      <c r="L143" s="203"/>
      <c r="M143" s="204"/>
      <c r="N143" s="205"/>
      <c r="O143" s="205"/>
      <c r="P143" s="206">
        <f>SUM(P144:P156)</f>
        <v>0</v>
      </c>
      <c r="Q143" s="205"/>
      <c r="R143" s="206">
        <f>SUM(R144:R156)</f>
        <v>4.3294999999999995</v>
      </c>
      <c r="S143" s="205"/>
      <c r="T143" s="207">
        <f>SUM(T144:T156)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8" t="s">
        <v>76</v>
      </c>
      <c r="AT143" s="209" t="s">
        <v>71</v>
      </c>
      <c r="AU143" s="209" t="s">
        <v>76</v>
      </c>
      <c r="AY143" s="208" t="s">
        <v>123</v>
      </c>
      <c r="BK143" s="210">
        <f>SUM(BK144:BK156)</f>
        <v>0</v>
      </c>
    </row>
    <row r="144" s="2" customFormat="1" ht="14.4" customHeight="1">
      <c r="A144" s="39"/>
      <c r="B144" s="40"/>
      <c r="C144" s="213" t="s">
        <v>219</v>
      </c>
      <c r="D144" s="213" t="s">
        <v>124</v>
      </c>
      <c r="E144" s="214" t="s">
        <v>309</v>
      </c>
      <c r="F144" s="215" t="s">
        <v>310</v>
      </c>
      <c r="G144" s="216" t="s">
        <v>177</v>
      </c>
      <c r="H144" s="217">
        <v>3</v>
      </c>
      <c r="I144" s="218"/>
      <c r="J144" s="219">
        <f>ROUND(I144*H144,2)</f>
        <v>0</v>
      </c>
      <c r="K144" s="215" t="s">
        <v>128</v>
      </c>
      <c r="L144" s="45"/>
      <c r="M144" s="220" t="s">
        <v>19</v>
      </c>
      <c r="N144" s="221" t="s">
        <v>43</v>
      </c>
      <c r="O144" s="85"/>
      <c r="P144" s="222">
        <f>O144*H144</f>
        <v>0</v>
      </c>
      <c r="Q144" s="222">
        <v>0.21734000000000001</v>
      </c>
      <c r="R144" s="222">
        <f>Q144*H144</f>
        <v>0.65202000000000004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129</v>
      </c>
      <c r="AT144" s="224" t="s">
        <v>124</v>
      </c>
      <c r="AU144" s="224" t="s">
        <v>80</v>
      </c>
      <c r="AY144" s="18" t="s">
        <v>123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76</v>
      </c>
      <c r="BK144" s="225">
        <f>ROUND(I144*H144,2)</f>
        <v>0</v>
      </c>
      <c r="BL144" s="18" t="s">
        <v>129</v>
      </c>
      <c r="BM144" s="224" t="s">
        <v>311</v>
      </c>
    </row>
    <row r="145" s="2" customFormat="1">
      <c r="A145" s="39"/>
      <c r="B145" s="40"/>
      <c r="C145" s="41"/>
      <c r="D145" s="226" t="s">
        <v>131</v>
      </c>
      <c r="E145" s="41"/>
      <c r="F145" s="227" t="s">
        <v>312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131</v>
      </c>
      <c r="AU145" s="18" t="s">
        <v>80</v>
      </c>
    </row>
    <row r="146" s="13" customFormat="1">
      <c r="A146" s="13"/>
      <c r="B146" s="231"/>
      <c r="C146" s="232"/>
      <c r="D146" s="233" t="s">
        <v>133</v>
      </c>
      <c r="E146" s="234" t="s">
        <v>19</v>
      </c>
      <c r="F146" s="235" t="s">
        <v>143</v>
      </c>
      <c r="G146" s="232"/>
      <c r="H146" s="236">
        <v>3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133</v>
      </c>
      <c r="AU146" s="242" t="s">
        <v>80</v>
      </c>
      <c r="AV146" s="13" t="s">
        <v>80</v>
      </c>
      <c r="AW146" s="13" t="s">
        <v>33</v>
      </c>
      <c r="AX146" s="13" t="s">
        <v>76</v>
      </c>
      <c r="AY146" s="242" t="s">
        <v>123</v>
      </c>
    </row>
    <row r="147" s="14" customFormat="1">
      <c r="A147" s="14"/>
      <c r="B147" s="243"/>
      <c r="C147" s="244"/>
      <c r="D147" s="233" t="s">
        <v>133</v>
      </c>
      <c r="E147" s="245" t="s">
        <v>19</v>
      </c>
      <c r="F147" s="246" t="s">
        <v>313</v>
      </c>
      <c r="G147" s="244"/>
      <c r="H147" s="245" t="s">
        <v>19</v>
      </c>
      <c r="I147" s="247"/>
      <c r="J147" s="244"/>
      <c r="K147" s="244"/>
      <c r="L147" s="248"/>
      <c r="M147" s="249"/>
      <c r="N147" s="250"/>
      <c r="O147" s="250"/>
      <c r="P147" s="250"/>
      <c r="Q147" s="250"/>
      <c r="R147" s="250"/>
      <c r="S147" s="250"/>
      <c r="T147" s="25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2" t="s">
        <v>133</v>
      </c>
      <c r="AU147" s="252" t="s">
        <v>80</v>
      </c>
      <c r="AV147" s="14" t="s">
        <v>76</v>
      </c>
      <c r="AW147" s="14" t="s">
        <v>33</v>
      </c>
      <c r="AX147" s="14" t="s">
        <v>72</v>
      </c>
      <c r="AY147" s="252" t="s">
        <v>123</v>
      </c>
    </row>
    <row r="148" s="2" customFormat="1" ht="22.2" customHeight="1">
      <c r="A148" s="39"/>
      <c r="B148" s="40"/>
      <c r="C148" s="253" t="s">
        <v>224</v>
      </c>
      <c r="D148" s="253" t="s">
        <v>213</v>
      </c>
      <c r="E148" s="254" t="s">
        <v>314</v>
      </c>
      <c r="F148" s="255" t="s">
        <v>315</v>
      </c>
      <c r="G148" s="256" t="s">
        <v>177</v>
      </c>
      <c r="H148" s="257">
        <v>3</v>
      </c>
      <c r="I148" s="258"/>
      <c r="J148" s="259">
        <f>ROUND(I148*H148,2)</f>
        <v>0</v>
      </c>
      <c r="K148" s="255" t="s">
        <v>128</v>
      </c>
      <c r="L148" s="260"/>
      <c r="M148" s="261" t="s">
        <v>19</v>
      </c>
      <c r="N148" s="262" t="s">
        <v>43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172</v>
      </c>
      <c r="AT148" s="224" t="s">
        <v>213</v>
      </c>
      <c r="AU148" s="224" t="s">
        <v>80</v>
      </c>
      <c r="AY148" s="18" t="s">
        <v>123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76</v>
      </c>
      <c r="BK148" s="225">
        <f>ROUND(I148*H148,2)</f>
        <v>0</v>
      </c>
      <c r="BL148" s="18" t="s">
        <v>129</v>
      </c>
      <c r="BM148" s="224" t="s">
        <v>316</v>
      </c>
    </row>
    <row r="149" s="2" customFormat="1" ht="14.4" customHeight="1">
      <c r="A149" s="39"/>
      <c r="B149" s="40"/>
      <c r="C149" s="213" t="s">
        <v>229</v>
      </c>
      <c r="D149" s="213" t="s">
        <v>124</v>
      </c>
      <c r="E149" s="214" t="s">
        <v>317</v>
      </c>
      <c r="F149" s="215" t="s">
        <v>318</v>
      </c>
      <c r="G149" s="216" t="s">
        <v>177</v>
      </c>
      <c r="H149" s="217">
        <v>8</v>
      </c>
      <c r="I149" s="218"/>
      <c r="J149" s="219">
        <f>ROUND(I149*H149,2)</f>
        <v>0</v>
      </c>
      <c r="K149" s="215" t="s">
        <v>128</v>
      </c>
      <c r="L149" s="45"/>
      <c r="M149" s="220" t="s">
        <v>19</v>
      </c>
      <c r="N149" s="221" t="s">
        <v>43</v>
      </c>
      <c r="O149" s="85"/>
      <c r="P149" s="222">
        <f>O149*H149</f>
        <v>0</v>
      </c>
      <c r="Q149" s="222">
        <v>0.42080000000000001</v>
      </c>
      <c r="R149" s="222">
        <f>Q149*H149</f>
        <v>3.3664000000000001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129</v>
      </c>
      <c r="AT149" s="224" t="s">
        <v>124</v>
      </c>
      <c r="AU149" s="224" t="s">
        <v>80</v>
      </c>
      <c r="AY149" s="18" t="s">
        <v>123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76</v>
      </c>
      <c r="BK149" s="225">
        <f>ROUND(I149*H149,2)</f>
        <v>0</v>
      </c>
      <c r="BL149" s="18" t="s">
        <v>129</v>
      </c>
      <c r="BM149" s="224" t="s">
        <v>319</v>
      </c>
    </row>
    <row r="150" s="2" customFormat="1">
      <c r="A150" s="39"/>
      <c r="B150" s="40"/>
      <c r="C150" s="41"/>
      <c r="D150" s="226" t="s">
        <v>131</v>
      </c>
      <c r="E150" s="41"/>
      <c r="F150" s="227" t="s">
        <v>320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131</v>
      </c>
      <c r="AU150" s="18" t="s">
        <v>80</v>
      </c>
    </row>
    <row r="151" s="13" customFormat="1">
      <c r="A151" s="13"/>
      <c r="B151" s="231"/>
      <c r="C151" s="232"/>
      <c r="D151" s="233" t="s">
        <v>133</v>
      </c>
      <c r="E151" s="234" t="s">
        <v>19</v>
      </c>
      <c r="F151" s="235" t="s">
        <v>321</v>
      </c>
      <c r="G151" s="232"/>
      <c r="H151" s="236">
        <v>8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133</v>
      </c>
      <c r="AU151" s="242" t="s">
        <v>80</v>
      </c>
      <c r="AV151" s="13" t="s">
        <v>80</v>
      </c>
      <c r="AW151" s="13" t="s">
        <v>33</v>
      </c>
      <c r="AX151" s="13" t="s">
        <v>76</v>
      </c>
      <c r="AY151" s="242" t="s">
        <v>123</v>
      </c>
    </row>
    <row r="152" s="14" customFormat="1">
      <c r="A152" s="14"/>
      <c r="B152" s="243"/>
      <c r="C152" s="244"/>
      <c r="D152" s="233" t="s">
        <v>133</v>
      </c>
      <c r="E152" s="245" t="s">
        <v>19</v>
      </c>
      <c r="F152" s="246" t="s">
        <v>322</v>
      </c>
      <c r="G152" s="244"/>
      <c r="H152" s="245" t="s">
        <v>19</v>
      </c>
      <c r="I152" s="247"/>
      <c r="J152" s="244"/>
      <c r="K152" s="244"/>
      <c r="L152" s="248"/>
      <c r="M152" s="249"/>
      <c r="N152" s="250"/>
      <c r="O152" s="250"/>
      <c r="P152" s="250"/>
      <c r="Q152" s="250"/>
      <c r="R152" s="250"/>
      <c r="S152" s="250"/>
      <c r="T152" s="25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2" t="s">
        <v>133</v>
      </c>
      <c r="AU152" s="252" t="s">
        <v>80</v>
      </c>
      <c r="AV152" s="14" t="s">
        <v>76</v>
      </c>
      <c r="AW152" s="14" t="s">
        <v>33</v>
      </c>
      <c r="AX152" s="14" t="s">
        <v>72</v>
      </c>
      <c r="AY152" s="252" t="s">
        <v>123</v>
      </c>
    </row>
    <row r="153" s="2" customFormat="1" ht="22.2" customHeight="1">
      <c r="A153" s="39"/>
      <c r="B153" s="40"/>
      <c r="C153" s="213" t="s">
        <v>323</v>
      </c>
      <c r="D153" s="213" t="s">
        <v>124</v>
      </c>
      <c r="E153" s="214" t="s">
        <v>324</v>
      </c>
      <c r="F153" s="215" t="s">
        <v>325</v>
      </c>
      <c r="G153" s="216" t="s">
        <v>177</v>
      </c>
      <c r="H153" s="217">
        <v>1</v>
      </c>
      <c r="I153" s="218"/>
      <c r="J153" s="219">
        <f>ROUND(I153*H153,2)</f>
        <v>0</v>
      </c>
      <c r="K153" s="215" t="s">
        <v>128</v>
      </c>
      <c r="L153" s="45"/>
      <c r="M153" s="220" t="s">
        <v>19</v>
      </c>
      <c r="N153" s="221" t="s">
        <v>43</v>
      </c>
      <c r="O153" s="85"/>
      <c r="P153" s="222">
        <f>O153*H153</f>
        <v>0</v>
      </c>
      <c r="Q153" s="222">
        <v>0.31108000000000002</v>
      </c>
      <c r="R153" s="222">
        <f>Q153*H153</f>
        <v>0.31108000000000002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129</v>
      </c>
      <c r="AT153" s="224" t="s">
        <v>124</v>
      </c>
      <c r="AU153" s="224" t="s">
        <v>80</v>
      </c>
      <c r="AY153" s="18" t="s">
        <v>123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76</v>
      </c>
      <c r="BK153" s="225">
        <f>ROUND(I153*H153,2)</f>
        <v>0</v>
      </c>
      <c r="BL153" s="18" t="s">
        <v>129</v>
      </c>
      <c r="BM153" s="224" t="s">
        <v>326</v>
      </c>
    </row>
    <row r="154" s="2" customFormat="1">
      <c r="A154" s="39"/>
      <c r="B154" s="40"/>
      <c r="C154" s="41"/>
      <c r="D154" s="226" t="s">
        <v>131</v>
      </c>
      <c r="E154" s="41"/>
      <c r="F154" s="227" t="s">
        <v>327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131</v>
      </c>
      <c r="AU154" s="18" t="s">
        <v>80</v>
      </c>
    </row>
    <row r="155" s="13" customFormat="1">
      <c r="A155" s="13"/>
      <c r="B155" s="231"/>
      <c r="C155" s="232"/>
      <c r="D155" s="233" t="s">
        <v>133</v>
      </c>
      <c r="E155" s="234" t="s">
        <v>19</v>
      </c>
      <c r="F155" s="235" t="s">
        <v>76</v>
      </c>
      <c r="G155" s="232"/>
      <c r="H155" s="236">
        <v>1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133</v>
      </c>
      <c r="AU155" s="242" t="s">
        <v>80</v>
      </c>
      <c r="AV155" s="13" t="s">
        <v>80</v>
      </c>
      <c r="AW155" s="13" t="s">
        <v>33</v>
      </c>
      <c r="AX155" s="13" t="s">
        <v>76</v>
      </c>
      <c r="AY155" s="242" t="s">
        <v>123</v>
      </c>
    </row>
    <row r="156" s="14" customFormat="1">
      <c r="A156" s="14"/>
      <c r="B156" s="243"/>
      <c r="C156" s="244"/>
      <c r="D156" s="233" t="s">
        <v>133</v>
      </c>
      <c r="E156" s="245" t="s">
        <v>19</v>
      </c>
      <c r="F156" s="246" t="s">
        <v>328</v>
      </c>
      <c r="G156" s="244"/>
      <c r="H156" s="245" t="s">
        <v>19</v>
      </c>
      <c r="I156" s="247"/>
      <c r="J156" s="244"/>
      <c r="K156" s="244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133</v>
      </c>
      <c r="AU156" s="252" t="s">
        <v>80</v>
      </c>
      <c r="AV156" s="14" t="s">
        <v>76</v>
      </c>
      <c r="AW156" s="14" t="s">
        <v>33</v>
      </c>
      <c r="AX156" s="14" t="s">
        <v>72</v>
      </c>
      <c r="AY156" s="252" t="s">
        <v>123</v>
      </c>
    </row>
    <row r="157" s="12" customFormat="1" ht="22.8" customHeight="1">
      <c r="A157" s="12"/>
      <c r="B157" s="197"/>
      <c r="C157" s="198"/>
      <c r="D157" s="199" t="s">
        <v>71</v>
      </c>
      <c r="E157" s="211" t="s">
        <v>180</v>
      </c>
      <c r="F157" s="211" t="s">
        <v>329</v>
      </c>
      <c r="G157" s="198"/>
      <c r="H157" s="198"/>
      <c r="I157" s="201"/>
      <c r="J157" s="212">
        <f>BK157</f>
        <v>0</v>
      </c>
      <c r="K157" s="198"/>
      <c r="L157" s="203"/>
      <c r="M157" s="204"/>
      <c r="N157" s="205"/>
      <c r="O157" s="205"/>
      <c r="P157" s="206">
        <f>SUM(P158:P175)</f>
        <v>0</v>
      </c>
      <c r="Q157" s="205"/>
      <c r="R157" s="206">
        <f>SUM(R158:R175)</f>
        <v>76.182119999999998</v>
      </c>
      <c r="S157" s="205"/>
      <c r="T157" s="207">
        <f>SUM(T158:T175)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8" t="s">
        <v>76</v>
      </c>
      <c r="AT157" s="209" t="s">
        <v>71</v>
      </c>
      <c r="AU157" s="209" t="s">
        <v>76</v>
      </c>
      <c r="AY157" s="208" t="s">
        <v>123</v>
      </c>
      <c r="BK157" s="210">
        <f>SUM(BK158:BK175)</f>
        <v>0</v>
      </c>
    </row>
    <row r="158" s="2" customFormat="1" ht="22.2" customHeight="1">
      <c r="A158" s="39"/>
      <c r="B158" s="40"/>
      <c r="C158" s="213" t="s">
        <v>220</v>
      </c>
      <c r="D158" s="213" t="s">
        <v>124</v>
      </c>
      <c r="E158" s="214" t="s">
        <v>330</v>
      </c>
      <c r="F158" s="215" t="s">
        <v>331</v>
      </c>
      <c r="G158" s="216" t="s">
        <v>159</v>
      </c>
      <c r="H158" s="217">
        <v>237</v>
      </c>
      <c r="I158" s="218"/>
      <c r="J158" s="219">
        <f>ROUND(I158*H158,2)</f>
        <v>0</v>
      </c>
      <c r="K158" s="215" t="s">
        <v>128</v>
      </c>
      <c r="L158" s="45"/>
      <c r="M158" s="220" t="s">
        <v>19</v>
      </c>
      <c r="N158" s="221" t="s">
        <v>43</v>
      </c>
      <c r="O158" s="85"/>
      <c r="P158" s="222">
        <f>O158*H158</f>
        <v>0</v>
      </c>
      <c r="Q158" s="222">
        <v>0.15540000000000001</v>
      </c>
      <c r="R158" s="222">
        <f>Q158*H158</f>
        <v>36.829800000000006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129</v>
      </c>
      <c r="AT158" s="224" t="s">
        <v>124</v>
      </c>
      <c r="AU158" s="224" t="s">
        <v>80</v>
      </c>
      <c r="AY158" s="18" t="s">
        <v>123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76</v>
      </c>
      <c r="BK158" s="225">
        <f>ROUND(I158*H158,2)</f>
        <v>0</v>
      </c>
      <c r="BL158" s="18" t="s">
        <v>129</v>
      </c>
      <c r="BM158" s="224" t="s">
        <v>332</v>
      </c>
    </row>
    <row r="159" s="2" customFormat="1">
      <c r="A159" s="39"/>
      <c r="B159" s="40"/>
      <c r="C159" s="41"/>
      <c r="D159" s="226" t="s">
        <v>131</v>
      </c>
      <c r="E159" s="41"/>
      <c r="F159" s="227" t="s">
        <v>333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131</v>
      </c>
      <c r="AU159" s="18" t="s">
        <v>80</v>
      </c>
    </row>
    <row r="160" s="13" customFormat="1">
      <c r="A160" s="13"/>
      <c r="B160" s="231"/>
      <c r="C160" s="232"/>
      <c r="D160" s="233" t="s">
        <v>133</v>
      </c>
      <c r="E160" s="234" t="s">
        <v>19</v>
      </c>
      <c r="F160" s="235" t="s">
        <v>334</v>
      </c>
      <c r="G160" s="232"/>
      <c r="H160" s="236">
        <v>237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133</v>
      </c>
      <c r="AU160" s="242" t="s">
        <v>80</v>
      </c>
      <c r="AV160" s="13" t="s">
        <v>80</v>
      </c>
      <c r="AW160" s="13" t="s">
        <v>33</v>
      </c>
      <c r="AX160" s="13" t="s">
        <v>76</v>
      </c>
      <c r="AY160" s="242" t="s">
        <v>123</v>
      </c>
    </row>
    <row r="161" s="14" customFormat="1">
      <c r="A161" s="14"/>
      <c r="B161" s="243"/>
      <c r="C161" s="244"/>
      <c r="D161" s="233" t="s">
        <v>133</v>
      </c>
      <c r="E161" s="245" t="s">
        <v>19</v>
      </c>
      <c r="F161" s="246" t="s">
        <v>335</v>
      </c>
      <c r="G161" s="244"/>
      <c r="H161" s="245" t="s">
        <v>19</v>
      </c>
      <c r="I161" s="247"/>
      <c r="J161" s="244"/>
      <c r="K161" s="244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133</v>
      </c>
      <c r="AU161" s="252" t="s">
        <v>80</v>
      </c>
      <c r="AV161" s="14" t="s">
        <v>76</v>
      </c>
      <c r="AW161" s="14" t="s">
        <v>33</v>
      </c>
      <c r="AX161" s="14" t="s">
        <v>72</v>
      </c>
      <c r="AY161" s="252" t="s">
        <v>123</v>
      </c>
    </row>
    <row r="162" s="2" customFormat="1" ht="14.4" customHeight="1">
      <c r="A162" s="39"/>
      <c r="B162" s="40"/>
      <c r="C162" s="253" t="s">
        <v>336</v>
      </c>
      <c r="D162" s="253" t="s">
        <v>213</v>
      </c>
      <c r="E162" s="254" t="s">
        <v>337</v>
      </c>
      <c r="F162" s="255" t="s">
        <v>338</v>
      </c>
      <c r="G162" s="256" t="s">
        <v>159</v>
      </c>
      <c r="H162" s="257">
        <v>228.47999999999999</v>
      </c>
      <c r="I162" s="258"/>
      <c r="J162" s="259">
        <f>ROUND(I162*H162,2)</f>
        <v>0</v>
      </c>
      <c r="K162" s="255" t="s">
        <v>128</v>
      </c>
      <c r="L162" s="260"/>
      <c r="M162" s="261" t="s">
        <v>19</v>
      </c>
      <c r="N162" s="262" t="s">
        <v>43</v>
      </c>
      <c r="O162" s="85"/>
      <c r="P162" s="222">
        <f>O162*H162</f>
        <v>0</v>
      </c>
      <c r="Q162" s="222">
        <v>0.080000000000000002</v>
      </c>
      <c r="R162" s="222">
        <f>Q162*H162</f>
        <v>18.278400000000001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172</v>
      </c>
      <c r="AT162" s="224" t="s">
        <v>213</v>
      </c>
      <c r="AU162" s="224" t="s">
        <v>80</v>
      </c>
      <c r="AY162" s="18" t="s">
        <v>123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76</v>
      </c>
      <c r="BK162" s="225">
        <f>ROUND(I162*H162,2)</f>
        <v>0</v>
      </c>
      <c r="BL162" s="18" t="s">
        <v>129</v>
      </c>
      <c r="BM162" s="224" t="s">
        <v>339</v>
      </c>
    </row>
    <row r="163" s="13" customFormat="1">
      <c r="A163" s="13"/>
      <c r="B163" s="231"/>
      <c r="C163" s="232"/>
      <c r="D163" s="233" t="s">
        <v>133</v>
      </c>
      <c r="E163" s="234" t="s">
        <v>19</v>
      </c>
      <c r="F163" s="235" t="s">
        <v>340</v>
      </c>
      <c r="G163" s="232"/>
      <c r="H163" s="236">
        <v>224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133</v>
      </c>
      <c r="AU163" s="242" t="s">
        <v>80</v>
      </c>
      <c r="AV163" s="13" t="s">
        <v>80</v>
      </c>
      <c r="AW163" s="13" t="s">
        <v>33</v>
      </c>
      <c r="AX163" s="13" t="s">
        <v>76</v>
      </c>
      <c r="AY163" s="242" t="s">
        <v>123</v>
      </c>
    </row>
    <row r="164" s="14" customFormat="1">
      <c r="A164" s="14"/>
      <c r="B164" s="243"/>
      <c r="C164" s="244"/>
      <c r="D164" s="233" t="s">
        <v>133</v>
      </c>
      <c r="E164" s="245" t="s">
        <v>19</v>
      </c>
      <c r="F164" s="246" t="s">
        <v>341</v>
      </c>
      <c r="G164" s="244"/>
      <c r="H164" s="245" t="s">
        <v>19</v>
      </c>
      <c r="I164" s="247"/>
      <c r="J164" s="244"/>
      <c r="K164" s="244"/>
      <c r="L164" s="248"/>
      <c r="M164" s="249"/>
      <c r="N164" s="250"/>
      <c r="O164" s="250"/>
      <c r="P164" s="250"/>
      <c r="Q164" s="250"/>
      <c r="R164" s="250"/>
      <c r="S164" s="250"/>
      <c r="T164" s="25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2" t="s">
        <v>133</v>
      </c>
      <c r="AU164" s="252" t="s">
        <v>80</v>
      </c>
      <c r="AV164" s="14" t="s">
        <v>76</v>
      </c>
      <c r="AW164" s="14" t="s">
        <v>33</v>
      </c>
      <c r="AX164" s="14" t="s">
        <v>72</v>
      </c>
      <c r="AY164" s="252" t="s">
        <v>123</v>
      </c>
    </row>
    <row r="165" s="13" customFormat="1">
      <c r="A165" s="13"/>
      <c r="B165" s="231"/>
      <c r="C165" s="232"/>
      <c r="D165" s="233" t="s">
        <v>133</v>
      </c>
      <c r="E165" s="232"/>
      <c r="F165" s="235" t="s">
        <v>342</v>
      </c>
      <c r="G165" s="232"/>
      <c r="H165" s="236">
        <v>228.47999999999999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133</v>
      </c>
      <c r="AU165" s="242" t="s">
        <v>80</v>
      </c>
      <c r="AV165" s="13" t="s">
        <v>80</v>
      </c>
      <c r="AW165" s="13" t="s">
        <v>4</v>
      </c>
      <c r="AX165" s="13" t="s">
        <v>76</v>
      </c>
      <c r="AY165" s="242" t="s">
        <v>123</v>
      </c>
    </row>
    <row r="166" s="2" customFormat="1" ht="14.4" customHeight="1">
      <c r="A166" s="39"/>
      <c r="B166" s="40"/>
      <c r="C166" s="253" t="s">
        <v>343</v>
      </c>
      <c r="D166" s="253" t="s">
        <v>213</v>
      </c>
      <c r="E166" s="254" t="s">
        <v>344</v>
      </c>
      <c r="F166" s="255" t="s">
        <v>345</v>
      </c>
      <c r="G166" s="256" t="s">
        <v>159</v>
      </c>
      <c r="H166" s="257">
        <v>5</v>
      </c>
      <c r="I166" s="258"/>
      <c r="J166" s="259">
        <f>ROUND(I166*H166,2)</f>
        <v>0</v>
      </c>
      <c r="K166" s="255" t="s">
        <v>128</v>
      </c>
      <c r="L166" s="260"/>
      <c r="M166" s="261" t="s">
        <v>19</v>
      </c>
      <c r="N166" s="262" t="s">
        <v>43</v>
      </c>
      <c r="O166" s="85"/>
      <c r="P166" s="222">
        <f>O166*H166</f>
        <v>0</v>
      </c>
      <c r="Q166" s="222">
        <v>0.048300000000000003</v>
      </c>
      <c r="R166" s="222">
        <f>Q166*H166</f>
        <v>0.24150000000000002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172</v>
      </c>
      <c r="AT166" s="224" t="s">
        <v>213</v>
      </c>
      <c r="AU166" s="224" t="s">
        <v>80</v>
      </c>
      <c r="AY166" s="18" t="s">
        <v>123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76</v>
      </c>
      <c r="BK166" s="225">
        <f>ROUND(I166*H166,2)</f>
        <v>0</v>
      </c>
      <c r="BL166" s="18" t="s">
        <v>129</v>
      </c>
      <c r="BM166" s="224" t="s">
        <v>346</v>
      </c>
    </row>
    <row r="167" s="13" customFormat="1">
      <c r="A167" s="13"/>
      <c r="B167" s="231"/>
      <c r="C167" s="232"/>
      <c r="D167" s="233" t="s">
        <v>133</v>
      </c>
      <c r="E167" s="234" t="s">
        <v>19</v>
      </c>
      <c r="F167" s="235" t="s">
        <v>156</v>
      </c>
      <c r="G167" s="232"/>
      <c r="H167" s="236">
        <v>5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133</v>
      </c>
      <c r="AU167" s="242" t="s">
        <v>80</v>
      </c>
      <c r="AV167" s="13" t="s">
        <v>80</v>
      </c>
      <c r="AW167" s="13" t="s">
        <v>33</v>
      </c>
      <c r="AX167" s="13" t="s">
        <v>76</v>
      </c>
      <c r="AY167" s="242" t="s">
        <v>123</v>
      </c>
    </row>
    <row r="168" s="14" customFormat="1">
      <c r="A168" s="14"/>
      <c r="B168" s="243"/>
      <c r="C168" s="244"/>
      <c r="D168" s="233" t="s">
        <v>133</v>
      </c>
      <c r="E168" s="245" t="s">
        <v>19</v>
      </c>
      <c r="F168" s="246" t="s">
        <v>347</v>
      </c>
      <c r="G168" s="244"/>
      <c r="H168" s="245" t="s">
        <v>19</v>
      </c>
      <c r="I168" s="247"/>
      <c r="J168" s="244"/>
      <c r="K168" s="244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133</v>
      </c>
      <c r="AU168" s="252" t="s">
        <v>80</v>
      </c>
      <c r="AV168" s="14" t="s">
        <v>76</v>
      </c>
      <c r="AW168" s="14" t="s">
        <v>33</v>
      </c>
      <c r="AX168" s="14" t="s">
        <v>72</v>
      </c>
      <c r="AY168" s="252" t="s">
        <v>123</v>
      </c>
    </row>
    <row r="169" s="2" customFormat="1" ht="14.4" customHeight="1">
      <c r="A169" s="39"/>
      <c r="B169" s="40"/>
      <c r="C169" s="253" t="s">
        <v>348</v>
      </c>
      <c r="D169" s="253" t="s">
        <v>213</v>
      </c>
      <c r="E169" s="254" t="s">
        <v>349</v>
      </c>
      <c r="F169" s="255" t="s">
        <v>350</v>
      </c>
      <c r="G169" s="256" t="s">
        <v>159</v>
      </c>
      <c r="H169" s="257">
        <v>8</v>
      </c>
      <c r="I169" s="258"/>
      <c r="J169" s="259">
        <f>ROUND(I169*H169,2)</f>
        <v>0</v>
      </c>
      <c r="K169" s="255" t="s">
        <v>128</v>
      </c>
      <c r="L169" s="260"/>
      <c r="M169" s="261" t="s">
        <v>19</v>
      </c>
      <c r="N169" s="262" t="s">
        <v>43</v>
      </c>
      <c r="O169" s="85"/>
      <c r="P169" s="222">
        <f>O169*H169</f>
        <v>0</v>
      </c>
      <c r="Q169" s="222">
        <v>0.065670000000000006</v>
      </c>
      <c r="R169" s="222">
        <f>Q169*H169</f>
        <v>0.52536000000000005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172</v>
      </c>
      <c r="AT169" s="224" t="s">
        <v>213</v>
      </c>
      <c r="AU169" s="224" t="s">
        <v>80</v>
      </c>
      <c r="AY169" s="18" t="s">
        <v>123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76</v>
      </c>
      <c r="BK169" s="225">
        <f>ROUND(I169*H169,2)</f>
        <v>0</v>
      </c>
      <c r="BL169" s="18" t="s">
        <v>129</v>
      </c>
      <c r="BM169" s="224" t="s">
        <v>351</v>
      </c>
    </row>
    <row r="170" s="13" customFormat="1">
      <c r="A170" s="13"/>
      <c r="B170" s="231"/>
      <c r="C170" s="232"/>
      <c r="D170" s="233" t="s">
        <v>133</v>
      </c>
      <c r="E170" s="234" t="s">
        <v>19</v>
      </c>
      <c r="F170" s="235" t="s">
        <v>352</v>
      </c>
      <c r="G170" s="232"/>
      <c r="H170" s="236">
        <v>8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133</v>
      </c>
      <c r="AU170" s="242" t="s">
        <v>80</v>
      </c>
      <c r="AV170" s="13" t="s">
        <v>80</v>
      </c>
      <c r="AW170" s="13" t="s">
        <v>33</v>
      </c>
      <c r="AX170" s="13" t="s">
        <v>76</v>
      </c>
      <c r="AY170" s="242" t="s">
        <v>123</v>
      </c>
    </row>
    <row r="171" s="14" customFormat="1">
      <c r="A171" s="14"/>
      <c r="B171" s="243"/>
      <c r="C171" s="244"/>
      <c r="D171" s="233" t="s">
        <v>133</v>
      </c>
      <c r="E171" s="245" t="s">
        <v>19</v>
      </c>
      <c r="F171" s="246" t="s">
        <v>353</v>
      </c>
      <c r="G171" s="244"/>
      <c r="H171" s="245" t="s">
        <v>19</v>
      </c>
      <c r="I171" s="247"/>
      <c r="J171" s="244"/>
      <c r="K171" s="244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133</v>
      </c>
      <c r="AU171" s="252" t="s">
        <v>80</v>
      </c>
      <c r="AV171" s="14" t="s">
        <v>76</v>
      </c>
      <c r="AW171" s="14" t="s">
        <v>33</v>
      </c>
      <c r="AX171" s="14" t="s">
        <v>72</v>
      </c>
      <c r="AY171" s="252" t="s">
        <v>123</v>
      </c>
    </row>
    <row r="172" s="2" customFormat="1" ht="14.4" customHeight="1">
      <c r="A172" s="39"/>
      <c r="B172" s="40"/>
      <c r="C172" s="213" t="s">
        <v>7</v>
      </c>
      <c r="D172" s="213" t="s">
        <v>124</v>
      </c>
      <c r="E172" s="214" t="s">
        <v>354</v>
      </c>
      <c r="F172" s="215" t="s">
        <v>355</v>
      </c>
      <c r="G172" s="216" t="s">
        <v>242</v>
      </c>
      <c r="H172" s="217">
        <v>9</v>
      </c>
      <c r="I172" s="218"/>
      <c r="J172" s="219">
        <f>ROUND(I172*H172,2)</f>
        <v>0</v>
      </c>
      <c r="K172" s="215" t="s">
        <v>128</v>
      </c>
      <c r="L172" s="45"/>
      <c r="M172" s="220" t="s">
        <v>19</v>
      </c>
      <c r="N172" s="221" t="s">
        <v>43</v>
      </c>
      <c r="O172" s="85"/>
      <c r="P172" s="222">
        <f>O172*H172</f>
        <v>0</v>
      </c>
      <c r="Q172" s="222">
        <v>2.2563399999999998</v>
      </c>
      <c r="R172" s="222">
        <f>Q172*H172</f>
        <v>20.30706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129</v>
      </c>
      <c r="AT172" s="224" t="s">
        <v>124</v>
      </c>
      <c r="AU172" s="224" t="s">
        <v>80</v>
      </c>
      <c r="AY172" s="18" t="s">
        <v>123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76</v>
      </c>
      <c r="BK172" s="225">
        <f>ROUND(I172*H172,2)</f>
        <v>0</v>
      </c>
      <c r="BL172" s="18" t="s">
        <v>129</v>
      </c>
      <c r="BM172" s="224" t="s">
        <v>356</v>
      </c>
    </row>
    <row r="173" s="2" customFormat="1">
      <c r="A173" s="39"/>
      <c r="B173" s="40"/>
      <c r="C173" s="41"/>
      <c r="D173" s="226" t="s">
        <v>131</v>
      </c>
      <c r="E173" s="41"/>
      <c r="F173" s="227" t="s">
        <v>357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131</v>
      </c>
      <c r="AU173" s="18" t="s">
        <v>80</v>
      </c>
    </row>
    <row r="174" s="13" customFormat="1">
      <c r="A174" s="13"/>
      <c r="B174" s="231"/>
      <c r="C174" s="232"/>
      <c r="D174" s="233" t="s">
        <v>133</v>
      </c>
      <c r="E174" s="234" t="s">
        <v>19</v>
      </c>
      <c r="F174" s="235" t="s">
        <v>358</v>
      </c>
      <c r="G174" s="232"/>
      <c r="H174" s="236">
        <v>9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133</v>
      </c>
      <c r="AU174" s="242" t="s">
        <v>80</v>
      </c>
      <c r="AV174" s="13" t="s">
        <v>80</v>
      </c>
      <c r="AW174" s="13" t="s">
        <v>33</v>
      </c>
      <c r="AX174" s="13" t="s">
        <v>76</v>
      </c>
      <c r="AY174" s="242" t="s">
        <v>123</v>
      </c>
    </row>
    <row r="175" s="14" customFormat="1">
      <c r="A175" s="14"/>
      <c r="B175" s="243"/>
      <c r="C175" s="244"/>
      <c r="D175" s="233" t="s">
        <v>133</v>
      </c>
      <c r="E175" s="245" t="s">
        <v>19</v>
      </c>
      <c r="F175" s="246" t="s">
        <v>359</v>
      </c>
      <c r="G175" s="244"/>
      <c r="H175" s="245" t="s">
        <v>19</v>
      </c>
      <c r="I175" s="247"/>
      <c r="J175" s="244"/>
      <c r="K175" s="244"/>
      <c r="L175" s="248"/>
      <c r="M175" s="249"/>
      <c r="N175" s="250"/>
      <c r="O175" s="250"/>
      <c r="P175" s="250"/>
      <c r="Q175" s="250"/>
      <c r="R175" s="250"/>
      <c r="S175" s="250"/>
      <c r="T175" s="25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2" t="s">
        <v>133</v>
      </c>
      <c r="AU175" s="252" t="s">
        <v>80</v>
      </c>
      <c r="AV175" s="14" t="s">
        <v>76</v>
      </c>
      <c r="AW175" s="14" t="s">
        <v>33</v>
      </c>
      <c r="AX175" s="14" t="s">
        <v>72</v>
      </c>
      <c r="AY175" s="252" t="s">
        <v>123</v>
      </c>
    </row>
    <row r="176" s="12" customFormat="1" ht="22.8" customHeight="1">
      <c r="A176" s="12"/>
      <c r="B176" s="197"/>
      <c r="C176" s="198"/>
      <c r="D176" s="199" t="s">
        <v>71</v>
      </c>
      <c r="E176" s="211" t="s">
        <v>360</v>
      </c>
      <c r="F176" s="211" t="s">
        <v>361</v>
      </c>
      <c r="G176" s="198"/>
      <c r="H176" s="198"/>
      <c r="I176" s="201"/>
      <c r="J176" s="212">
        <f>BK176</f>
        <v>0</v>
      </c>
      <c r="K176" s="198"/>
      <c r="L176" s="203"/>
      <c r="M176" s="204"/>
      <c r="N176" s="205"/>
      <c r="O176" s="205"/>
      <c r="P176" s="206">
        <f>SUM(P177:P178)</f>
        <v>0</v>
      </c>
      <c r="Q176" s="205"/>
      <c r="R176" s="206">
        <f>SUM(R177:R178)</f>
        <v>0</v>
      </c>
      <c r="S176" s="205"/>
      <c r="T176" s="207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8" t="s">
        <v>76</v>
      </c>
      <c r="AT176" s="209" t="s">
        <v>71</v>
      </c>
      <c r="AU176" s="209" t="s">
        <v>76</v>
      </c>
      <c r="AY176" s="208" t="s">
        <v>123</v>
      </c>
      <c r="BK176" s="210">
        <f>SUM(BK177:BK178)</f>
        <v>0</v>
      </c>
    </row>
    <row r="177" s="2" customFormat="1" ht="22.2" customHeight="1">
      <c r="A177" s="39"/>
      <c r="B177" s="40"/>
      <c r="C177" s="213" t="s">
        <v>362</v>
      </c>
      <c r="D177" s="213" t="s">
        <v>124</v>
      </c>
      <c r="E177" s="214" t="s">
        <v>363</v>
      </c>
      <c r="F177" s="215" t="s">
        <v>364</v>
      </c>
      <c r="G177" s="216" t="s">
        <v>186</v>
      </c>
      <c r="H177" s="217">
        <v>272.32299999999998</v>
      </c>
      <c r="I177" s="218"/>
      <c r="J177" s="219">
        <f>ROUND(I177*H177,2)</f>
        <v>0</v>
      </c>
      <c r="K177" s="215" t="s">
        <v>128</v>
      </c>
      <c r="L177" s="45"/>
      <c r="M177" s="220" t="s">
        <v>19</v>
      </c>
      <c r="N177" s="221" t="s">
        <v>43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129</v>
      </c>
      <c r="AT177" s="224" t="s">
        <v>124</v>
      </c>
      <c r="AU177" s="224" t="s">
        <v>80</v>
      </c>
      <c r="AY177" s="18" t="s">
        <v>123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76</v>
      </c>
      <c r="BK177" s="225">
        <f>ROUND(I177*H177,2)</f>
        <v>0</v>
      </c>
      <c r="BL177" s="18" t="s">
        <v>129</v>
      </c>
      <c r="BM177" s="224" t="s">
        <v>365</v>
      </c>
    </row>
    <row r="178" s="2" customFormat="1">
      <c r="A178" s="39"/>
      <c r="B178" s="40"/>
      <c r="C178" s="41"/>
      <c r="D178" s="226" t="s">
        <v>131</v>
      </c>
      <c r="E178" s="41"/>
      <c r="F178" s="227" t="s">
        <v>366</v>
      </c>
      <c r="G178" s="41"/>
      <c r="H178" s="41"/>
      <c r="I178" s="228"/>
      <c r="J178" s="41"/>
      <c r="K178" s="41"/>
      <c r="L178" s="45"/>
      <c r="M178" s="268"/>
      <c r="N178" s="269"/>
      <c r="O178" s="265"/>
      <c r="P178" s="265"/>
      <c r="Q178" s="265"/>
      <c r="R178" s="265"/>
      <c r="S178" s="265"/>
      <c r="T178" s="270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131</v>
      </c>
      <c r="AU178" s="18" t="s">
        <v>80</v>
      </c>
    </row>
    <row r="179" s="2" customFormat="1" ht="6.96" customHeight="1">
      <c r="A179" s="39"/>
      <c r="B179" s="60"/>
      <c r="C179" s="61"/>
      <c r="D179" s="61"/>
      <c r="E179" s="61"/>
      <c r="F179" s="61"/>
      <c r="G179" s="61"/>
      <c r="H179" s="61"/>
      <c r="I179" s="61"/>
      <c r="J179" s="61"/>
      <c r="K179" s="61"/>
      <c r="L179" s="45"/>
      <c r="M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</row>
  </sheetData>
  <sheetProtection sheet="1" autoFilter="0" formatColumns="0" formatRows="0" objects="1" scenarios="1" spinCount="100000" saltValue="o7IRUHwqWoI1AkXyxd7wCRqeZwlmkB1EhfL+L3m8QrCLE0OaMqG4y6EcXYVOrC0hFwOoYwVV7RXCFZFSEwom1g==" hashValue="oSu2C4TfK6ODY9aC6sAwrUhiQlpwVrFKKwnlMyBm5YlgqukZciym3ZSeGS1XZ5P47q7eI4gs6F0Uwu4p7WubvQ==" algorithmName="SHA-512" password="CC35"/>
  <autoFilter ref="C91:K17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2_01/122251101"/>
    <hyperlink ref="F100" r:id="rId2" display="https://podminky.urs.cz/item/CS_URS_2022_01/162751117"/>
    <hyperlink ref="F104" r:id="rId3" display="https://podminky.urs.cz/item/CS_URS_2022_01/181951111"/>
    <hyperlink ref="F109" r:id="rId4" display="https://podminky.urs.cz/item/CS_URS_2022_01/564730001"/>
    <hyperlink ref="F113" r:id="rId5" display="https://podminky.urs.cz/item/CS_URS_2022_01/572141112"/>
    <hyperlink ref="F117" r:id="rId6" display="https://podminky.urs.cz/item/CS_URS_2022_01/573231108"/>
    <hyperlink ref="F121" r:id="rId7" display="https://podminky.urs.cz/item/CS_URS_2022_01/577134111"/>
    <hyperlink ref="F128" r:id="rId8" display="https://podminky.urs.cz/item/CS_URS_2022_01/919731122"/>
    <hyperlink ref="F133" r:id="rId9" display="https://podminky.urs.cz/item/CS_URS_2022_01/113106071"/>
    <hyperlink ref="F137" r:id="rId10" display="https://podminky.urs.cz/item/CS_URS_2022_01/596211212"/>
    <hyperlink ref="F140" r:id="rId11" display="https://podminky.urs.cz/item/CS_URS_2022_01/635111411"/>
    <hyperlink ref="F145" r:id="rId12" display="https://podminky.urs.cz/item/CS_URS_2022_01/899104112"/>
    <hyperlink ref="F150" r:id="rId13" display="https://podminky.urs.cz/item/CS_URS_2022_01/899331111"/>
    <hyperlink ref="F154" r:id="rId14" display="https://podminky.urs.cz/item/CS_URS_2022_01/899431111"/>
    <hyperlink ref="F159" r:id="rId15" display="https://podminky.urs.cz/item/CS_URS_2022_01/916131213"/>
    <hyperlink ref="F173" r:id="rId16" display="https://podminky.urs.cz/item/CS_URS_2022_01/916991121"/>
    <hyperlink ref="F178" r:id="rId17" display="https://podminky.urs.cz/item/CS_URS_2022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92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4.4" customHeight="1">
      <c r="B7" s="21"/>
      <c r="E7" s="144" t="str">
        <f>'Rekapitulace stavby'!K6</f>
        <v>Rekonstrukce náměstí Míru ve Zruči nad Sázavou</v>
      </c>
      <c r="F7" s="143"/>
      <c r="G7" s="143"/>
      <c r="H7" s="143"/>
      <c r="L7" s="21"/>
    </row>
    <row r="8" s="1" customFormat="1" ht="12" customHeight="1">
      <c r="B8" s="21"/>
      <c r="D8" s="143" t="s">
        <v>93</v>
      </c>
      <c r="L8" s="21"/>
    </row>
    <row r="9" s="2" customFormat="1" ht="14.4" customHeight="1">
      <c r="A9" s="39"/>
      <c r="B9" s="45"/>
      <c r="C9" s="39"/>
      <c r="D9" s="39"/>
      <c r="E9" s="144" t="s">
        <v>94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95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5.6" customHeight="1">
      <c r="A11" s="39"/>
      <c r="B11" s="45"/>
      <c r="C11" s="39"/>
      <c r="D11" s="39"/>
      <c r="E11" s="146" t="s">
        <v>367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12. 12. 2022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Město Zruč nad Sázavou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VDG Projektování s.r.o.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Ing. Vítězslav Pavel</v>
      </c>
      <c r="F26" s="39"/>
      <c r="G26" s="39"/>
      <c r="H26" s="39"/>
      <c r="I26" s="143" t="s">
        <v>28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4.4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ROUND((SUM(BE88:BE109)),  2)</f>
        <v>0</v>
      </c>
      <c r="G35" s="39"/>
      <c r="H35" s="39"/>
      <c r="I35" s="158">
        <v>0.20999999999999999</v>
      </c>
      <c r="J35" s="157">
        <f>ROUND(((SUM(BE88:BE109))*I35),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ROUND((SUM(BF88:BF109)),  2)</f>
        <v>0</v>
      </c>
      <c r="G36" s="39"/>
      <c r="H36" s="39"/>
      <c r="I36" s="158">
        <v>0.12</v>
      </c>
      <c r="J36" s="157">
        <f>ROUND(((SUM(BF88:BF109))*I36),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ROUND((SUM(BG88:BG109)),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ROUND((SUM(BH88:BH109)),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ROUND((SUM(BI88:BI109)),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97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4.4" customHeight="1">
      <c r="A50" s="39"/>
      <c r="B50" s="40"/>
      <c r="C50" s="41"/>
      <c r="D50" s="41"/>
      <c r="E50" s="170" t="str">
        <f>E7</f>
        <v>Rekonstrukce náměstí Míru ve Zruči nad Sázavou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93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4.4" customHeight="1">
      <c r="A52" s="39"/>
      <c r="B52" s="40"/>
      <c r="C52" s="41"/>
      <c r="D52" s="41"/>
      <c r="E52" s="170" t="s">
        <v>94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41"/>
      <c r="D54" s="41"/>
      <c r="E54" s="70" t="str">
        <f>E11</f>
        <v>03 - Dokončovací práce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Zruč nad Sázavou</v>
      </c>
      <c r="G56" s="41"/>
      <c r="H56" s="41"/>
      <c r="I56" s="33" t="s">
        <v>23</v>
      </c>
      <c r="J56" s="73" t="str">
        <f>IF(J14="","",J14)</f>
        <v>12. 12. 2022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6.4" customHeight="1">
      <c r="A58" s="39"/>
      <c r="B58" s="40"/>
      <c r="C58" s="33" t="s">
        <v>25</v>
      </c>
      <c r="D58" s="41"/>
      <c r="E58" s="41"/>
      <c r="F58" s="28" t="str">
        <f>E17</f>
        <v>Město Zruč nad Sázavou</v>
      </c>
      <c r="G58" s="41"/>
      <c r="H58" s="41"/>
      <c r="I58" s="33" t="s">
        <v>31</v>
      </c>
      <c r="J58" s="37" t="str">
        <f>E23</f>
        <v>VDG Projektování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6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Vítězslav Pavel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98</v>
      </c>
      <c r="D61" s="172"/>
      <c r="E61" s="172"/>
      <c r="F61" s="172"/>
      <c r="G61" s="172"/>
      <c r="H61" s="172"/>
      <c r="I61" s="172"/>
      <c r="J61" s="173" t="s">
        <v>99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100</v>
      </c>
    </row>
    <row r="64" s="9" customFormat="1" ht="24.96" customHeight="1">
      <c r="A64" s="9"/>
      <c r="B64" s="175"/>
      <c r="C64" s="176"/>
      <c r="D64" s="177" t="s">
        <v>101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234</v>
      </c>
      <c r="E65" s="183"/>
      <c r="F65" s="183"/>
      <c r="G65" s="183"/>
      <c r="H65" s="183"/>
      <c r="I65" s="183"/>
      <c r="J65" s="184">
        <f>J90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235</v>
      </c>
      <c r="E66" s="183"/>
      <c r="F66" s="183"/>
      <c r="G66" s="183"/>
      <c r="H66" s="183"/>
      <c r="I66" s="183"/>
      <c r="J66" s="184">
        <f>J97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108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4.4" customHeight="1">
      <c r="A76" s="39"/>
      <c r="B76" s="40"/>
      <c r="C76" s="41"/>
      <c r="D76" s="41"/>
      <c r="E76" s="170" t="str">
        <f>E7</f>
        <v>Rekonstrukce náměstí Míru ve Zruči nad Sázavou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93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4.4" customHeight="1">
      <c r="A78" s="39"/>
      <c r="B78" s="40"/>
      <c r="C78" s="41"/>
      <c r="D78" s="41"/>
      <c r="E78" s="170" t="s">
        <v>94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95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6" customHeight="1">
      <c r="A80" s="39"/>
      <c r="B80" s="40"/>
      <c r="C80" s="41"/>
      <c r="D80" s="41"/>
      <c r="E80" s="70" t="str">
        <f>E11</f>
        <v>03 - Dokončovací práce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F14</f>
        <v>Zruč nad Sázavou</v>
      </c>
      <c r="G82" s="41"/>
      <c r="H82" s="41"/>
      <c r="I82" s="33" t="s">
        <v>23</v>
      </c>
      <c r="J82" s="73" t="str">
        <f>IF(J14="","",J14)</f>
        <v>12. 12. 2022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6.4" customHeight="1">
      <c r="A84" s="39"/>
      <c r="B84" s="40"/>
      <c r="C84" s="33" t="s">
        <v>25</v>
      </c>
      <c r="D84" s="41"/>
      <c r="E84" s="41"/>
      <c r="F84" s="28" t="str">
        <f>E17</f>
        <v>Město Zruč nad Sázavou</v>
      </c>
      <c r="G84" s="41"/>
      <c r="H84" s="41"/>
      <c r="I84" s="33" t="s">
        <v>31</v>
      </c>
      <c r="J84" s="37" t="str">
        <f>E23</f>
        <v>VDG Projektování s.r.o.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6" customHeight="1">
      <c r="A85" s="39"/>
      <c r="B85" s="40"/>
      <c r="C85" s="33" t="s">
        <v>29</v>
      </c>
      <c r="D85" s="41"/>
      <c r="E85" s="41"/>
      <c r="F85" s="28" t="str">
        <f>IF(E20="","",E20)</f>
        <v>Vyplň údaj</v>
      </c>
      <c r="G85" s="41"/>
      <c r="H85" s="41"/>
      <c r="I85" s="33" t="s">
        <v>34</v>
      </c>
      <c r="J85" s="37" t="str">
        <f>E26</f>
        <v>Ing. Vítězslav Pavel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109</v>
      </c>
      <c r="D87" s="189" t="s">
        <v>57</v>
      </c>
      <c r="E87" s="189" t="s">
        <v>53</v>
      </c>
      <c r="F87" s="189" t="s">
        <v>54</v>
      </c>
      <c r="G87" s="189" t="s">
        <v>110</v>
      </c>
      <c r="H87" s="189" t="s">
        <v>111</v>
      </c>
      <c r="I87" s="189" t="s">
        <v>112</v>
      </c>
      <c r="J87" s="189" t="s">
        <v>99</v>
      </c>
      <c r="K87" s="190" t="s">
        <v>113</v>
      </c>
      <c r="L87" s="191"/>
      <c r="M87" s="93" t="s">
        <v>19</v>
      </c>
      <c r="N87" s="94" t="s">
        <v>42</v>
      </c>
      <c r="O87" s="94" t="s">
        <v>114</v>
      </c>
      <c r="P87" s="94" t="s">
        <v>115</v>
      </c>
      <c r="Q87" s="94" t="s">
        <v>116</v>
      </c>
      <c r="R87" s="94" t="s">
        <v>117</v>
      </c>
      <c r="S87" s="94" t="s">
        <v>118</v>
      </c>
      <c r="T87" s="95" t="s">
        <v>119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120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</f>
        <v>0</v>
      </c>
      <c r="Q88" s="97"/>
      <c r="R88" s="194">
        <f>R89</f>
        <v>0.48396</v>
      </c>
      <c r="S88" s="97"/>
      <c r="T88" s="195">
        <f>T89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71</v>
      </c>
      <c r="AU88" s="18" t="s">
        <v>100</v>
      </c>
      <c r="BK88" s="196">
        <f>BK89</f>
        <v>0</v>
      </c>
    </row>
    <row r="89" s="12" customFormat="1" ht="25.92" customHeight="1">
      <c r="A89" s="12"/>
      <c r="B89" s="197"/>
      <c r="C89" s="198"/>
      <c r="D89" s="199" t="s">
        <v>71</v>
      </c>
      <c r="E89" s="200" t="s">
        <v>121</v>
      </c>
      <c r="F89" s="200" t="s">
        <v>122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P90+P97</f>
        <v>0</v>
      </c>
      <c r="Q89" s="205"/>
      <c r="R89" s="206">
        <f>R90+R97</f>
        <v>0.48396</v>
      </c>
      <c r="S89" s="205"/>
      <c r="T89" s="207">
        <f>T90+T97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76</v>
      </c>
      <c r="AT89" s="209" t="s">
        <v>71</v>
      </c>
      <c r="AU89" s="209" t="s">
        <v>72</v>
      </c>
      <c r="AY89" s="208" t="s">
        <v>123</v>
      </c>
      <c r="BK89" s="210">
        <f>BK90+BK97</f>
        <v>0</v>
      </c>
    </row>
    <row r="90" s="12" customFormat="1" ht="22.8" customHeight="1">
      <c r="A90" s="12"/>
      <c r="B90" s="197"/>
      <c r="C90" s="198"/>
      <c r="D90" s="199" t="s">
        <v>71</v>
      </c>
      <c r="E90" s="211" t="s">
        <v>76</v>
      </c>
      <c r="F90" s="211" t="s">
        <v>239</v>
      </c>
      <c r="G90" s="198"/>
      <c r="H90" s="198"/>
      <c r="I90" s="201"/>
      <c r="J90" s="212">
        <f>BK90</f>
        <v>0</v>
      </c>
      <c r="K90" s="198"/>
      <c r="L90" s="203"/>
      <c r="M90" s="204"/>
      <c r="N90" s="205"/>
      <c r="O90" s="205"/>
      <c r="P90" s="206">
        <f>SUM(P91:P96)</f>
        <v>0</v>
      </c>
      <c r="Q90" s="205"/>
      <c r="R90" s="206">
        <f>SUM(R91:R96)</f>
        <v>0.0298</v>
      </c>
      <c r="S90" s="205"/>
      <c r="T90" s="207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76</v>
      </c>
      <c r="AT90" s="209" t="s">
        <v>71</v>
      </c>
      <c r="AU90" s="209" t="s">
        <v>76</v>
      </c>
      <c r="AY90" s="208" t="s">
        <v>123</v>
      </c>
      <c r="BK90" s="210">
        <f>SUM(BK91:BK96)</f>
        <v>0</v>
      </c>
    </row>
    <row r="91" s="2" customFormat="1" ht="14.4" customHeight="1">
      <c r="A91" s="39"/>
      <c r="B91" s="40"/>
      <c r="C91" s="253" t="s">
        <v>76</v>
      </c>
      <c r="D91" s="253" t="s">
        <v>213</v>
      </c>
      <c r="E91" s="254" t="s">
        <v>368</v>
      </c>
      <c r="F91" s="255" t="s">
        <v>369</v>
      </c>
      <c r="G91" s="256" t="s">
        <v>370</v>
      </c>
      <c r="H91" s="257">
        <v>29.800000000000001</v>
      </c>
      <c r="I91" s="258"/>
      <c r="J91" s="259">
        <f>ROUND(I91*H91,2)</f>
        <v>0</v>
      </c>
      <c r="K91" s="255" t="s">
        <v>19</v>
      </c>
      <c r="L91" s="260"/>
      <c r="M91" s="261" t="s">
        <v>19</v>
      </c>
      <c r="N91" s="262" t="s">
        <v>43</v>
      </c>
      <c r="O91" s="85"/>
      <c r="P91" s="222">
        <f>O91*H91</f>
        <v>0</v>
      </c>
      <c r="Q91" s="222">
        <v>0.001</v>
      </c>
      <c r="R91" s="222">
        <f>Q91*H91</f>
        <v>0.0298</v>
      </c>
      <c r="S91" s="222">
        <v>0</v>
      </c>
      <c r="T91" s="22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4" t="s">
        <v>172</v>
      </c>
      <c r="AT91" s="224" t="s">
        <v>213</v>
      </c>
      <c r="AU91" s="224" t="s">
        <v>80</v>
      </c>
      <c r="AY91" s="18" t="s">
        <v>123</v>
      </c>
      <c r="BE91" s="225">
        <f>IF(N91="základní",J91,0)</f>
        <v>0</v>
      </c>
      <c r="BF91" s="225">
        <f>IF(N91="snížená",J91,0)</f>
        <v>0</v>
      </c>
      <c r="BG91" s="225">
        <f>IF(N91="zákl. přenesená",J91,0)</f>
        <v>0</v>
      </c>
      <c r="BH91" s="225">
        <f>IF(N91="sníž. přenesená",J91,0)</f>
        <v>0</v>
      </c>
      <c r="BI91" s="225">
        <f>IF(N91="nulová",J91,0)</f>
        <v>0</v>
      </c>
      <c r="BJ91" s="18" t="s">
        <v>76</v>
      </c>
      <c r="BK91" s="225">
        <f>ROUND(I91*H91,2)</f>
        <v>0</v>
      </c>
      <c r="BL91" s="18" t="s">
        <v>129</v>
      </c>
      <c r="BM91" s="224" t="s">
        <v>371</v>
      </c>
    </row>
    <row r="92" s="13" customFormat="1">
      <c r="A92" s="13"/>
      <c r="B92" s="231"/>
      <c r="C92" s="232"/>
      <c r="D92" s="233" t="s">
        <v>133</v>
      </c>
      <c r="E92" s="234" t="s">
        <v>19</v>
      </c>
      <c r="F92" s="235" t="s">
        <v>372</v>
      </c>
      <c r="G92" s="232"/>
      <c r="H92" s="236">
        <v>596</v>
      </c>
      <c r="I92" s="237"/>
      <c r="J92" s="232"/>
      <c r="K92" s="232"/>
      <c r="L92" s="238"/>
      <c r="M92" s="239"/>
      <c r="N92" s="240"/>
      <c r="O92" s="240"/>
      <c r="P92" s="240"/>
      <c r="Q92" s="240"/>
      <c r="R92" s="240"/>
      <c r="S92" s="240"/>
      <c r="T92" s="241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2" t="s">
        <v>133</v>
      </c>
      <c r="AU92" s="242" t="s">
        <v>80</v>
      </c>
      <c r="AV92" s="13" t="s">
        <v>80</v>
      </c>
      <c r="AW92" s="13" t="s">
        <v>33</v>
      </c>
      <c r="AX92" s="13" t="s">
        <v>76</v>
      </c>
      <c r="AY92" s="242" t="s">
        <v>123</v>
      </c>
    </row>
    <row r="93" s="13" customFormat="1">
      <c r="A93" s="13"/>
      <c r="B93" s="231"/>
      <c r="C93" s="232"/>
      <c r="D93" s="233" t="s">
        <v>133</v>
      </c>
      <c r="E93" s="232"/>
      <c r="F93" s="235" t="s">
        <v>373</v>
      </c>
      <c r="G93" s="232"/>
      <c r="H93" s="236">
        <v>29.800000000000001</v>
      </c>
      <c r="I93" s="237"/>
      <c r="J93" s="232"/>
      <c r="K93" s="232"/>
      <c r="L93" s="238"/>
      <c r="M93" s="239"/>
      <c r="N93" s="240"/>
      <c r="O93" s="240"/>
      <c r="P93" s="240"/>
      <c r="Q93" s="240"/>
      <c r="R93" s="240"/>
      <c r="S93" s="240"/>
      <c r="T93" s="24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2" t="s">
        <v>133</v>
      </c>
      <c r="AU93" s="242" t="s">
        <v>80</v>
      </c>
      <c r="AV93" s="13" t="s">
        <v>80</v>
      </c>
      <c r="AW93" s="13" t="s">
        <v>4</v>
      </c>
      <c r="AX93" s="13" t="s">
        <v>76</v>
      </c>
      <c r="AY93" s="242" t="s">
        <v>123</v>
      </c>
    </row>
    <row r="94" s="2" customFormat="1" ht="22.2" customHeight="1">
      <c r="A94" s="39"/>
      <c r="B94" s="40"/>
      <c r="C94" s="213" t="s">
        <v>80</v>
      </c>
      <c r="D94" s="213" t="s">
        <v>124</v>
      </c>
      <c r="E94" s="214" t="s">
        <v>374</v>
      </c>
      <c r="F94" s="215" t="s">
        <v>375</v>
      </c>
      <c r="G94" s="216" t="s">
        <v>127</v>
      </c>
      <c r="H94" s="217">
        <v>596</v>
      </c>
      <c r="I94" s="218"/>
      <c r="J94" s="219">
        <f>ROUND(I94*H94,2)</f>
        <v>0</v>
      </c>
      <c r="K94" s="215" t="s">
        <v>128</v>
      </c>
      <c r="L94" s="45"/>
      <c r="M94" s="220" t="s">
        <v>19</v>
      </c>
      <c r="N94" s="221" t="s">
        <v>43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129</v>
      </c>
      <c r="AT94" s="224" t="s">
        <v>124</v>
      </c>
      <c r="AU94" s="224" t="s">
        <v>80</v>
      </c>
      <c r="AY94" s="18" t="s">
        <v>123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76</v>
      </c>
      <c r="BK94" s="225">
        <f>ROUND(I94*H94,2)</f>
        <v>0</v>
      </c>
      <c r="BL94" s="18" t="s">
        <v>129</v>
      </c>
      <c r="BM94" s="224" t="s">
        <v>376</v>
      </c>
    </row>
    <row r="95" s="2" customFormat="1">
      <c r="A95" s="39"/>
      <c r="B95" s="40"/>
      <c r="C95" s="41"/>
      <c r="D95" s="226" t="s">
        <v>131</v>
      </c>
      <c r="E95" s="41"/>
      <c r="F95" s="227" t="s">
        <v>377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131</v>
      </c>
      <c r="AU95" s="18" t="s">
        <v>80</v>
      </c>
    </row>
    <row r="96" s="13" customFormat="1">
      <c r="A96" s="13"/>
      <c r="B96" s="231"/>
      <c r="C96" s="232"/>
      <c r="D96" s="233" t="s">
        <v>133</v>
      </c>
      <c r="E96" s="234" t="s">
        <v>19</v>
      </c>
      <c r="F96" s="235" t="s">
        <v>378</v>
      </c>
      <c r="G96" s="232"/>
      <c r="H96" s="236">
        <v>596</v>
      </c>
      <c r="I96" s="237"/>
      <c r="J96" s="232"/>
      <c r="K96" s="232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133</v>
      </c>
      <c r="AU96" s="242" t="s">
        <v>80</v>
      </c>
      <c r="AV96" s="13" t="s">
        <v>80</v>
      </c>
      <c r="AW96" s="13" t="s">
        <v>33</v>
      </c>
      <c r="AX96" s="13" t="s">
        <v>76</v>
      </c>
      <c r="AY96" s="242" t="s">
        <v>123</v>
      </c>
    </row>
    <row r="97" s="12" customFormat="1" ht="22.8" customHeight="1">
      <c r="A97" s="12"/>
      <c r="B97" s="197"/>
      <c r="C97" s="198"/>
      <c r="D97" s="199" t="s">
        <v>71</v>
      </c>
      <c r="E97" s="211" t="s">
        <v>156</v>
      </c>
      <c r="F97" s="211" t="s">
        <v>258</v>
      </c>
      <c r="G97" s="198"/>
      <c r="H97" s="198"/>
      <c r="I97" s="201"/>
      <c r="J97" s="212">
        <f>BK97</f>
        <v>0</v>
      </c>
      <c r="K97" s="198"/>
      <c r="L97" s="203"/>
      <c r="M97" s="204"/>
      <c r="N97" s="205"/>
      <c r="O97" s="205"/>
      <c r="P97" s="206">
        <f>SUM(P98:P109)</f>
        <v>0</v>
      </c>
      <c r="Q97" s="205"/>
      <c r="R97" s="206">
        <f>SUM(R98:R109)</f>
        <v>0.45416000000000001</v>
      </c>
      <c r="S97" s="205"/>
      <c r="T97" s="207">
        <f>SUM(T98:T109)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76</v>
      </c>
      <c r="AT97" s="209" t="s">
        <v>71</v>
      </c>
      <c r="AU97" s="209" t="s">
        <v>76</v>
      </c>
      <c r="AY97" s="208" t="s">
        <v>123</v>
      </c>
      <c r="BK97" s="210">
        <f>SUM(BK98:BK109)</f>
        <v>0</v>
      </c>
    </row>
    <row r="98" s="2" customFormat="1" ht="14.4" customHeight="1">
      <c r="A98" s="39"/>
      <c r="B98" s="40"/>
      <c r="C98" s="213" t="s">
        <v>143</v>
      </c>
      <c r="D98" s="213" t="s">
        <v>124</v>
      </c>
      <c r="E98" s="214" t="s">
        <v>379</v>
      </c>
      <c r="F98" s="215" t="s">
        <v>380</v>
      </c>
      <c r="G98" s="216" t="s">
        <v>159</v>
      </c>
      <c r="H98" s="217">
        <v>120</v>
      </c>
      <c r="I98" s="218"/>
      <c r="J98" s="219">
        <f>ROUND(I98*H98,2)</f>
        <v>0</v>
      </c>
      <c r="K98" s="215" t="s">
        <v>128</v>
      </c>
      <c r="L98" s="45"/>
      <c r="M98" s="220" t="s">
        <v>19</v>
      </c>
      <c r="N98" s="221" t="s">
        <v>43</v>
      </c>
      <c r="O98" s="85"/>
      <c r="P98" s="222">
        <f>O98*H98</f>
        <v>0</v>
      </c>
      <c r="Q98" s="222">
        <v>0.0035999999999999999</v>
      </c>
      <c r="R98" s="222">
        <f>Q98*H98</f>
        <v>0.432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129</v>
      </c>
      <c r="AT98" s="224" t="s">
        <v>124</v>
      </c>
      <c r="AU98" s="224" t="s">
        <v>80</v>
      </c>
      <c r="AY98" s="18" t="s">
        <v>123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76</v>
      </c>
      <c r="BK98" s="225">
        <f>ROUND(I98*H98,2)</f>
        <v>0</v>
      </c>
      <c r="BL98" s="18" t="s">
        <v>129</v>
      </c>
      <c r="BM98" s="224" t="s">
        <v>381</v>
      </c>
    </row>
    <row r="99" s="2" customFormat="1">
      <c r="A99" s="39"/>
      <c r="B99" s="40"/>
      <c r="C99" s="41"/>
      <c r="D99" s="226" t="s">
        <v>131</v>
      </c>
      <c r="E99" s="41"/>
      <c r="F99" s="227" t="s">
        <v>382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131</v>
      </c>
      <c r="AU99" s="18" t="s">
        <v>80</v>
      </c>
    </row>
    <row r="100" s="13" customFormat="1">
      <c r="A100" s="13"/>
      <c r="B100" s="231"/>
      <c r="C100" s="232"/>
      <c r="D100" s="233" t="s">
        <v>133</v>
      </c>
      <c r="E100" s="234" t="s">
        <v>19</v>
      </c>
      <c r="F100" s="235" t="s">
        <v>290</v>
      </c>
      <c r="G100" s="232"/>
      <c r="H100" s="236">
        <v>120</v>
      </c>
      <c r="I100" s="237"/>
      <c r="J100" s="232"/>
      <c r="K100" s="232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133</v>
      </c>
      <c r="AU100" s="242" t="s">
        <v>80</v>
      </c>
      <c r="AV100" s="13" t="s">
        <v>80</v>
      </c>
      <c r="AW100" s="13" t="s">
        <v>33</v>
      </c>
      <c r="AX100" s="13" t="s">
        <v>76</v>
      </c>
      <c r="AY100" s="242" t="s">
        <v>123</v>
      </c>
    </row>
    <row r="101" s="14" customFormat="1">
      <c r="A101" s="14"/>
      <c r="B101" s="243"/>
      <c r="C101" s="244"/>
      <c r="D101" s="233" t="s">
        <v>133</v>
      </c>
      <c r="E101" s="245" t="s">
        <v>19</v>
      </c>
      <c r="F101" s="246" t="s">
        <v>383</v>
      </c>
      <c r="G101" s="244"/>
      <c r="H101" s="245" t="s">
        <v>19</v>
      </c>
      <c r="I101" s="247"/>
      <c r="J101" s="244"/>
      <c r="K101" s="244"/>
      <c r="L101" s="248"/>
      <c r="M101" s="249"/>
      <c r="N101" s="250"/>
      <c r="O101" s="250"/>
      <c r="P101" s="250"/>
      <c r="Q101" s="250"/>
      <c r="R101" s="250"/>
      <c r="S101" s="250"/>
      <c r="T101" s="251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2" t="s">
        <v>133</v>
      </c>
      <c r="AU101" s="252" t="s">
        <v>80</v>
      </c>
      <c r="AV101" s="14" t="s">
        <v>76</v>
      </c>
      <c r="AW101" s="14" t="s">
        <v>33</v>
      </c>
      <c r="AX101" s="14" t="s">
        <v>72</v>
      </c>
      <c r="AY101" s="252" t="s">
        <v>123</v>
      </c>
    </row>
    <row r="102" s="2" customFormat="1" ht="14.4" customHeight="1">
      <c r="A102" s="39"/>
      <c r="B102" s="40"/>
      <c r="C102" s="213" t="s">
        <v>129</v>
      </c>
      <c r="D102" s="213" t="s">
        <v>124</v>
      </c>
      <c r="E102" s="214" t="s">
        <v>384</v>
      </c>
      <c r="F102" s="215" t="s">
        <v>385</v>
      </c>
      <c r="G102" s="216" t="s">
        <v>159</v>
      </c>
      <c r="H102" s="217">
        <v>120</v>
      </c>
      <c r="I102" s="218"/>
      <c r="J102" s="219">
        <f>ROUND(I102*H102,2)</f>
        <v>0</v>
      </c>
      <c r="K102" s="215" t="s">
        <v>128</v>
      </c>
      <c r="L102" s="45"/>
      <c r="M102" s="220" t="s">
        <v>19</v>
      </c>
      <c r="N102" s="221" t="s">
        <v>43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129</v>
      </c>
      <c r="AT102" s="224" t="s">
        <v>124</v>
      </c>
      <c r="AU102" s="224" t="s">
        <v>80</v>
      </c>
      <c r="AY102" s="18" t="s">
        <v>123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76</v>
      </c>
      <c r="BK102" s="225">
        <f>ROUND(I102*H102,2)</f>
        <v>0</v>
      </c>
      <c r="BL102" s="18" t="s">
        <v>129</v>
      </c>
      <c r="BM102" s="224" t="s">
        <v>386</v>
      </c>
    </row>
    <row r="103" s="2" customFormat="1">
      <c r="A103" s="39"/>
      <c r="B103" s="40"/>
      <c r="C103" s="41"/>
      <c r="D103" s="226" t="s">
        <v>131</v>
      </c>
      <c r="E103" s="41"/>
      <c r="F103" s="227" t="s">
        <v>387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131</v>
      </c>
      <c r="AU103" s="18" t="s">
        <v>80</v>
      </c>
    </row>
    <row r="104" s="13" customFormat="1">
      <c r="A104" s="13"/>
      <c r="B104" s="231"/>
      <c r="C104" s="232"/>
      <c r="D104" s="233" t="s">
        <v>133</v>
      </c>
      <c r="E104" s="234" t="s">
        <v>19</v>
      </c>
      <c r="F104" s="235" t="s">
        <v>290</v>
      </c>
      <c r="G104" s="232"/>
      <c r="H104" s="236">
        <v>120</v>
      </c>
      <c r="I104" s="237"/>
      <c r="J104" s="232"/>
      <c r="K104" s="232"/>
      <c r="L104" s="238"/>
      <c r="M104" s="239"/>
      <c r="N104" s="240"/>
      <c r="O104" s="240"/>
      <c r="P104" s="240"/>
      <c r="Q104" s="240"/>
      <c r="R104" s="240"/>
      <c r="S104" s="240"/>
      <c r="T104" s="24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2" t="s">
        <v>133</v>
      </c>
      <c r="AU104" s="242" t="s">
        <v>80</v>
      </c>
      <c r="AV104" s="13" t="s">
        <v>80</v>
      </c>
      <c r="AW104" s="13" t="s">
        <v>33</v>
      </c>
      <c r="AX104" s="13" t="s">
        <v>76</v>
      </c>
      <c r="AY104" s="242" t="s">
        <v>123</v>
      </c>
    </row>
    <row r="105" s="14" customFormat="1">
      <c r="A105" s="14"/>
      <c r="B105" s="243"/>
      <c r="C105" s="244"/>
      <c r="D105" s="233" t="s">
        <v>133</v>
      </c>
      <c r="E105" s="245" t="s">
        <v>19</v>
      </c>
      <c r="F105" s="246" t="s">
        <v>388</v>
      </c>
      <c r="G105" s="244"/>
      <c r="H105" s="245" t="s">
        <v>19</v>
      </c>
      <c r="I105" s="247"/>
      <c r="J105" s="244"/>
      <c r="K105" s="244"/>
      <c r="L105" s="248"/>
      <c r="M105" s="249"/>
      <c r="N105" s="250"/>
      <c r="O105" s="250"/>
      <c r="P105" s="250"/>
      <c r="Q105" s="250"/>
      <c r="R105" s="250"/>
      <c r="S105" s="250"/>
      <c r="T105" s="25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2" t="s">
        <v>133</v>
      </c>
      <c r="AU105" s="252" t="s">
        <v>80</v>
      </c>
      <c r="AV105" s="14" t="s">
        <v>76</v>
      </c>
      <c r="AW105" s="14" t="s">
        <v>33</v>
      </c>
      <c r="AX105" s="14" t="s">
        <v>72</v>
      </c>
      <c r="AY105" s="252" t="s">
        <v>123</v>
      </c>
    </row>
    <row r="106" s="2" customFormat="1" ht="14.4" customHeight="1">
      <c r="A106" s="39"/>
      <c r="B106" s="40"/>
      <c r="C106" s="213" t="s">
        <v>156</v>
      </c>
      <c r="D106" s="213" t="s">
        <v>124</v>
      </c>
      <c r="E106" s="214" t="s">
        <v>389</v>
      </c>
      <c r="F106" s="215" t="s">
        <v>390</v>
      </c>
      <c r="G106" s="216" t="s">
        <v>159</v>
      </c>
      <c r="H106" s="217">
        <v>277</v>
      </c>
      <c r="I106" s="218"/>
      <c r="J106" s="219">
        <f>ROUND(I106*H106,2)</f>
        <v>0</v>
      </c>
      <c r="K106" s="215" t="s">
        <v>128</v>
      </c>
      <c r="L106" s="45"/>
      <c r="M106" s="220" t="s">
        <v>19</v>
      </c>
      <c r="N106" s="221" t="s">
        <v>43</v>
      </c>
      <c r="O106" s="85"/>
      <c r="P106" s="222">
        <f>O106*H106</f>
        <v>0</v>
      </c>
      <c r="Q106" s="222">
        <v>8.0000000000000007E-05</v>
      </c>
      <c r="R106" s="222">
        <f>Q106*H106</f>
        <v>0.022160000000000003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129</v>
      </c>
      <c r="AT106" s="224" t="s">
        <v>124</v>
      </c>
      <c r="AU106" s="224" t="s">
        <v>80</v>
      </c>
      <c r="AY106" s="18" t="s">
        <v>123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76</v>
      </c>
      <c r="BK106" s="225">
        <f>ROUND(I106*H106,2)</f>
        <v>0</v>
      </c>
      <c r="BL106" s="18" t="s">
        <v>129</v>
      </c>
      <c r="BM106" s="224" t="s">
        <v>391</v>
      </c>
    </row>
    <row r="107" s="2" customFormat="1">
      <c r="A107" s="39"/>
      <c r="B107" s="40"/>
      <c r="C107" s="41"/>
      <c r="D107" s="226" t="s">
        <v>131</v>
      </c>
      <c r="E107" s="41"/>
      <c r="F107" s="227" t="s">
        <v>392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131</v>
      </c>
      <c r="AU107" s="18" t="s">
        <v>80</v>
      </c>
    </row>
    <row r="108" s="13" customFormat="1">
      <c r="A108" s="13"/>
      <c r="B108" s="231"/>
      <c r="C108" s="232"/>
      <c r="D108" s="233" t="s">
        <v>133</v>
      </c>
      <c r="E108" s="234" t="s">
        <v>19</v>
      </c>
      <c r="F108" s="235" t="s">
        <v>393</v>
      </c>
      <c r="G108" s="232"/>
      <c r="H108" s="236">
        <v>277</v>
      </c>
      <c r="I108" s="237"/>
      <c r="J108" s="232"/>
      <c r="K108" s="232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133</v>
      </c>
      <c r="AU108" s="242" t="s">
        <v>80</v>
      </c>
      <c r="AV108" s="13" t="s">
        <v>80</v>
      </c>
      <c r="AW108" s="13" t="s">
        <v>33</v>
      </c>
      <c r="AX108" s="13" t="s">
        <v>76</v>
      </c>
      <c r="AY108" s="242" t="s">
        <v>123</v>
      </c>
    </row>
    <row r="109" s="14" customFormat="1">
      <c r="A109" s="14"/>
      <c r="B109" s="243"/>
      <c r="C109" s="244"/>
      <c r="D109" s="233" t="s">
        <v>133</v>
      </c>
      <c r="E109" s="245" t="s">
        <v>19</v>
      </c>
      <c r="F109" s="246" t="s">
        <v>394</v>
      </c>
      <c r="G109" s="244"/>
      <c r="H109" s="245" t="s">
        <v>19</v>
      </c>
      <c r="I109" s="247"/>
      <c r="J109" s="244"/>
      <c r="K109" s="244"/>
      <c r="L109" s="248"/>
      <c r="M109" s="271"/>
      <c r="N109" s="272"/>
      <c r="O109" s="272"/>
      <c r="P109" s="272"/>
      <c r="Q109" s="272"/>
      <c r="R109" s="272"/>
      <c r="S109" s="272"/>
      <c r="T109" s="27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2" t="s">
        <v>133</v>
      </c>
      <c r="AU109" s="252" t="s">
        <v>80</v>
      </c>
      <c r="AV109" s="14" t="s">
        <v>76</v>
      </c>
      <c r="AW109" s="14" t="s">
        <v>33</v>
      </c>
      <c r="AX109" s="14" t="s">
        <v>72</v>
      </c>
      <c r="AY109" s="252" t="s">
        <v>123</v>
      </c>
    </row>
    <row r="110" s="2" customFormat="1" ht="6.96" customHeight="1">
      <c r="A110" s="39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45"/>
      <c r="M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</sheetData>
  <sheetProtection sheet="1" autoFilter="0" formatColumns="0" formatRows="0" objects="1" scenarios="1" spinCount="100000" saltValue="cWEZT6FZ/SIQ9+IwjUyRXwOqAvKhtMGV/k42SDfzcTuBXtTpBeZw2TccqroPHAagkZYLpp6JwjHE1Y/d7xZioA==" hashValue="HMDUgAy++xTPEWAlDN9dYn8aaoqbhYS3dVF//DcB3Jvzg1knqJ+3x5dC++u7JXZGebz2KAiWU3VgT03b2RMdJA==" algorithmName="SHA-512" password="CC35"/>
  <autoFilter ref="C87:K10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5" r:id="rId1" display="https://podminky.urs.cz/item/CS_URS_2022_01/181411122"/>
    <hyperlink ref="F99" r:id="rId2" display="https://podminky.urs.cz/item/CS_URS_2022_01/599141111"/>
    <hyperlink ref="F103" r:id="rId3" display="https://podminky.urs.cz/item/CS_URS_2022_01/919735113"/>
    <hyperlink ref="F107" r:id="rId4" display="https://podminky.urs.cz/item/CS_URS_2022_01/91511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sheetFormatPr defaultRowHeight="13.5"/>
  <cols>
    <col min="1" max="1" width="8.28125" style="274" customWidth="1"/>
    <col min="2" max="2" width="1.710938" style="274" customWidth="1"/>
    <col min="3" max="4" width="5.003906" style="274" customWidth="1"/>
    <col min="5" max="5" width="11.71094" style="274" customWidth="1"/>
    <col min="6" max="6" width="9.140625" style="274" customWidth="1"/>
    <col min="7" max="7" width="5.003906" style="274" customWidth="1"/>
    <col min="8" max="8" width="77.85156" style="274" customWidth="1"/>
    <col min="9" max="10" width="20.00391" style="274" customWidth="1"/>
    <col min="11" max="11" width="1.710938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5" customFormat="1" ht="45" customHeight="1">
      <c r="B3" s="278"/>
      <c r="C3" s="279" t="s">
        <v>395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396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397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398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399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400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401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402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403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404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405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78</v>
      </c>
      <c r="F18" s="285" t="s">
        <v>406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407</v>
      </c>
      <c r="F19" s="285" t="s">
        <v>408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409</v>
      </c>
      <c r="F20" s="285" t="s">
        <v>410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411</v>
      </c>
      <c r="F21" s="285" t="s">
        <v>412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413</v>
      </c>
      <c r="F22" s="285" t="s">
        <v>414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84</v>
      </c>
      <c r="F23" s="285" t="s">
        <v>415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416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417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418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419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420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421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422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423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424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109</v>
      </c>
      <c r="F36" s="285"/>
      <c r="G36" s="285" t="s">
        <v>425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426</v>
      </c>
      <c r="F37" s="285"/>
      <c r="G37" s="285" t="s">
        <v>427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53</v>
      </c>
      <c r="F38" s="285"/>
      <c r="G38" s="285" t="s">
        <v>428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54</v>
      </c>
      <c r="F39" s="285"/>
      <c r="G39" s="285" t="s">
        <v>429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110</v>
      </c>
      <c r="F40" s="285"/>
      <c r="G40" s="285" t="s">
        <v>430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111</v>
      </c>
      <c r="F41" s="285"/>
      <c r="G41" s="285" t="s">
        <v>431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432</v>
      </c>
      <c r="F42" s="285"/>
      <c r="G42" s="285" t="s">
        <v>433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434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435</v>
      </c>
      <c r="F44" s="285"/>
      <c r="G44" s="285" t="s">
        <v>436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113</v>
      </c>
      <c r="F45" s="285"/>
      <c r="G45" s="285" t="s">
        <v>437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438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439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440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441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442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443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444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445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446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447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448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449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450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451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452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453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454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455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456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457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458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459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460</v>
      </c>
      <c r="D76" s="303"/>
      <c r="E76" s="303"/>
      <c r="F76" s="303" t="s">
        <v>461</v>
      </c>
      <c r="G76" s="304"/>
      <c r="H76" s="303" t="s">
        <v>54</v>
      </c>
      <c r="I76" s="303" t="s">
        <v>57</v>
      </c>
      <c r="J76" s="303" t="s">
        <v>462</v>
      </c>
      <c r="K76" s="302"/>
    </row>
    <row r="77" s="1" customFormat="1" ht="17.25" customHeight="1">
      <c r="B77" s="300"/>
      <c r="C77" s="305" t="s">
        <v>463</v>
      </c>
      <c r="D77" s="305"/>
      <c r="E77" s="305"/>
      <c r="F77" s="306" t="s">
        <v>464</v>
      </c>
      <c r="G77" s="307"/>
      <c r="H77" s="305"/>
      <c r="I77" s="305"/>
      <c r="J77" s="305" t="s">
        <v>465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53</v>
      </c>
      <c r="D79" s="310"/>
      <c r="E79" s="310"/>
      <c r="F79" s="311" t="s">
        <v>466</v>
      </c>
      <c r="G79" s="312"/>
      <c r="H79" s="288" t="s">
        <v>467</v>
      </c>
      <c r="I79" s="288" t="s">
        <v>468</v>
      </c>
      <c r="J79" s="288">
        <v>20</v>
      </c>
      <c r="K79" s="302"/>
    </row>
    <row r="80" s="1" customFormat="1" ht="15" customHeight="1">
      <c r="B80" s="300"/>
      <c r="C80" s="288" t="s">
        <v>469</v>
      </c>
      <c r="D80" s="288"/>
      <c r="E80" s="288"/>
      <c r="F80" s="311" t="s">
        <v>466</v>
      </c>
      <c r="G80" s="312"/>
      <c r="H80" s="288" t="s">
        <v>470</v>
      </c>
      <c r="I80" s="288" t="s">
        <v>468</v>
      </c>
      <c r="J80" s="288">
        <v>120</v>
      </c>
      <c r="K80" s="302"/>
    </row>
    <row r="81" s="1" customFormat="1" ht="15" customHeight="1">
      <c r="B81" s="313"/>
      <c r="C81" s="288" t="s">
        <v>471</v>
      </c>
      <c r="D81" s="288"/>
      <c r="E81" s="288"/>
      <c r="F81" s="311" t="s">
        <v>472</v>
      </c>
      <c r="G81" s="312"/>
      <c r="H81" s="288" t="s">
        <v>473</v>
      </c>
      <c r="I81" s="288" t="s">
        <v>468</v>
      </c>
      <c r="J81" s="288">
        <v>50</v>
      </c>
      <c r="K81" s="302"/>
    </row>
    <row r="82" s="1" customFormat="1" ht="15" customHeight="1">
      <c r="B82" s="313"/>
      <c r="C82" s="288" t="s">
        <v>474</v>
      </c>
      <c r="D82" s="288"/>
      <c r="E82" s="288"/>
      <c r="F82" s="311" t="s">
        <v>466</v>
      </c>
      <c r="G82" s="312"/>
      <c r="H82" s="288" t="s">
        <v>475</v>
      </c>
      <c r="I82" s="288" t="s">
        <v>476</v>
      </c>
      <c r="J82" s="288"/>
      <c r="K82" s="302"/>
    </row>
    <row r="83" s="1" customFormat="1" ht="15" customHeight="1">
      <c r="B83" s="313"/>
      <c r="C83" s="314" t="s">
        <v>477</v>
      </c>
      <c r="D83" s="314"/>
      <c r="E83" s="314"/>
      <c r="F83" s="315" t="s">
        <v>472</v>
      </c>
      <c r="G83" s="314"/>
      <c r="H83" s="314" t="s">
        <v>478</v>
      </c>
      <c r="I83" s="314" t="s">
        <v>468</v>
      </c>
      <c r="J83" s="314">
        <v>15</v>
      </c>
      <c r="K83" s="302"/>
    </row>
    <row r="84" s="1" customFormat="1" ht="15" customHeight="1">
      <c r="B84" s="313"/>
      <c r="C84" s="314" t="s">
        <v>479</v>
      </c>
      <c r="D84" s="314"/>
      <c r="E84" s="314"/>
      <c r="F84" s="315" t="s">
        <v>472</v>
      </c>
      <c r="G84" s="314"/>
      <c r="H84" s="314" t="s">
        <v>480</v>
      </c>
      <c r="I84" s="314" t="s">
        <v>468</v>
      </c>
      <c r="J84" s="314">
        <v>15</v>
      </c>
      <c r="K84" s="302"/>
    </row>
    <row r="85" s="1" customFormat="1" ht="15" customHeight="1">
      <c r="B85" s="313"/>
      <c r="C85" s="314" t="s">
        <v>481</v>
      </c>
      <c r="D85" s="314"/>
      <c r="E85" s="314"/>
      <c r="F85" s="315" t="s">
        <v>472</v>
      </c>
      <c r="G85" s="314"/>
      <c r="H85" s="314" t="s">
        <v>482</v>
      </c>
      <c r="I85" s="314" t="s">
        <v>468</v>
      </c>
      <c r="J85" s="314">
        <v>20</v>
      </c>
      <c r="K85" s="302"/>
    </row>
    <row r="86" s="1" customFormat="1" ht="15" customHeight="1">
      <c r="B86" s="313"/>
      <c r="C86" s="314" t="s">
        <v>483</v>
      </c>
      <c r="D86" s="314"/>
      <c r="E86" s="314"/>
      <c r="F86" s="315" t="s">
        <v>472</v>
      </c>
      <c r="G86" s="314"/>
      <c r="H86" s="314" t="s">
        <v>484</v>
      </c>
      <c r="I86" s="314" t="s">
        <v>468</v>
      </c>
      <c r="J86" s="314">
        <v>20</v>
      </c>
      <c r="K86" s="302"/>
    </row>
    <row r="87" s="1" customFormat="1" ht="15" customHeight="1">
      <c r="B87" s="313"/>
      <c r="C87" s="288" t="s">
        <v>485</v>
      </c>
      <c r="D87" s="288"/>
      <c r="E87" s="288"/>
      <c r="F87" s="311" t="s">
        <v>472</v>
      </c>
      <c r="G87" s="312"/>
      <c r="H87" s="288" t="s">
        <v>486</v>
      </c>
      <c r="I87" s="288" t="s">
        <v>468</v>
      </c>
      <c r="J87" s="288">
        <v>50</v>
      </c>
      <c r="K87" s="302"/>
    </row>
    <row r="88" s="1" customFormat="1" ht="15" customHeight="1">
      <c r="B88" s="313"/>
      <c r="C88" s="288" t="s">
        <v>487</v>
      </c>
      <c r="D88" s="288"/>
      <c r="E88" s="288"/>
      <c r="F88" s="311" t="s">
        <v>472</v>
      </c>
      <c r="G88" s="312"/>
      <c r="H88" s="288" t="s">
        <v>488</v>
      </c>
      <c r="I88" s="288" t="s">
        <v>468</v>
      </c>
      <c r="J88" s="288">
        <v>20</v>
      </c>
      <c r="K88" s="302"/>
    </row>
    <row r="89" s="1" customFormat="1" ht="15" customHeight="1">
      <c r="B89" s="313"/>
      <c r="C89" s="288" t="s">
        <v>489</v>
      </c>
      <c r="D89" s="288"/>
      <c r="E89" s="288"/>
      <c r="F89" s="311" t="s">
        <v>472</v>
      </c>
      <c r="G89" s="312"/>
      <c r="H89" s="288" t="s">
        <v>490</v>
      </c>
      <c r="I89" s="288" t="s">
        <v>468</v>
      </c>
      <c r="J89" s="288">
        <v>20</v>
      </c>
      <c r="K89" s="302"/>
    </row>
    <row r="90" s="1" customFormat="1" ht="15" customHeight="1">
      <c r="B90" s="313"/>
      <c r="C90" s="288" t="s">
        <v>491</v>
      </c>
      <c r="D90" s="288"/>
      <c r="E90" s="288"/>
      <c r="F90" s="311" t="s">
        <v>472</v>
      </c>
      <c r="G90" s="312"/>
      <c r="H90" s="288" t="s">
        <v>492</v>
      </c>
      <c r="I90" s="288" t="s">
        <v>468</v>
      </c>
      <c r="J90" s="288">
        <v>50</v>
      </c>
      <c r="K90" s="302"/>
    </row>
    <row r="91" s="1" customFormat="1" ht="15" customHeight="1">
      <c r="B91" s="313"/>
      <c r="C91" s="288" t="s">
        <v>493</v>
      </c>
      <c r="D91" s="288"/>
      <c r="E91" s="288"/>
      <c r="F91" s="311" t="s">
        <v>472</v>
      </c>
      <c r="G91" s="312"/>
      <c r="H91" s="288" t="s">
        <v>493</v>
      </c>
      <c r="I91" s="288" t="s">
        <v>468</v>
      </c>
      <c r="J91" s="288">
        <v>50</v>
      </c>
      <c r="K91" s="302"/>
    </row>
    <row r="92" s="1" customFormat="1" ht="15" customHeight="1">
      <c r="B92" s="313"/>
      <c r="C92" s="288" t="s">
        <v>494</v>
      </c>
      <c r="D92" s="288"/>
      <c r="E92" s="288"/>
      <c r="F92" s="311" t="s">
        <v>472</v>
      </c>
      <c r="G92" s="312"/>
      <c r="H92" s="288" t="s">
        <v>495</v>
      </c>
      <c r="I92" s="288" t="s">
        <v>468</v>
      </c>
      <c r="J92" s="288">
        <v>255</v>
      </c>
      <c r="K92" s="302"/>
    </row>
    <row r="93" s="1" customFormat="1" ht="15" customHeight="1">
      <c r="B93" s="313"/>
      <c r="C93" s="288" t="s">
        <v>496</v>
      </c>
      <c r="D93" s="288"/>
      <c r="E93" s="288"/>
      <c r="F93" s="311" t="s">
        <v>466</v>
      </c>
      <c r="G93" s="312"/>
      <c r="H93" s="288" t="s">
        <v>497</v>
      </c>
      <c r="I93" s="288" t="s">
        <v>498</v>
      </c>
      <c r="J93" s="288"/>
      <c r="K93" s="302"/>
    </row>
    <row r="94" s="1" customFormat="1" ht="15" customHeight="1">
      <c r="B94" s="313"/>
      <c r="C94" s="288" t="s">
        <v>499</v>
      </c>
      <c r="D94" s="288"/>
      <c r="E94" s="288"/>
      <c r="F94" s="311" t="s">
        <v>466</v>
      </c>
      <c r="G94" s="312"/>
      <c r="H94" s="288" t="s">
        <v>500</v>
      </c>
      <c r="I94" s="288" t="s">
        <v>501</v>
      </c>
      <c r="J94" s="288"/>
      <c r="K94" s="302"/>
    </row>
    <row r="95" s="1" customFormat="1" ht="15" customHeight="1">
      <c r="B95" s="313"/>
      <c r="C95" s="288" t="s">
        <v>502</v>
      </c>
      <c r="D95" s="288"/>
      <c r="E95" s="288"/>
      <c r="F95" s="311" t="s">
        <v>466</v>
      </c>
      <c r="G95" s="312"/>
      <c r="H95" s="288" t="s">
        <v>502</v>
      </c>
      <c r="I95" s="288" t="s">
        <v>501</v>
      </c>
      <c r="J95" s="288"/>
      <c r="K95" s="302"/>
    </row>
    <row r="96" s="1" customFormat="1" ht="15" customHeight="1">
      <c r="B96" s="313"/>
      <c r="C96" s="288" t="s">
        <v>38</v>
      </c>
      <c r="D96" s="288"/>
      <c r="E96" s="288"/>
      <c r="F96" s="311" t="s">
        <v>466</v>
      </c>
      <c r="G96" s="312"/>
      <c r="H96" s="288" t="s">
        <v>503</v>
      </c>
      <c r="I96" s="288" t="s">
        <v>501</v>
      </c>
      <c r="J96" s="288"/>
      <c r="K96" s="302"/>
    </row>
    <row r="97" s="1" customFormat="1" ht="15" customHeight="1">
      <c r="B97" s="313"/>
      <c r="C97" s="288" t="s">
        <v>48</v>
      </c>
      <c r="D97" s="288"/>
      <c r="E97" s="288"/>
      <c r="F97" s="311" t="s">
        <v>466</v>
      </c>
      <c r="G97" s="312"/>
      <c r="H97" s="288" t="s">
        <v>504</v>
      </c>
      <c r="I97" s="288" t="s">
        <v>501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505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460</v>
      </c>
      <c r="D103" s="303"/>
      <c r="E103" s="303"/>
      <c r="F103" s="303" t="s">
        <v>461</v>
      </c>
      <c r="G103" s="304"/>
      <c r="H103" s="303" t="s">
        <v>54</v>
      </c>
      <c r="I103" s="303" t="s">
        <v>57</v>
      </c>
      <c r="J103" s="303" t="s">
        <v>462</v>
      </c>
      <c r="K103" s="302"/>
    </row>
    <row r="104" s="1" customFormat="1" ht="17.25" customHeight="1">
      <c r="B104" s="300"/>
      <c r="C104" s="305" t="s">
        <v>463</v>
      </c>
      <c r="D104" s="305"/>
      <c r="E104" s="305"/>
      <c r="F104" s="306" t="s">
        <v>464</v>
      </c>
      <c r="G104" s="307"/>
      <c r="H104" s="305"/>
      <c r="I104" s="305"/>
      <c r="J104" s="305" t="s">
        <v>465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53</v>
      </c>
      <c r="D106" s="310"/>
      <c r="E106" s="310"/>
      <c r="F106" s="311" t="s">
        <v>466</v>
      </c>
      <c r="G106" s="288"/>
      <c r="H106" s="288" t="s">
        <v>506</v>
      </c>
      <c r="I106" s="288" t="s">
        <v>468</v>
      </c>
      <c r="J106" s="288">
        <v>20</v>
      </c>
      <c r="K106" s="302"/>
    </row>
    <row r="107" s="1" customFormat="1" ht="15" customHeight="1">
      <c r="B107" s="300"/>
      <c r="C107" s="288" t="s">
        <v>469</v>
      </c>
      <c r="D107" s="288"/>
      <c r="E107" s="288"/>
      <c r="F107" s="311" t="s">
        <v>466</v>
      </c>
      <c r="G107" s="288"/>
      <c r="H107" s="288" t="s">
        <v>506</v>
      </c>
      <c r="I107" s="288" t="s">
        <v>468</v>
      </c>
      <c r="J107" s="288">
        <v>120</v>
      </c>
      <c r="K107" s="302"/>
    </row>
    <row r="108" s="1" customFormat="1" ht="15" customHeight="1">
      <c r="B108" s="313"/>
      <c r="C108" s="288" t="s">
        <v>471</v>
      </c>
      <c r="D108" s="288"/>
      <c r="E108" s="288"/>
      <c r="F108" s="311" t="s">
        <v>472</v>
      </c>
      <c r="G108" s="288"/>
      <c r="H108" s="288" t="s">
        <v>506</v>
      </c>
      <c r="I108" s="288" t="s">
        <v>468</v>
      </c>
      <c r="J108" s="288">
        <v>50</v>
      </c>
      <c r="K108" s="302"/>
    </row>
    <row r="109" s="1" customFormat="1" ht="15" customHeight="1">
      <c r="B109" s="313"/>
      <c r="C109" s="288" t="s">
        <v>474</v>
      </c>
      <c r="D109" s="288"/>
      <c r="E109" s="288"/>
      <c r="F109" s="311" t="s">
        <v>466</v>
      </c>
      <c r="G109" s="288"/>
      <c r="H109" s="288" t="s">
        <v>506</v>
      </c>
      <c r="I109" s="288" t="s">
        <v>476</v>
      </c>
      <c r="J109" s="288"/>
      <c r="K109" s="302"/>
    </row>
    <row r="110" s="1" customFormat="1" ht="15" customHeight="1">
      <c r="B110" s="313"/>
      <c r="C110" s="288" t="s">
        <v>485</v>
      </c>
      <c r="D110" s="288"/>
      <c r="E110" s="288"/>
      <c r="F110" s="311" t="s">
        <v>472</v>
      </c>
      <c r="G110" s="288"/>
      <c r="H110" s="288" t="s">
        <v>506</v>
      </c>
      <c r="I110" s="288" t="s">
        <v>468</v>
      </c>
      <c r="J110" s="288">
        <v>50</v>
      </c>
      <c r="K110" s="302"/>
    </row>
    <row r="111" s="1" customFormat="1" ht="15" customHeight="1">
      <c r="B111" s="313"/>
      <c r="C111" s="288" t="s">
        <v>493</v>
      </c>
      <c r="D111" s="288"/>
      <c r="E111" s="288"/>
      <c r="F111" s="311" t="s">
        <v>472</v>
      </c>
      <c r="G111" s="288"/>
      <c r="H111" s="288" t="s">
        <v>506</v>
      </c>
      <c r="I111" s="288" t="s">
        <v>468</v>
      </c>
      <c r="J111" s="288">
        <v>50</v>
      </c>
      <c r="K111" s="302"/>
    </row>
    <row r="112" s="1" customFormat="1" ht="15" customHeight="1">
      <c r="B112" s="313"/>
      <c r="C112" s="288" t="s">
        <v>491</v>
      </c>
      <c r="D112" s="288"/>
      <c r="E112" s="288"/>
      <c r="F112" s="311" t="s">
        <v>472</v>
      </c>
      <c r="G112" s="288"/>
      <c r="H112" s="288" t="s">
        <v>506</v>
      </c>
      <c r="I112" s="288" t="s">
        <v>468</v>
      </c>
      <c r="J112" s="288">
        <v>50</v>
      </c>
      <c r="K112" s="302"/>
    </row>
    <row r="113" s="1" customFormat="1" ht="15" customHeight="1">
      <c r="B113" s="313"/>
      <c r="C113" s="288" t="s">
        <v>53</v>
      </c>
      <c r="D113" s="288"/>
      <c r="E113" s="288"/>
      <c r="F113" s="311" t="s">
        <v>466</v>
      </c>
      <c r="G113" s="288"/>
      <c r="H113" s="288" t="s">
        <v>507</v>
      </c>
      <c r="I113" s="288" t="s">
        <v>468</v>
      </c>
      <c r="J113" s="288">
        <v>20</v>
      </c>
      <c r="K113" s="302"/>
    </row>
    <row r="114" s="1" customFormat="1" ht="15" customHeight="1">
      <c r="B114" s="313"/>
      <c r="C114" s="288" t="s">
        <v>508</v>
      </c>
      <c r="D114" s="288"/>
      <c r="E114" s="288"/>
      <c r="F114" s="311" t="s">
        <v>466</v>
      </c>
      <c r="G114" s="288"/>
      <c r="H114" s="288" t="s">
        <v>509</v>
      </c>
      <c r="I114" s="288" t="s">
        <v>468</v>
      </c>
      <c r="J114" s="288">
        <v>120</v>
      </c>
      <c r="K114" s="302"/>
    </row>
    <row r="115" s="1" customFormat="1" ht="15" customHeight="1">
      <c r="B115" s="313"/>
      <c r="C115" s="288" t="s">
        <v>38</v>
      </c>
      <c r="D115" s="288"/>
      <c r="E115" s="288"/>
      <c r="F115" s="311" t="s">
        <v>466</v>
      </c>
      <c r="G115" s="288"/>
      <c r="H115" s="288" t="s">
        <v>510</v>
      </c>
      <c r="I115" s="288" t="s">
        <v>501</v>
      </c>
      <c r="J115" s="288"/>
      <c r="K115" s="302"/>
    </row>
    <row r="116" s="1" customFormat="1" ht="15" customHeight="1">
      <c r="B116" s="313"/>
      <c r="C116" s="288" t="s">
        <v>48</v>
      </c>
      <c r="D116" s="288"/>
      <c r="E116" s="288"/>
      <c r="F116" s="311" t="s">
        <v>466</v>
      </c>
      <c r="G116" s="288"/>
      <c r="H116" s="288" t="s">
        <v>511</v>
      </c>
      <c r="I116" s="288" t="s">
        <v>501</v>
      </c>
      <c r="J116" s="288"/>
      <c r="K116" s="302"/>
    </row>
    <row r="117" s="1" customFormat="1" ht="15" customHeight="1">
      <c r="B117" s="313"/>
      <c r="C117" s="288" t="s">
        <v>57</v>
      </c>
      <c r="D117" s="288"/>
      <c r="E117" s="288"/>
      <c r="F117" s="311" t="s">
        <v>466</v>
      </c>
      <c r="G117" s="288"/>
      <c r="H117" s="288" t="s">
        <v>512</v>
      </c>
      <c r="I117" s="288" t="s">
        <v>513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514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460</v>
      </c>
      <c r="D123" s="303"/>
      <c r="E123" s="303"/>
      <c r="F123" s="303" t="s">
        <v>461</v>
      </c>
      <c r="G123" s="304"/>
      <c r="H123" s="303" t="s">
        <v>54</v>
      </c>
      <c r="I123" s="303" t="s">
        <v>57</v>
      </c>
      <c r="J123" s="303" t="s">
        <v>462</v>
      </c>
      <c r="K123" s="332"/>
    </row>
    <row r="124" s="1" customFormat="1" ht="17.25" customHeight="1">
      <c r="B124" s="331"/>
      <c r="C124" s="305" t="s">
        <v>463</v>
      </c>
      <c r="D124" s="305"/>
      <c r="E124" s="305"/>
      <c r="F124" s="306" t="s">
        <v>464</v>
      </c>
      <c r="G124" s="307"/>
      <c r="H124" s="305"/>
      <c r="I124" s="305"/>
      <c r="J124" s="305" t="s">
        <v>465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469</v>
      </c>
      <c r="D126" s="310"/>
      <c r="E126" s="310"/>
      <c r="F126" s="311" t="s">
        <v>466</v>
      </c>
      <c r="G126" s="288"/>
      <c r="H126" s="288" t="s">
        <v>506</v>
      </c>
      <c r="I126" s="288" t="s">
        <v>468</v>
      </c>
      <c r="J126" s="288">
        <v>120</v>
      </c>
      <c r="K126" s="336"/>
    </row>
    <row r="127" s="1" customFormat="1" ht="15" customHeight="1">
      <c r="B127" s="333"/>
      <c r="C127" s="288" t="s">
        <v>515</v>
      </c>
      <c r="D127" s="288"/>
      <c r="E127" s="288"/>
      <c r="F127" s="311" t="s">
        <v>466</v>
      </c>
      <c r="G127" s="288"/>
      <c r="H127" s="288" t="s">
        <v>516</v>
      </c>
      <c r="I127" s="288" t="s">
        <v>468</v>
      </c>
      <c r="J127" s="288" t="s">
        <v>517</v>
      </c>
      <c r="K127" s="336"/>
    </row>
    <row r="128" s="1" customFormat="1" ht="15" customHeight="1">
      <c r="B128" s="333"/>
      <c r="C128" s="288" t="s">
        <v>84</v>
      </c>
      <c r="D128" s="288"/>
      <c r="E128" s="288"/>
      <c r="F128" s="311" t="s">
        <v>466</v>
      </c>
      <c r="G128" s="288"/>
      <c r="H128" s="288" t="s">
        <v>518</v>
      </c>
      <c r="I128" s="288" t="s">
        <v>468</v>
      </c>
      <c r="J128" s="288" t="s">
        <v>517</v>
      </c>
      <c r="K128" s="336"/>
    </row>
    <row r="129" s="1" customFormat="1" ht="15" customHeight="1">
      <c r="B129" s="333"/>
      <c r="C129" s="288" t="s">
        <v>477</v>
      </c>
      <c r="D129" s="288"/>
      <c r="E129" s="288"/>
      <c r="F129" s="311" t="s">
        <v>472</v>
      </c>
      <c r="G129" s="288"/>
      <c r="H129" s="288" t="s">
        <v>478</v>
      </c>
      <c r="I129" s="288" t="s">
        <v>468</v>
      </c>
      <c r="J129" s="288">
        <v>15</v>
      </c>
      <c r="K129" s="336"/>
    </row>
    <row r="130" s="1" customFormat="1" ht="15" customHeight="1">
      <c r="B130" s="333"/>
      <c r="C130" s="314" t="s">
        <v>479</v>
      </c>
      <c r="D130" s="314"/>
      <c r="E130" s="314"/>
      <c r="F130" s="315" t="s">
        <v>472</v>
      </c>
      <c r="G130" s="314"/>
      <c r="H130" s="314" t="s">
        <v>480</v>
      </c>
      <c r="I130" s="314" t="s">
        <v>468</v>
      </c>
      <c r="J130" s="314">
        <v>15</v>
      </c>
      <c r="K130" s="336"/>
    </row>
    <row r="131" s="1" customFormat="1" ht="15" customHeight="1">
      <c r="B131" s="333"/>
      <c r="C131" s="314" t="s">
        <v>481</v>
      </c>
      <c r="D131" s="314"/>
      <c r="E131" s="314"/>
      <c r="F131" s="315" t="s">
        <v>472</v>
      </c>
      <c r="G131" s="314"/>
      <c r="H131" s="314" t="s">
        <v>482</v>
      </c>
      <c r="I131" s="314" t="s">
        <v>468</v>
      </c>
      <c r="J131" s="314">
        <v>20</v>
      </c>
      <c r="K131" s="336"/>
    </row>
    <row r="132" s="1" customFormat="1" ht="15" customHeight="1">
      <c r="B132" s="333"/>
      <c r="C132" s="314" t="s">
        <v>483</v>
      </c>
      <c r="D132" s="314"/>
      <c r="E132" s="314"/>
      <c r="F132" s="315" t="s">
        <v>472</v>
      </c>
      <c r="G132" s="314"/>
      <c r="H132" s="314" t="s">
        <v>484</v>
      </c>
      <c r="I132" s="314" t="s">
        <v>468</v>
      </c>
      <c r="J132" s="314">
        <v>20</v>
      </c>
      <c r="K132" s="336"/>
    </row>
    <row r="133" s="1" customFormat="1" ht="15" customHeight="1">
      <c r="B133" s="333"/>
      <c r="C133" s="288" t="s">
        <v>471</v>
      </c>
      <c r="D133" s="288"/>
      <c r="E133" s="288"/>
      <c r="F133" s="311" t="s">
        <v>472</v>
      </c>
      <c r="G133" s="288"/>
      <c r="H133" s="288" t="s">
        <v>506</v>
      </c>
      <c r="I133" s="288" t="s">
        <v>468</v>
      </c>
      <c r="J133" s="288">
        <v>50</v>
      </c>
      <c r="K133" s="336"/>
    </row>
    <row r="134" s="1" customFormat="1" ht="15" customHeight="1">
      <c r="B134" s="333"/>
      <c r="C134" s="288" t="s">
        <v>485</v>
      </c>
      <c r="D134" s="288"/>
      <c r="E134" s="288"/>
      <c r="F134" s="311" t="s">
        <v>472</v>
      </c>
      <c r="G134" s="288"/>
      <c r="H134" s="288" t="s">
        <v>506</v>
      </c>
      <c r="I134" s="288" t="s">
        <v>468</v>
      </c>
      <c r="J134" s="288">
        <v>50</v>
      </c>
      <c r="K134" s="336"/>
    </row>
    <row r="135" s="1" customFormat="1" ht="15" customHeight="1">
      <c r="B135" s="333"/>
      <c r="C135" s="288" t="s">
        <v>491</v>
      </c>
      <c r="D135" s="288"/>
      <c r="E135" s="288"/>
      <c r="F135" s="311" t="s">
        <v>472</v>
      </c>
      <c r="G135" s="288"/>
      <c r="H135" s="288" t="s">
        <v>506</v>
      </c>
      <c r="I135" s="288" t="s">
        <v>468</v>
      </c>
      <c r="J135" s="288">
        <v>50</v>
      </c>
      <c r="K135" s="336"/>
    </row>
    <row r="136" s="1" customFormat="1" ht="15" customHeight="1">
      <c r="B136" s="333"/>
      <c r="C136" s="288" t="s">
        <v>493</v>
      </c>
      <c r="D136" s="288"/>
      <c r="E136" s="288"/>
      <c r="F136" s="311" t="s">
        <v>472</v>
      </c>
      <c r="G136" s="288"/>
      <c r="H136" s="288" t="s">
        <v>506</v>
      </c>
      <c r="I136" s="288" t="s">
        <v>468</v>
      </c>
      <c r="J136" s="288">
        <v>50</v>
      </c>
      <c r="K136" s="336"/>
    </row>
    <row r="137" s="1" customFormat="1" ht="15" customHeight="1">
      <c r="B137" s="333"/>
      <c r="C137" s="288" t="s">
        <v>494</v>
      </c>
      <c r="D137" s="288"/>
      <c r="E137" s="288"/>
      <c r="F137" s="311" t="s">
        <v>472</v>
      </c>
      <c r="G137" s="288"/>
      <c r="H137" s="288" t="s">
        <v>519</v>
      </c>
      <c r="I137" s="288" t="s">
        <v>468</v>
      </c>
      <c r="J137" s="288">
        <v>255</v>
      </c>
      <c r="K137" s="336"/>
    </row>
    <row r="138" s="1" customFormat="1" ht="15" customHeight="1">
      <c r="B138" s="333"/>
      <c r="C138" s="288" t="s">
        <v>496</v>
      </c>
      <c r="D138" s="288"/>
      <c r="E138" s="288"/>
      <c r="F138" s="311" t="s">
        <v>466</v>
      </c>
      <c r="G138" s="288"/>
      <c r="H138" s="288" t="s">
        <v>520</v>
      </c>
      <c r="I138" s="288" t="s">
        <v>498</v>
      </c>
      <c r="J138" s="288"/>
      <c r="K138" s="336"/>
    </row>
    <row r="139" s="1" customFormat="1" ht="15" customHeight="1">
      <c r="B139" s="333"/>
      <c r="C139" s="288" t="s">
        <v>499</v>
      </c>
      <c r="D139" s="288"/>
      <c r="E139" s="288"/>
      <c r="F139" s="311" t="s">
        <v>466</v>
      </c>
      <c r="G139" s="288"/>
      <c r="H139" s="288" t="s">
        <v>521</v>
      </c>
      <c r="I139" s="288" t="s">
        <v>501</v>
      </c>
      <c r="J139" s="288"/>
      <c r="K139" s="336"/>
    </row>
    <row r="140" s="1" customFormat="1" ht="15" customHeight="1">
      <c r="B140" s="333"/>
      <c r="C140" s="288" t="s">
        <v>502</v>
      </c>
      <c r="D140" s="288"/>
      <c r="E140" s="288"/>
      <c r="F140" s="311" t="s">
        <v>466</v>
      </c>
      <c r="G140" s="288"/>
      <c r="H140" s="288" t="s">
        <v>502</v>
      </c>
      <c r="I140" s="288" t="s">
        <v>501</v>
      </c>
      <c r="J140" s="288"/>
      <c r="K140" s="336"/>
    </row>
    <row r="141" s="1" customFormat="1" ht="15" customHeight="1">
      <c r="B141" s="333"/>
      <c r="C141" s="288" t="s">
        <v>38</v>
      </c>
      <c r="D141" s="288"/>
      <c r="E141" s="288"/>
      <c r="F141" s="311" t="s">
        <v>466</v>
      </c>
      <c r="G141" s="288"/>
      <c r="H141" s="288" t="s">
        <v>522</v>
      </c>
      <c r="I141" s="288" t="s">
        <v>501</v>
      </c>
      <c r="J141" s="288"/>
      <c r="K141" s="336"/>
    </row>
    <row r="142" s="1" customFormat="1" ht="15" customHeight="1">
      <c r="B142" s="333"/>
      <c r="C142" s="288" t="s">
        <v>523</v>
      </c>
      <c r="D142" s="288"/>
      <c r="E142" s="288"/>
      <c r="F142" s="311" t="s">
        <v>466</v>
      </c>
      <c r="G142" s="288"/>
      <c r="H142" s="288" t="s">
        <v>524</v>
      </c>
      <c r="I142" s="288" t="s">
        <v>501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525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460</v>
      </c>
      <c r="D148" s="303"/>
      <c r="E148" s="303"/>
      <c r="F148" s="303" t="s">
        <v>461</v>
      </c>
      <c r="G148" s="304"/>
      <c r="H148" s="303" t="s">
        <v>54</v>
      </c>
      <c r="I148" s="303" t="s">
        <v>57</v>
      </c>
      <c r="J148" s="303" t="s">
        <v>462</v>
      </c>
      <c r="K148" s="302"/>
    </row>
    <row r="149" s="1" customFormat="1" ht="17.25" customHeight="1">
      <c r="B149" s="300"/>
      <c r="C149" s="305" t="s">
        <v>463</v>
      </c>
      <c r="D149" s="305"/>
      <c r="E149" s="305"/>
      <c r="F149" s="306" t="s">
        <v>464</v>
      </c>
      <c r="G149" s="307"/>
      <c r="H149" s="305"/>
      <c r="I149" s="305"/>
      <c r="J149" s="305" t="s">
        <v>465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469</v>
      </c>
      <c r="D151" s="288"/>
      <c r="E151" s="288"/>
      <c r="F151" s="341" t="s">
        <v>466</v>
      </c>
      <c r="G151" s="288"/>
      <c r="H151" s="340" t="s">
        <v>506</v>
      </c>
      <c r="I151" s="340" t="s">
        <v>468</v>
      </c>
      <c r="J151" s="340">
        <v>120</v>
      </c>
      <c r="K151" s="336"/>
    </row>
    <row r="152" s="1" customFormat="1" ht="15" customHeight="1">
      <c r="B152" s="313"/>
      <c r="C152" s="340" t="s">
        <v>515</v>
      </c>
      <c r="D152" s="288"/>
      <c r="E152" s="288"/>
      <c r="F152" s="341" t="s">
        <v>466</v>
      </c>
      <c r="G152" s="288"/>
      <c r="H152" s="340" t="s">
        <v>526</v>
      </c>
      <c r="I152" s="340" t="s">
        <v>468</v>
      </c>
      <c r="J152" s="340" t="s">
        <v>517</v>
      </c>
      <c r="K152" s="336"/>
    </row>
    <row r="153" s="1" customFormat="1" ht="15" customHeight="1">
      <c r="B153" s="313"/>
      <c r="C153" s="340" t="s">
        <v>84</v>
      </c>
      <c r="D153" s="288"/>
      <c r="E153" s="288"/>
      <c r="F153" s="341" t="s">
        <v>466</v>
      </c>
      <c r="G153" s="288"/>
      <c r="H153" s="340" t="s">
        <v>527</v>
      </c>
      <c r="I153" s="340" t="s">
        <v>468</v>
      </c>
      <c r="J153" s="340" t="s">
        <v>517</v>
      </c>
      <c r="K153" s="336"/>
    </row>
    <row r="154" s="1" customFormat="1" ht="15" customHeight="1">
      <c r="B154" s="313"/>
      <c r="C154" s="340" t="s">
        <v>471</v>
      </c>
      <c r="D154" s="288"/>
      <c r="E154" s="288"/>
      <c r="F154" s="341" t="s">
        <v>472</v>
      </c>
      <c r="G154" s="288"/>
      <c r="H154" s="340" t="s">
        <v>506</v>
      </c>
      <c r="I154" s="340" t="s">
        <v>468</v>
      </c>
      <c r="J154" s="340">
        <v>50</v>
      </c>
      <c r="K154" s="336"/>
    </row>
    <row r="155" s="1" customFormat="1" ht="15" customHeight="1">
      <c r="B155" s="313"/>
      <c r="C155" s="340" t="s">
        <v>474</v>
      </c>
      <c r="D155" s="288"/>
      <c r="E155" s="288"/>
      <c r="F155" s="341" t="s">
        <v>466</v>
      </c>
      <c r="G155" s="288"/>
      <c r="H155" s="340" t="s">
        <v>506</v>
      </c>
      <c r="I155" s="340" t="s">
        <v>476</v>
      </c>
      <c r="J155" s="340"/>
      <c r="K155" s="336"/>
    </row>
    <row r="156" s="1" customFormat="1" ht="15" customHeight="1">
      <c r="B156" s="313"/>
      <c r="C156" s="340" t="s">
        <v>485</v>
      </c>
      <c r="D156" s="288"/>
      <c r="E156" s="288"/>
      <c r="F156" s="341" t="s">
        <v>472</v>
      </c>
      <c r="G156" s="288"/>
      <c r="H156" s="340" t="s">
        <v>506</v>
      </c>
      <c r="I156" s="340" t="s">
        <v>468</v>
      </c>
      <c r="J156" s="340">
        <v>50</v>
      </c>
      <c r="K156" s="336"/>
    </row>
    <row r="157" s="1" customFormat="1" ht="15" customHeight="1">
      <c r="B157" s="313"/>
      <c r="C157" s="340" t="s">
        <v>493</v>
      </c>
      <c r="D157" s="288"/>
      <c r="E157" s="288"/>
      <c r="F157" s="341" t="s">
        <v>472</v>
      </c>
      <c r="G157" s="288"/>
      <c r="H157" s="340" t="s">
        <v>506</v>
      </c>
      <c r="I157" s="340" t="s">
        <v>468</v>
      </c>
      <c r="J157" s="340">
        <v>50</v>
      </c>
      <c r="K157" s="336"/>
    </row>
    <row r="158" s="1" customFormat="1" ht="15" customHeight="1">
      <c r="B158" s="313"/>
      <c r="C158" s="340" t="s">
        <v>491</v>
      </c>
      <c r="D158" s="288"/>
      <c r="E158" s="288"/>
      <c r="F158" s="341" t="s">
        <v>472</v>
      </c>
      <c r="G158" s="288"/>
      <c r="H158" s="340" t="s">
        <v>506</v>
      </c>
      <c r="I158" s="340" t="s">
        <v>468</v>
      </c>
      <c r="J158" s="340">
        <v>50</v>
      </c>
      <c r="K158" s="336"/>
    </row>
    <row r="159" s="1" customFormat="1" ht="15" customHeight="1">
      <c r="B159" s="313"/>
      <c r="C159" s="340" t="s">
        <v>98</v>
      </c>
      <c r="D159" s="288"/>
      <c r="E159" s="288"/>
      <c r="F159" s="341" t="s">
        <v>466</v>
      </c>
      <c r="G159" s="288"/>
      <c r="H159" s="340" t="s">
        <v>528</v>
      </c>
      <c r="I159" s="340" t="s">
        <v>468</v>
      </c>
      <c r="J159" s="340" t="s">
        <v>529</v>
      </c>
      <c r="K159" s="336"/>
    </row>
    <row r="160" s="1" customFormat="1" ht="15" customHeight="1">
      <c r="B160" s="313"/>
      <c r="C160" s="340" t="s">
        <v>530</v>
      </c>
      <c r="D160" s="288"/>
      <c r="E160" s="288"/>
      <c r="F160" s="341" t="s">
        <v>466</v>
      </c>
      <c r="G160" s="288"/>
      <c r="H160" s="340" t="s">
        <v>531</v>
      </c>
      <c r="I160" s="340" t="s">
        <v>501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532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460</v>
      </c>
      <c r="D166" s="303"/>
      <c r="E166" s="303"/>
      <c r="F166" s="303" t="s">
        <v>461</v>
      </c>
      <c r="G166" s="345"/>
      <c r="H166" s="346" t="s">
        <v>54</v>
      </c>
      <c r="I166" s="346" t="s">
        <v>57</v>
      </c>
      <c r="J166" s="303" t="s">
        <v>462</v>
      </c>
      <c r="K166" s="280"/>
    </row>
    <row r="167" s="1" customFormat="1" ht="17.25" customHeight="1">
      <c r="B167" s="281"/>
      <c r="C167" s="305" t="s">
        <v>463</v>
      </c>
      <c r="D167" s="305"/>
      <c r="E167" s="305"/>
      <c r="F167" s="306" t="s">
        <v>464</v>
      </c>
      <c r="G167" s="347"/>
      <c r="H167" s="348"/>
      <c r="I167" s="348"/>
      <c r="J167" s="305" t="s">
        <v>465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469</v>
      </c>
      <c r="D169" s="288"/>
      <c r="E169" s="288"/>
      <c r="F169" s="311" t="s">
        <v>466</v>
      </c>
      <c r="G169" s="288"/>
      <c r="H169" s="288" t="s">
        <v>506</v>
      </c>
      <c r="I169" s="288" t="s">
        <v>468</v>
      </c>
      <c r="J169" s="288">
        <v>120</v>
      </c>
      <c r="K169" s="336"/>
    </row>
    <row r="170" s="1" customFormat="1" ht="15" customHeight="1">
      <c r="B170" s="313"/>
      <c r="C170" s="288" t="s">
        <v>515</v>
      </c>
      <c r="D170" s="288"/>
      <c r="E170" s="288"/>
      <c r="F170" s="311" t="s">
        <v>466</v>
      </c>
      <c r="G170" s="288"/>
      <c r="H170" s="288" t="s">
        <v>516</v>
      </c>
      <c r="I170" s="288" t="s">
        <v>468</v>
      </c>
      <c r="J170" s="288" t="s">
        <v>517</v>
      </c>
      <c r="K170" s="336"/>
    </row>
    <row r="171" s="1" customFormat="1" ht="15" customHeight="1">
      <c r="B171" s="313"/>
      <c r="C171" s="288" t="s">
        <v>84</v>
      </c>
      <c r="D171" s="288"/>
      <c r="E171" s="288"/>
      <c r="F171" s="311" t="s">
        <v>466</v>
      </c>
      <c r="G171" s="288"/>
      <c r="H171" s="288" t="s">
        <v>533</v>
      </c>
      <c r="I171" s="288" t="s">
        <v>468</v>
      </c>
      <c r="J171" s="288" t="s">
        <v>517</v>
      </c>
      <c r="K171" s="336"/>
    </row>
    <row r="172" s="1" customFormat="1" ht="15" customHeight="1">
      <c r="B172" s="313"/>
      <c r="C172" s="288" t="s">
        <v>471</v>
      </c>
      <c r="D172" s="288"/>
      <c r="E172" s="288"/>
      <c r="F172" s="311" t="s">
        <v>472</v>
      </c>
      <c r="G172" s="288"/>
      <c r="H172" s="288" t="s">
        <v>533</v>
      </c>
      <c r="I172" s="288" t="s">
        <v>468</v>
      </c>
      <c r="J172" s="288">
        <v>50</v>
      </c>
      <c r="K172" s="336"/>
    </row>
    <row r="173" s="1" customFormat="1" ht="15" customHeight="1">
      <c r="B173" s="313"/>
      <c r="C173" s="288" t="s">
        <v>474</v>
      </c>
      <c r="D173" s="288"/>
      <c r="E173" s="288"/>
      <c r="F173" s="311" t="s">
        <v>466</v>
      </c>
      <c r="G173" s="288"/>
      <c r="H173" s="288" t="s">
        <v>533</v>
      </c>
      <c r="I173" s="288" t="s">
        <v>476</v>
      </c>
      <c r="J173" s="288"/>
      <c r="K173" s="336"/>
    </row>
    <row r="174" s="1" customFormat="1" ht="15" customHeight="1">
      <c r="B174" s="313"/>
      <c r="C174" s="288" t="s">
        <v>485</v>
      </c>
      <c r="D174" s="288"/>
      <c r="E174" s="288"/>
      <c r="F174" s="311" t="s">
        <v>472</v>
      </c>
      <c r="G174" s="288"/>
      <c r="H174" s="288" t="s">
        <v>533</v>
      </c>
      <c r="I174" s="288" t="s">
        <v>468</v>
      </c>
      <c r="J174" s="288">
        <v>50</v>
      </c>
      <c r="K174" s="336"/>
    </row>
    <row r="175" s="1" customFormat="1" ht="15" customHeight="1">
      <c r="B175" s="313"/>
      <c r="C175" s="288" t="s">
        <v>493</v>
      </c>
      <c r="D175" s="288"/>
      <c r="E175" s="288"/>
      <c r="F175" s="311" t="s">
        <v>472</v>
      </c>
      <c r="G175" s="288"/>
      <c r="H175" s="288" t="s">
        <v>533</v>
      </c>
      <c r="I175" s="288" t="s">
        <v>468</v>
      </c>
      <c r="J175" s="288">
        <v>50</v>
      </c>
      <c r="K175" s="336"/>
    </row>
    <row r="176" s="1" customFormat="1" ht="15" customHeight="1">
      <c r="B176" s="313"/>
      <c r="C176" s="288" t="s">
        <v>491</v>
      </c>
      <c r="D176" s="288"/>
      <c r="E176" s="288"/>
      <c r="F176" s="311" t="s">
        <v>472</v>
      </c>
      <c r="G176" s="288"/>
      <c r="H176" s="288" t="s">
        <v>533</v>
      </c>
      <c r="I176" s="288" t="s">
        <v>468</v>
      </c>
      <c r="J176" s="288">
        <v>50</v>
      </c>
      <c r="K176" s="336"/>
    </row>
    <row r="177" s="1" customFormat="1" ht="15" customHeight="1">
      <c r="B177" s="313"/>
      <c r="C177" s="288" t="s">
        <v>109</v>
      </c>
      <c r="D177" s="288"/>
      <c r="E177" s="288"/>
      <c r="F177" s="311" t="s">
        <v>466</v>
      </c>
      <c r="G177" s="288"/>
      <c r="H177" s="288" t="s">
        <v>534</v>
      </c>
      <c r="I177" s="288" t="s">
        <v>535</v>
      </c>
      <c r="J177" s="288"/>
      <c r="K177" s="336"/>
    </row>
    <row r="178" s="1" customFormat="1" ht="15" customHeight="1">
      <c r="B178" s="313"/>
      <c r="C178" s="288" t="s">
        <v>57</v>
      </c>
      <c r="D178" s="288"/>
      <c r="E178" s="288"/>
      <c r="F178" s="311" t="s">
        <v>466</v>
      </c>
      <c r="G178" s="288"/>
      <c r="H178" s="288" t="s">
        <v>536</v>
      </c>
      <c r="I178" s="288" t="s">
        <v>537</v>
      </c>
      <c r="J178" s="288">
        <v>1</v>
      </c>
      <c r="K178" s="336"/>
    </row>
    <row r="179" s="1" customFormat="1" ht="15" customHeight="1">
      <c r="B179" s="313"/>
      <c r="C179" s="288" t="s">
        <v>53</v>
      </c>
      <c r="D179" s="288"/>
      <c r="E179" s="288"/>
      <c r="F179" s="311" t="s">
        <v>466</v>
      </c>
      <c r="G179" s="288"/>
      <c r="H179" s="288" t="s">
        <v>538</v>
      </c>
      <c r="I179" s="288" t="s">
        <v>468</v>
      </c>
      <c r="J179" s="288">
        <v>20</v>
      </c>
      <c r="K179" s="336"/>
    </row>
    <row r="180" s="1" customFormat="1" ht="15" customHeight="1">
      <c r="B180" s="313"/>
      <c r="C180" s="288" t="s">
        <v>54</v>
      </c>
      <c r="D180" s="288"/>
      <c r="E180" s="288"/>
      <c r="F180" s="311" t="s">
        <v>466</v>
      </c>
      <c r="G180" s="288"/>
      <c r="H180" s="288" t="s">
        <v>539</v>
      </c>
      <c r="I180" s="288" t="s">
        <v>468</v>
      </c>
      <c r="J180" s="288">
        <v>255</v>
      </c>
      <c r="K180" s="336"/>
    </row>
    <row r="181" s="1" customFormat="1" ht="15" customHeight="1">
      <c r="B181" s="313"/>
      <c r="C181" s="288" t="s">
        <v>110</v>
      </c>
      <c r="D181" s="288"/>
      <c r="E181" s="288"/>
      <c r="F181" s="311" t="s">
        <v>466</v>
      </c>
      <c r="G181" s="288"/>
      <c r="H181" s="288" t="s">
        <v>430</v>
      </c>
      <c r="I181" s="288" t="s">
        <v>468</v>
      </c>
      <c r="J181" s="288">
        <v>10</v>
      </c>
      <c r="K181" s="336"/>
    </row>
    <row r="182" s="1" customFormat="1" ht="15" customHeight="1">
      <c r="B182" s="313"/>
      <c r="C182" s="288" t="s">
        <v>111</v>
      </c>
      <c r="D182" s="288"/>
      <c r="E182" s="288"/>
      <c r="F182" s="311" t="s">
        <v>466</v>
      </c>
      <c r="G182" s="288"/>
      <c r="H182" s="288" t="s">
        <v>540</v>
      </c>
      <c r="I182" s="288" t="s">
        <v>501</v>
      </c>
      <c r="J182" s="288"/>
      <c r="K182" s="336"/>
    </row>
    <row r="183" s="1" customFormat="1" ht="15" customHeight="1">
      <c r="B183" s="313"/>
      <c r="C183" s="288" t="s">
        <v>541</v>
      </c>
      <c r="D183" s="288"/>
      <c r="E183" s="288"/>
      <c r="F183" s="311" t="s">
        <v>466</v>
      </c>
      <c r="G183" s="288"/>
      <c r="H183" s="288" t="s">
        <v>542</v>
      </c>
      <c r="I183" s="288" t="s">
        <v>501</v>
      </c>
      <c r="J183" s="288"/>
      <c r="K183" s="336"/>
    </row>
    <row r="184" s="1" customFormat="1" ht="15" customHeight="1">
      <c r="B184" s="313"/>
      <c r="C184" s="288" t="s">
        <v>530</v>
      </c>
      <c r="D184" s="288"/>
      <c r="E184" s="288"/>
      <c r="F184" s="311" t="s">
        <v>466</v>
      </c>
      <c r="G184" s="288"/>
      <c r="H184" s="288" t="s">
        <v>543</v>
      </c>
      <c r="I184" s="288" t="s">
        <v>501</v>
      </c>
      <c r="J184" s="288"/>
      <c r="K184" s="336"/>
    </row>
    <row r="185" s="1" customFormat="1" ht="15" customHeight="1">
      <c r="B185" s="313"/>
      <c r="C185" s="288" t="s">
        <v>113</v>
      </c>
      <c r="D185" s="288"/>
      <c r="E185" s="288"/>
      <c r="F185" s="311" t="s">
        <v>472</v>
      </c>
      <c r="G185" s="288"/>
      <c r="H185" s="288" t="s">
        <v>544</v>
      </c>
      <c r="I185" s="288" t="s">
        <v>468</v>
      </c>
      <c r="J185" s="288">
        <v>50</v>
      </c>
      <c r="K185" s="336"/>
    </row>
    <row r="186" s="1" customFormat="1" ht="15" customHeight="1">
      <c r="B186" s="313"/>
      <c r="C186" s="288" t="s">
        <v>545</v>
      </c>
      <c r="D186" s="288"/>
      <c r="E186" s="288"/>
      <c r="F186" s="311" t="s">
        <v>472</v>
      </c>
      <c r="G186" s="288"/>
      <c r="H186" s="288" t="s">
        <v>546</v>
      </c>
      <c r="I186" s="288" t="s">
        <v>547</v>
      </c>
      <c r="J186" s="288"/>
      <c r="K186" s="336"/>
    </row>
    <row r="187" s="1" customFormat="1" ht="15" customHeight="1">
      <c r="B187" s="313"/>
      <c r="C187" s="288" t="s">
        <v>548</v>
      </c>
      <c r="D187" s="288"/>
      <c r="E187" s="288"/>
      <c r="F187" s="311" t="s">
        <v>472</v>
      </c>
      <c r="G187" s="288"/>
      <c r="H187" s="288" t="s">
        <v>549</v>
      </c>
      <c r="I187" s="288" t="s">
        <v>547</v>
      </c>
      <c r="J187" s="288"/>
      <c r="K187" s="336"/>
    </row>
    <row r="188" s="1" customFormat="1" ht="15" customHeight="1">
      <c r="B188" s="313"/>
      <c r="C188" s="288" t="s">
        <v>550</v>
      </c>
      <c r="D188" s="288"/>
      <c r="E188" s="288"/>
      <c r="F188" s="311" t="s">
        <v>472</v>
      </c>
      <c r="G188" s="288"/>
      <c r="H188" s="288" t="s">
        <v>551</v>
      </c>
      <c r="I188" s="288" t="s">
        <v>547</v>
      </c>
      <c r="J188" s="288"/>
      <c r="K188" s="336"/>
    </row>
    <row r="189" s="1" customFormat="1" ht="15" customHeight="1">
      <c r="B189" s="313"/>
      <c r="C189" s="349" t="s">
        <v>552</v>
      </c>
      <c r="D189" s="288"/>
      <c r="E189" s="288"/>
      <c r="F189" s="311" t="s">
        <v>472</v>
      </c>
      <c r="G189" s="288"/>
      <c r="H189" s="288" t="s">
        <v>553</v>
      </c>
      <c r="I189" s="288" t="s">
        <v>554</v>
      </c>
      <c r="J189" s="350" t="s">
        <v>555</v>
      </c>
      <c r="K189" s="336"/>
    </row>
    <row r="190" s="16" customFormat="1" ht="15" customHeight="1">
      <c r="B190" s="351"/>
      <c r="C190" s="352" t="s">
        <v>556</v>
      </c>
      <c r="D190" s="353"/>
      <c r="E190" s="353"/>
      <c r="F190" s="354" t="s">
        <v>472</v>
      </c>
      <c r="G190" s="353"/>
      <c r="H190" s="353" t="s">
        <v>557</v>
      </c>
      <c r="I190" s="353" t="s">
        <v>554</v>
      </c>
      <c r="J190" s="355" t="s">
        <v>555</v>
      </c>
      <c r="K190" s="356"/>
    </row>
    <row r="191" s="1" customFormat="1" ht="15" customHeight="1">
      <c r="B191" s="313"/>
      <c r="C191" s="349" t="s">
        <v>42</v>
      </c>
      <c r="D191" s="288"/>
      <c r="E191" s="288"/>
      <c r="F191" s="311" t="s">
        <v>466</v>
      </c>
      <c r="G191" s="288"/>
      <c r="H191" s="285" t="s">
        <v>558</v>
      </c>
      <c r="I191" s="288" t="s">
        <v>559</v>
      </c>
      <c r="J191" s="288"/>
      <c r="K191" s="336"/>
    </row>
    <row r="192" s="1" customFormat="1" ht="15" customHeight="1">
      <c r="B192" s="313"/>
      <c r="C192" s="349" t="s">
        <v>560</v>
      </c>
      <c r="D192" s="288"/>
      <c r="E192" s="288"/>
      <c r="F192" s="311" t="s">
        <v>466</v>
      </c>
      <c r="G192" s="288"/>
      <c r="H192" s="288" t="s">
        <v>561</v>
      </c>
      <c r="I192" s="288" t="s">
        <v>501</v>
      </c>
      <c r="J192" s="288"/>
      <c r="K192" s="336"/>
    </row>
    <row r="193" s="1" customFormat="1" ht="15" customHeight="1">
      <c r="B193" s="313"/>
      <c r="C193" s="349" t="s">
        <v>562</v>
      </c>
      <c r="D193" s="288"/>
      <c r="E193" s="288"/>
      <c r="F193" s="311" t="s">
        <v>466</v>
      </c>
      <c r="G193" s="288"/>
      <c r="H193" s="288" t="s">
        <v>563</v>
      </c>
      <c r="I193" s="288" t="s">
        <v>501</v>
      </c>
      <c r="J193" s="288"/>
      <c r="K193" s="336"/>
    </row>
    <row r="194" s="1" customFormat="1" ht="15" customHeight="1">
      <c r="B194" s="313"/>
      <c r="C194" s="349" t="s">
        <v>564</v>
      </c>
      <c r="D194" s="288"/>
      <c r="E194" s="288"/>
      <c r="F194" s="311" t="s">
        <v>472</v>
      </c>
      <c r="G194" s="288"/>
      <c r="H194" s="288" t="s">
        <v>565</v>
      </c>
      <c r="I194" s="288" t="s">
        <v>501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566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567</v>
      </c>
      <c r="D201" s="358"/>
      <c r="E201" s="358"/>
      <c r="F201" s="358" t="s">
        <v>568</v>
      </c>
      <c r="G201" s="359"/>
      <c r="H201" s="358" t="s">
        <v>569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559</v>
      </c>
      <c r="D203" s="288"/>
      <c r="E203" s="288"/>
      <c r="F203" s="311" t="s">
        <v>43</v>
      </c>
      <c r="G203" s="288"/>
      <c r="H203" s="288" t="s">
        <v>570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44</v>
      </c>
      <c r="G204" s="288"/>
      <c r="H204" s="288" t="s">
        <v>571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47</v>
      </c>
      <c r="G205" s="288"/>
      <c r="H205" s="288" t="s">
        <v>572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45</v>
      </c>
      <c r="G206" s="288"/>
      <c r="H206" s="288" t="s">
        <v>573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46</v>
      </c>
      <c r="G207" s="288"/>
      <c r="H207" s="288" t="s">
        <v>574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513</v>
      </c>
      <c r="D209" s="288"/>
      <c r="E209" s="288"/>
      <c r="F209" s="311" t="s">
        <v>78</v>
      </c>
      <c r="G209" s="288"/>
      <c r="H209" s="288" t="s">
        <v>575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409</v>
      </c>
      <c r="G210" s="288"/>
      <c r="H210" s="288" t="s">
        <v>410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407</v>
      </c>
      <c r="G211" s="288"/>
      <c r="H211" s="288" t="s">
        <v>576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411</v>
      </c>
      <c r="G212" s="349"/>
      <c r="H212" s="340" t="s">
        <v>412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413</v>
      </c>
      <c r="G213" s="349"/>
      <c r="H213" s="340" t="s">
        <v>577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537</v>
      </c>
      <c r="D215" s="288"/>
      <c r="E215" s="288"/>
      <c r="F215" s="311">
        <v>1</v>
      </c>
      <c r="G215" s="349"/>
      <c r="H215" s="340" t="s">
        <v>578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579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580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581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Hynek\Hynek13</dc:creator>
  <cp:lastModifiedBy>Hynek\Hynek13</cp:lastModifiedBy>
  <dcterms:created xsi:type="dcterms:W3CDTF">2025-01-15T13:31:42Z</dcterms:created>
  <dcterms:modified xsi:type="dcterms:W3CDTF">2025-01-15T13:31:49Z</dcterms:modified>
</cp:coreProperties>
</file>