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oskotova\Documents\Broňa\VEŘEJNÉ ZAKÁZKY - PROJEKTY\Akustické řešení obecního sálu v Blevicích\VŘ\Vyhlášení\"/>
    </mc:Choice>
  </mc:AlternateContent>
  <xr:revisionPtr revIDLastSave="0" documentId="8_{EF09C34D-0179-496E-B73F-F14DE83A57A1}" xr6:coauthVersionLast="47" xr6:coauthVersionMax="47" xr10:uidLastSave="{00000000-0000-0000-0000-000000000000}"/>
  <bookViews>
    <workbookView xWindow="-120" yWindow="-120" windowWidth="19440" windowHeight="15000" firstSheet="1" activeTab="1" xr2:uid="{00000000-000D-0000-FFFF-FFFF00000000}"/>
  </bookViews>
  <sheets>
    <sheet name="Pokyny pro vyplnění" sheetId="11" state="hidden" r:id="rId1"/>
    <sheet name="Stavba" sheetId="1" r:id="rId2"/>
    <sheet name="VzorPolozky" sheetId="10" state="hidden" r:id="rId3"/>
    <sheet name="1 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'1 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'1 1 Pol'!$A$1:$X$59</definedName>
    <definedName name="_xlnm.Print_Area" localSheetId="1">Stavba!$A$1:$J$42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G13" i="12" l="1"/>
  <c r="G56" i="12"/>
  <c r="G54" i="12"/>
  <c r="G53" i="12" s="1"/>
  <c r="G52" i="12"/>
  <c r="G50" i="12"/>
  <c r="G47" i="12"/>
  <c r="G46" i="12" s="1"/>
  <c r="G45" i="12"/>
  <c r="G44" i="12"/>
  <c r="G41" i="12"/>
  <c r="G40" i="12" s="1"/>
  <c r="G39" i="12"/>
  <c r="G37" i="12"/>
  <c r="G32" i="12"/>
  <c r="G28" i="12"/>
  <c r="G26" i="12"/>
  <c r="G24" i="12"/>
  <c r="G22" i="12"/>
  <c r="G18" i="12"/>
  <c r="G16" i="12"/>
  <c r="G14" i="12"/>
  <c r="G11" i="12"/>
  <c r="G10" i="12" s="1"/>
  <c r="G9" i="12"/>
  <c r="G8" i="12" s="1"/>
  <c r="F42" i="1"/>
  <c r="G42" i="1"/>
  <c r="H42" i="1"/>
  <c r="I42" i="1"/>
  <c r="J41" i="1" s="1"/>
  <c r="J28" i="1"/>
  <c r="J26" i="1"/>
  <c r="G38" i="1"/>
  <c r="F38" i="1"/>
  <c r="J23" i="1"/>
  <c r="J24" i="1"/>
  <c r="J25" i="1"/>
  <c r="J27" i="1"/>
  <c r="E24" i="1"/>
  <c r="E26" i="1"/>
  <c r="G15" i="12" l="1"/>
  <c r="J39" i="1"/>
  <c r="J42" i="1" s="1"/>
  <c r="J40" i="1"/>
  <c r="G26" i="1" l="1"/>
  <c r="G2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EW</author>
  </authors>
  <commentList>
    <comment ref="S6" authorId="0" shapeId="0" xr:uid="{575FCD3D-FCF4-41DC-AF27-1631A46434A8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C7D66A30-036E-4EDF-9525-BD793C44A547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<sst xmlns="http://schemas.openxmlformats.org/spreadsheetml/2006/main" count="337" uniqueCount="184">
  <si>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</si>
  <si>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</si>
  <si>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</si>
  <si>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</si>
  <si>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</si>
  <si>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</si>
  <si>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</si>
  <si>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</si>
  <si>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</si>
  <si>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</si>
  <si>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</si>
  <si>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</si>
  <si>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</si>
  <si>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</si>
  <si>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</si>
  <si>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</si>
  <si>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</si>
  <si>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</si>
  <si>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</si>
  <si>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</si>
  <si>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</si>
  <si>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</si>
  <si>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</si>
  <si>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</si>
  <si>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</si>
  <si>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</si>
  <si>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</si>
  <si>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</si>
  <si>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</si>
  <si>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</si>
  <si>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</si>
  <si>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</si>
  <si>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</si>
  <si>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</si>
  <si>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</si>
  <si>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</si>
  <si>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</si>
  <si>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</si>
  <si>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</si>
  <si>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</si>
  <si>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</si>
  <si>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</si>
  <si>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</si>
  <si>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1</t>
  </si>
  <si>
    <t>Obklady</t>
  </si>
  <si>
    <t>Objekt:</t>
  </si>
  <si>
    <t>Rozpočet:</t>
  </si>
  <si>
    <t>2203</t>
  </si>
  <si>
    <t>Blevice obklady v hospodě</t>
  </si>
  <si>
    <t>Stavba</t>
  </si>
  <si>
    <t>Celkem za stavbu</t>
  </si>
  <si>
    <t>CZK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</si>
  <si>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</si>
  <si>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</si>
  <si>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</si>
  <si>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</si>
  <si>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</si>
  <si>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</si>
  <si>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766</t>
  </si>
  <si>
    <t>Konstrukce truhlářské</t>
  </si>
  <si>
    <t>767</t>
  </si>
  <si>
    <t>Konstrukce zámečnické</t>
  </si>
  <si>
    <t>775</t>
  </si>
  <si>
    <t>Podlahy vlysové a parketové</t>
  </si>
  <si>
    <t>783</t>
  </si>
  <si>
    <t>Nátěry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</si>
  <si>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</si>
  <si>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</si>
  <si>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</si>
  <si>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</si>
  <si>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</si>
  <si>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</si>
  <si>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</si>
  <si>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</si>
  <si>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</si>
  <si>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</si>
  <si>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</si>
  <si>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</si>
  <si>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</si>
  <si>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</si>
  <si>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</si>
  <si>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</si>
  <si>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</si>
  <si>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</si>
  <si>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</si>
  <si>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</si>
  <si>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</si>
  <si>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</si>
  <si>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</si>
  <si>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</si>
  <si>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</si>
  <si>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</si>
  <si>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</si>
  <si>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</si>
  <si>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</si>
  <si>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953981104R00</t>
  </si>
  <si>
    <t>Chemické kotvy do betonu, hl. 125 mm, M 16, ampule</t>
  </si>
  <si>
    <t>kus</t>
  </si>
  <si>
    <t>RTS 23/ I</t>
  </si>
  <si>
    <t>Práce</t>
  </si>
  <si>
    <t>POL1_</t>
  </si>
  <si>
    <t>970051018R00</t>
  </si>
  <si>
    <t>Vrtání jádrové do ŽB d 14-18 mm</t>
  </si>
  <si>
    <t>m</t>
  </si>
  <si>
    <t>0,15*2</t>
  </si>
  <si>
    <t>VV</t>
  </si>
  <si>
    <t>999281105R00</t>
  </si>
  <si>
    <t>Přesun hmot pro opravy a údržbu do výšky 6 m</t>
  </si>
  <si>
    <t>t</t>
  </si>
  <si>
    <t>Přesun hmot</t>
  </si>
  <si>
    <t>POL7_</t>
  </si>
  <si>
    <t>762431225R00</t>
  </si>
  <si>
    <t xml:space="preserve">Montáž obložení stěn lamino deskami </t>
  </si>
  <si>
    <t>m2</t>
  </si>
  <si>
    <t>2,6*4,76-2,43*2,02</t>
  </si>
  <si>
    <t>763612232R00</t>
  </si>
  <si>
    <t>Montáž obložení stěn z desek nad tl.18 mm,P+D,šroubo.</t>
  </si>
  <si>
    <t>včetně obložení dveří (1x760*1970 mm + 1x 1530*2200 mm)</t>
  </si>
  <si>
    <t>POP</t>
  </si>
  <si>
    <t>3,68*(5,93+2,25+7,43+1,77+1,54)</t>
  </si>
  <si>
    <t>1,08*4,76+0,5*2,6</t>
  </si>
  <si>
    <t>766421213R00</t>
  </si>
  <si>
    <t xml:space="preserve">Obložení podhledů </t>
  </si>
  <si>
    <t>4,26*0,5</t>
  </si>
  <si>
    <t>766-401</t>
  </si>
  <si>
    <t>vyřezání otvorů pro zásuvky, reproduktory, vytápění</t>
  </si>
  <si>
    <t>ks</t>
  </si>
  <si>
    <t>Vlastní</t>
  </si>
  <si>
    <t>Indiv</t>
  </si>
  <si>
    <t>4+10+2+2</t>
  </si>
  <si>
    <t>60756003R</t>
  </si>
  <si>
    <t>Deska fasádní HPL  tl. 4 mm dekor jednostranný</t>
  </si>
  <si>
    <t>SPCM</t>
  </si>
  <si>
    <t>Specifikace</t>
  </si>
  <si>
    <t>POL3_</t>
  </si>
  <si>
    <t>(2,6*4,76-2,43*2,02)*1,1</t>
  </si>
  <si>
    <t>766-201</t>
  </si>
  <si>
    <t>stěny: : 3,68*(5,93+2,25+7,43+1,77+1,54)</t>
  </si>
  <si>
    <t>podhled : 4,26*0,5</t>
  </si>
  <si>
    <t>766-202</t>
  </si>
  <si>
    <t>Referenční je systém "Techniclic"</t>
  </si>
  <si>
    <t>stěny: : 3,68*(5,93+2,25+7,43+1,77+1,54)*1,1</t>
  </si>
  <si>
    <t>(1,08*4,76+0,5*2,6)*1,1</t>
  </si>
  <si>
    <t>podhled : 4,26*0,5*1,1</t>
  </si>
  <si>
    <t>766-303</t>
  </si>
  <si>
    <t>Obklad. deska laminát.  dle PD</t>
  </si>
  <si>
    <t>998766101R00</t>
  </si>
  <si>
    <t>Přesun hmot pro truhlářské konstr., výšky do 6 m</t>
  </si>
  <si>
    <t>767-201</t>
  </si>
  <si>
    <t>Šatní tyč průměr 25mm, kov, antracit, vřetně kotvicích tyčí D+M</t>
  </si>
  <si>
    <t>soub</t>
  </si>
  <si>
    <t>délka tyče cca 2000 mm</t>
  </si>
  <si>
    <t>kotvicí tyče 2ks dlouhé 1980 mm</t>
  </si>
  <si>
    <t>767-301</t>
  </si>
  <si>
    <t>Rám dveří 1530*2200 mm ocelový s nátěrem, otvíravý do sálu D+M</t>
  </si>
  <si>
    <t>998767101R00</t>
  </si>
  <si>
    <t>Přesun hmot pro zámečnické konstr., výšky do 6 m</t>
  </si>
  <si>
    <t>775413040R00</t>
  </si>
  <si>
    <t>Montáž podlahové lišty lepením Chemoprénem</t>
  </si>
  <si>
    <t>(5,93+2,25+7,43+1,77+1,54)</t>
  </si>
  <si>
    <t>0,5+2,32+0,42</t>
  </si>
  <si>
    <t>775-101</t>
  </si>
  <si>
    <t>Lišta podlahová hliníková Antracit šedý 60 mm</t>
  </si>
  <si>
    <t>bm</t>
  </si>
  <si>
    <t>22,16*1,1</t>
  </si>
  <si>
    <t>998775101R00</t>
  </si>
  <si>
    <t>Přesun hmot pro podlahy vlysové, výšky do 6 m</t>
  </si>
  <si>
    <t>783122210R00</t>
  </si>
  <si>
    <t>Nátěr syntetický OK "A" 1x + 2x email</t>
  </si>
  <si>
    <t>zárubeň : 0,4*(2*2+0,76)</t>
  </si>
  <si>
    <t>783626021R00</t>
  </si>
  <si>
    <t>Nátěr syntetický truhl. výrobků 2x email</t>
  </si>
  <si>
    <t>END</t>
  </si>
  <si>
    <t>Sibiřský modřín/ayous hranoly 60x20 mm, fasádový, systémový, včetně originálních detailů</t>
  </si>
  <si>
    <t>Podkladový rošt pod obložení stěn a podhledů - systémový, včetně akustické černé tkaniny</t>
  </si>
  <si>
    <t>Akustické řešení obecního sálu v Blevicích</t>
  </si>
  <si>
    <t>č.p. 5</t>
  </si>
  <si>
    <t>Obklady + audiovizuální technika</t>
  </si>
  <si>
    <t>Obec Blevice, Blevice13, 273 28 pošta Zákolany</t>
  </si>
  <si>
    <t>Audiovizuální technika</t>
  </si>
  <si>
    <t>Elektrické projekční plátno - velikost min. 366*275cm - max. 488*366cm (Nástěnné plátno s dálkovým ovládáním určené pro velkoplošnou projekci. Instalace na zeď nebo strop,  černé orámování).</t>
  </si>
  <si>
    <t>Závěsný dataprojektor na strop, kompatibilní s el. projekčním plátnem</t>
  </si>
  <si>
    <t>Integrované reproduktory</t>
  </si>
  <si>
    <t>Reproduktory přenosné bezdrátové (aktivní reproduktory živé akce a prezentace;  reproduktorové stativy s přenosnou taškou a reproduktorový kabel;  výkonem 1600 W, subwoofer s výstupním výkonem min. 500 W, vrcholovým výkonem 1000 W, echo efekt pro mikrofony, ovládání basů a výšek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</si>
</sst>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27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28" xfId="0" applyNumberFormat="1" applyFont="1" applyFill="1" applyBorder="1" applyAlignment="1">
      <alignment vertical="center"/>
    </xf>
    <xf numFmtId="4" fontId="7" fillId="4" borderId="29" xfId="0" applyNumberFormat="1" applyFont="1" applyFill="1" applyBorder="1" applyAlignment="1">
      <alignment vertical="center" wrapText="1"/>
    </xf>
    <xf numFmtId="4" fontId="10" fillId="4" borderId="30" xfId="0" applyNumberFormat="1" applyFont="1" applyFill="1" applyBorder="1" applyAlignment="1">
      <alignment horizontal="center" vertical="center" wrapText="1" shrinkToFit="1"/>
    </xf>
    <xf numFmtId="4" fontId="7" fillId="4" borderId="30" xfId="0" applyNumberFormat="1" applyFont="1" applyFill="1" applyBorder="1" applyAlignment="1">
      <alignment horizontal="center" vertical="center" wrapText="1" shrinkToFit="1"/>
    </xf>
    <xf numFmtId="3" fontId="7" fillId="4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49" fontId="0" fillId="0" borderId="0" xfId="0" applyNumberFormat="1"/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5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15" fillId="0" borderId="0" xfId="0" applyFont="1" applyAlignment="1">
      <alignment vertical="top"/>
    </xf>
    <xf numFmtId="49" fontId="15" fillId="0" borderId="0" xfId="0" applyNumberFormat="1" applyFont="1" applyAlignment="1">
      <alignment vertical="top"/>
    </xf>
    <xf numFmtId="164" fontId="15" fillId="0" borderId="0" xfId="0" applyNumberFormat="1" applyFont="1" applyAlignment="1">
      <alignment vertical="top" shrinkToFit="1"/>
    </xf>
    <xf numFmtId="4" fontId="15" fillId="0" borderId="0" xfId="0" applyNumberFormat="1" applyFont="1" applyAlignment="1">
      <alignment vertical="top" shrinkToFit="1"/>
    </xf>
    <xf numFmtId="164" fontId="16" fillId="0" borderId="0" xfId="0" applyNumberFormat="1" applyFont="1" applyAlignment="1">
      <alignment horizontal="center" vertical="top" wrapText="1" shrinkToFit="1"/>
    </xf>
    <xf numFmtId="164" fontId="16" fillId="0" borderId="0" xfId="0" applyNumberFormat="1" applyFont="1" applyAlignment="1">
      <alignment vertical="top" wrapText="1" shrinkToFit="1"/>
    </xf>
    <xf numFmtId="4" fontId="8" fillId="3" borderId="0" xfId="0" applyNumberFormat="1" applyFont="1" applyFill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0" fontId="15" fillId="0" borderId="39" xfId="0" applyFont="1" applyBorder="1" applyAlignment="1">
      <alignment vertical="top"/>
    </xf>
    <xf numFmtId="49" fontId="15" fillId="0" borderId="40" xfId="0" applyNumberFormat="1" applyFont="1" applyBorder="1" applyAlignment="1">
      <alignment vertical="top"/>
    </xf>
    <xf numFmtId="0" fontId="15" fillId="0" borderId="40" xfId="0" applyFont="1" applyBorder="1" applyAlignment="1">
      <alignment horizontal="center" vertical="top" shrinkToFit="1"/>
    </xf>
    <xf numFmtId="164" fontId="15" fillId="0" borderId="40" xfId="0" applyNumberFormat="1" applyFont="1" applyBorder="1" applyAlignment="1">
      <alignment vertical="top" shrinkToFit="1"/>
    </xf>
    <xf numFmtId="4" fontId="15" fillId="0" borderId="40" xfId="0" applyNumberFormat="1" applyFont="1" applyBorder="1" applyAlignment="1">
      <alignment vertical="top" shrinkToFit="1"/>
    </xf>
    <xf numFmtId="4" fontId="15" fillId="0" borderId="41" xfId="0" applyNumberFormat="1" applyFont="1" applyBorder="1" applyAlignment="1">
      <alignment vertical="top" shrinkToFit="1"/>
    </xf>
    <xf numFmtId="0" fontId="15" fillId="0" borderId="42" xfId="0" applyFont="1" applyBorder="1" applyAlignment="1">
      <alignment vertical="top"/>
    </xf>
    <xf numFmtId="49" fontId="15" fillId="0" borderId="43" xfId="0" applyNumberFormat="1" applyFont="1" applyBorder="1" applyAlignment="1">
      <alignment vertical="top"/>
    </xf>
    <xf numFmtId="0" fontId="15" fillId="0" borderId="43" xfId="0" applyFont="1" applyBorder="1" applyAlignment="1">
      <alignment horizontal="center" vertical="top" shrinkToFit="1"/>
    </xf>
    <xf numFmtId="164" fontId="15" fillId="0" borderId="43" xfId="0" applyNumberFormat="1" applyFont="1" applyBorder="1" applyAlignment="1">
      <alignment vertical="top" shrinkToFit="1"/>
    </xf>
    <xf numFmtId="4" fontId="15" fillId="0" borderId="43" xfId="0" applyNumberFormat="1" applyFont="1" applyBorder="1" applyAlignment="1">
      <alignment vertical="top" shrinkToFit="1"/>
    </xf>
    <xf numFmtId="4" fontId="15" fillId="0" borderId="44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5" fillId="0" borderId="43" xfId="0" applyNumberFormat="1" applyFont="1" applyBorder="1" applyAlignment="1">
      <alignment horizontal="left" vertical="top" wrapText="1"/>
    </xf>
    <xf numFmtId="49" fontId="15" fillId="0" borderId="40" xfId="0" applyNumberFormat="1" applyFont="1" applyBorder="1" applyAlignment="1">
      <alignment horizontal="left" vertical="top" wrapText="1"/>
    </xf>
    <xf numFmtId="164" fontId="16" fillId="0" borderId="0" xfId="0" quotePrefix="1" applyNumberFormat="1" applyFon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0" borderId="18" xfId="0" applyFont="1" applyBorder="1" applyAlignment="1">
      <alignment horizontal="left" vertical="center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7" fillId="0" borderId="18" xfId="0" applyFont="1" applyBorder="1" applyAlignment="1">
      <alignment horizontal="left" vertical="top" wrapText="1"/>
    </xf>
    <xf numFmtId="0" fontId="17" fillId="0" borderId="18" xfId="0" applyFont="1" applyBorder="1" applyAlignment="1">
      <alignment vertical="top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49" fontId="8" fillId="0" borderId="0" xfId="0" applyNumberFormat="1" applyFont="1" applyAlignment="1">
      <alignment horizontal="left" vertical="top" wrapText="1"/>
    </xf>
    <xf numFmtId="0" fontId="0" fillId="0" borderId="0" xfId="0" applyAlignment="1">
      <alignment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159" t="s">
        <v>41</v>
      </c>
      <c r="B2" s="159"/>
      <c r="C2" s="159"/>
      <c r="D2" s="159"/>
      <c r="E2" s="159"/>
      <c r="F2" s="159"/>
      <c r="G2" s="159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42"/>
  <sheetViews>
    <sheetView showGridLines="0" tabSelected="1" topLeftCell="B1" zoomScaleNormal="100" zoomScaleSheetLayoutView="75" workbookViewId="0">
      <selection activeCell="M18" sqref="M1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160" t="s">
        <v>4</v>
      </c>
      <c r="C1" s="161"/>
      <c r="D1" s="161"/>
      <c r="E1" s="161"/>
      <c r="F1" s="161"/>
      <c r="G1" s="161"/>
      <c r="H1" s="161"/>
      <c r="I1" s="161"/>
      <c r="J1" s="162"/>
    </row>
    <row r="2" spans="1:15" ht="36" customHeight="1" x14ac:dyDescent="0.2">
      <c r="A2" s="2"/>
      <c r="B2" s="77" t="s">
        <v>24</v>
      </c>
      <c r="C2" s="78"/>
      <c r="D2" s="79" t="s">
        <v>47</v>
      </c>
      <c r="E2" s="169" t="s">
        <v>175</v>
      </c>
      <c r="F2" s="170"/>
      <c r="G2" s="170"/>
      <c r="H2" s="170"/>
      <c r="I2" s="170"/>
      <c r="J2" s="171"/>
      <c r="O2" s="1"/>
    </row>
    <row r="3" spans="1:15" ht="27" customHeight="1" x14ac:dyDescent="0.2">
      <c r="A3" s="2"/>
      <c r="B3" s="80" t="s">
        <v>45</v>
      </c>
      <c r="C3" s="78"/>
      <c r="D3" s="81" t="s">
        <v>43</v>
      </c>
      <c r="E3" s="172" t="s">
        <v>176</v>
      </c>
      <c r="F3" s="173"/>
      <c r="G3" s="173"/>
      <c r="H3" s="173"/>
      <c r="I3" s="173"/>
      <c r="J3" s="174"/>
    </row>
    <row r="4" spans="1:15" ht="23.25" customHeight="1" x14ac:dyDescent="0.2">
      <c r="A4" s="76">
        <v>3918</v>
      </c>
      <c r="B4" s="82" t="s">
        <v>46</v>
      </c>
      <c r="C4" s="83"/>
      <c r="D4" s="84" t="s">
        <v>43</v>
      </c>
      <c r="E4" s="182" t="s">
        <v>177</v>
      </c>
      <c r="F4" s="183"/>
      <c r="G4" s="183"/>
      <c r="H4" s="183"/>
      <c r="I4" s="183"/>
      <c r="J4" s="184"/>
    </row>
    <row r="5" spans="1:15" ht="24" customHeight="1" x14ac:dyDescent="0.2">
      <c r="A5" s="2"/>
      <c r="B5" s="31" t="s">
        <v>23</v>
      </c>
      <c r="D5" s="187" t="s">
        <v>178</v>
      </c>
      <c r="E5" s="188"/>
      <c r="F5" s="188"/>
      <c r="G5" s="188"/>
      <c r="H5" s="18" t="s">
        <v>42</v>
      </c>
      <c r="I5" s="22">
        <v>234150</v>
      </c>
      <c r="J5" s="8"/>
    </row>
    <row r="6" spans="1:15" ht="15.75" customHeight="1" x14ac:dyDescent="0.2">
      <c r="A6" s="2"/>
      <c r="B6" s="28"/>
      <c r="C6" s="55"/>
      <c r="D6" s="189"/>
      <c r="E6" s="190"/>
      <c r="F6" s="190"/>
      <c r="G6" s="190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53"/>
      <c r="E7" s="191"/>
      <c r="F7" s="192"/>
      <c r="G7" s="192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176"/>
      <c r="E11" s="176"/>
      <c r="F11" s="176"/>
      <c r="G11" s="176"/>
      <c r="H11" s="18" t="s">
        <v>42</v>
      </c>
      <c r="I11" s="22"/>
      <c r="J11" s="8"/>
    </row>
    <row r="12" spans="1:15" ht="15.75" customHeight="1" x14ac:dyDescent="0.2">
      <c r="A12" s="2"/>
      <c r="B12" s="28"/>
      <c r="C12" s="55"/>
      <c r="D12" s="181"/>
      <c r="E12" s="181"/>
      <c r="F12" s="181"/>
      <c r="G12" s="181"/>
      <c r="H12" s="18" t="s">
        <v>36</v>
      </c>
      <c r="I12" s="22"/>
      <c r="J12" s="8"/>
    </row>
    <row r="13" spans="1:15" ht="15.75" customHeight="1" x14ac:dyDescent="0.2">
      <c r="A13" s="2"/>
      <c r="B13" s="29"/>
      <c r="C13" s="56"/>
      <c r="D13" s="53"/>
      <c r="E13" s="185"/>
      <c r="F13" s="186"/>
      <c r="G13" s="186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175"/>
      <c r="F15" s="175"/>
      <c r="G15" s="177"/>
      <c r="H15" s="177"/>
      <c r="I15" s="177" t="s">
        <v>31</v>
      </c>
      <c r="J15" s="178"/>
    </row>
    <row r="16" spans="1:15" ht="23.25" customHeight="1" x14ac:dyDescent="0.2">
      <c r="A16" s="118" t="s">
        <v>26</v>
      </c>
      <c r="B16" s="38" t="s">
        <v>26</v>
      </c>
      <c r="C16" s="62"/>
      <c r="D16" s="63"/>
      <c r="E16" s="166"/>
      <c r="F16" s="167"/>
      <c r="G16" s="166"/>
      <c r="H16" s="167"/>
      <c r="I16" s="166"/>
      <c r="J16" s="168"/>
    </row>
    <row r="17" spans="1:10" ht="23.25" customHeight="1" x14ac:dyDescent="0.2">
      <c r="A17" s="118" t="s">
        <v>27</v>
      </c>
      <c r="B17" s="38" t="s">
        <v>27</v>
      </c>
      <c r="C17" s="62"/>
      <c r="D17" s="63"/>
      <c r="E17" s="166"/>
      <c r="F17" s="167"/>
      <c r="G17" s="166"/>
      <c r="H17" s="167"/>
      <c r="I17" s="166"/>
      <c r="J17" s="168"/>
    </row>
    <row r="18" spans="1:10" ht="23.25" customHeight="1" x14ac:dyDescent="0.2">
      <c r="A18" s="118" t="s">
        <v>28</v>
      </c>
      <c r="B18" s="38" t="s">
        <v>28</v>
      </c>
      <c r="C18" s="62"/>
      <c r="D18" s="63"/>
      <c r="E18" s="166"/>
      <c r="F18" s="167"/>
      <c r="G18" s="166"/>
      <c r="H18" s="167"/>
      <c r="I18" s="166"/>
      <c r="J18" s="168"/>
    </row>
    <row r="19" spans="1:10" ht="23.25" customHeight="1" x14ac:dyDescent="0.2">
      <c r="A19" s="118" t="s">
        <v>66</v>
      </c>
      <c r="B19" s="38" t="s">
        <v>29</v>
      </c>
      <c r="C19" s="62"/>
      <c r="D19" s="63"/>
      <c r="E19" s="166"/>
      <c r="F19" s="167"/>
      <c r="G19" s="166"/>
      <c r="H19" s="167"/>
      <c r="I19" s="166"/>
      <c r="J19" s="168"/>
    </row>
    <row r="20" spans="1:10" ht="23.25" customHeight="1" x14ac:dyDescent="0.2">
      <c r="A20" s="118" t="s">
        <v>67</v>
      </c>
      <c r="B20" s="38" t="s">
        <v>30</v>
      </c>
      <c r="C20" s="62"/>
      <c r="D20" s="63"/>
      <c r="E20" s="166"/>
      <c r="F20" s="167"/>
      <c r="G20" s="166"/>
      <c r="H20" s="167"/>
      <c r="I20" s="166"/>
      <c r="J20" s="168"/>
    </row>
    <row r="21" spans="1:10" ht="23.25" customHeight="1" x14ac:dyDescent="0.2">
      <c r="A21" s="2"/>
      <c r="B21" s="48" t="s">
        <v>31</v>
      </c>
      <c r="C21" s="64"/>
      <c r="D21" s="65"/>
      <c r="E21" s="179"/>
      <c r="F21" s="180"/>
      <c r="G21" s="179"/>
      <c r="H21" s="180"/>
      <c r="I21" s="179"/>
      <c r="J21" s="198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/>
      <c r="B23" s="38" t="s">
        <v>13</v>
      </c>
      <c r="C23" s="62"/>
      <c r="D23" s="63"/>
      <c r="E23" s="67">
        <v>15</v>
      </c>
      <c r="F23" s="39" t="s">
        <v>0</v>
      </c>
      <c r="G23" s="196">
        <v>0</v>
      </c>
      <c r="H23" s="197"/>
      <c r="I23" s="197"/>
      <c r="J23" s="40" t="str">
        <f t="shared" ref="J23:J28" si="0">Mena</f>
        <v>CZK</v>
      </c>
    </row>
    <row r="24" spans="1:10" ht="23.25" customHeight="1" x14ac:dyDescent="0.2">
      <c r="A24" s="2"/>
      <c r="B24" s="38" t="s">
        <v>14</v>
      </c>
      <c r="C24" s="62"/>
      <c r="D24" s="63"/>
      <c r="E24" s="67">
        <f>SazbaDPH1</f>
        <v>15</v>
      </c>
      <c r="F24" s="39" t="s">
        <v>0</v>
      </c>
      <c r="G24" s="194">
        <v>0</v>
      </c>
      <c r="H24" s="195"/>
      <c r="I24" s="195"/>
      <c r="J24" s="40" t="str">
        <f t="shared" si="0"/>
        <v>CZK</v>
      </c>
    </row>
    <row r="25" spans="1:10" ht="23.25" customHeight="1" x14ac:dyDescent="0.2">
      <c r="A25" s="2"/>
      <c r="B25" s="38" t="s">
        <v>15</v>
      </c>
      <c r="C25" s="62"/>
      <c r="D25" s="63"/>
      <c r="E25" s="67">
        <v>21</v>
      </c>
      <c r="F25" s="39" t="s">
        <v>0</v>
      </c>
      <c r="G25" s="196"/>
      <c r="H25" s="197"/>
      <c r="I25" s="197"/>
      <c r="J25" s="40" t="str">
        <f t="shared" si="0"/>
        <v>CZK</v>
      </c>
    </row>
    <row r="26" spans="1:10" ht="23.25" customHeight="1" x14ac:dyDescent="0.2">
      <c r="A26" s="2"/>
      <c r="B26" s="32" t="s">
        <v>16</v>
      </c>
      <c r="C26" s="68"/>
      <c r="D26" s="54"/>
      <c r="E26" s="69">
        <f>SazbaDPH2</f>
        <v>21</v>
      </c>
      <c r="F26" s="30" t="s">
        <v>0</v>
      </c>
      <c r="G26" s="163">
        <f>ZakladDPHZakl*0.21</f>
        <v>0</v>
      </c>
      <c r="H26" s="164"/>
      <c r="I26" s="164"/>
      <c r="J26" s="37" t="str">
        <f t="shared" si="0"/>
        <v>CZK</v>
      </c>
    </row>
    <row r="27" spans="1:10" ht="23.25" customHeight="1" thickBot="1" x14ac:dyDescent="0.25">
      <c r="A27" s="2"/>
      <c r="B27" s="31" t="s">
        <v>5</v>
      </c>
      <c r="C27" s="70"/>
      <c r="D27" s="71"/>
      <c r="E27" s="70"/>
      <c r="F27" s="16"/>
      <c r="G27" s="165"/>
      <c r="H27" s="165"/>
      <c r="I27" s="165"/>
      <c r="J27" s="41" t="str">
        <f t="shared" si="0"/>
        <v>CZK</v>
      </c>
    </row>
    <row r="28" spans="1:10" ht="27.75" hidden="1" customHeight="1" thickBot="1" x14ac:dyDescent="0.25">
      <c r="A28" s="2"/>
      <c r="B28" s="109" t="s">
        <v>25</v>
      </c>
      <c r="C28" s="110"/>
      <c r="D28" s="110"/>
      <c r="E28" s="111"/>
      <c r="F28" s="112"/>
      <c r="G28" s="199">
        <v>316733.99</v>
      </c>
      <c r="H28" s="200"/>
      <c r="I28" s="200"/>
      <c r="J28" s="113" t="str">
        <f t="shared" si="0"/>
        <v>CZK</v>
      </c>
    </row>
    <row r="29" spans="1:10" ht="27.75" customHeight="1" thickBot="1" x14ac:dyDescent="0.25">
      <c r="A29" s="2"/>
      <c r="B29" s="109" t="s">
        <v>37</v>
      </c>
      <c r="C29" s="114"/>
      <c r="D29" s="114"/>
      <c r="E29" s="114"/>
      <c r="F29" s="115"/>
      <c r="G29" s="199">
        <f>ZakladDPHZakl+DPHZakl</f>
        <v>0</v>
      </c>
      <c r="H29" s="199"/>
      <c r="I29" s="199"/>
      <c r="J29" s="116" t="s">
        <v>51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01"/>
      <c r="E34" s="202"/>
      <c r="G34" s="203"/>
      <c r="H34" s="204"/>
      <c r="I34" s="204"/>
      <c r="J34" s="25"/>
    </row>
    <row r="35" spans="1:10" ht="12.75" customHeight="1" x14ac:dyDescent="0.2">
      <c r="A35" s="2"/>
      <c r="B35" s="2"/>
      <c r="D35" s="193" t="s">
        <v>2</v>
      </c>
      <c r="E35" s="193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86" t="s">
        <v>17</v>
      </c>
      <c r="C37" s="87"/>
      <c r="D37" s="87"/>
      <c r="E37" s="87"/>
      <c r="F37" s="88"/>
      <c r="G37" s="88"/>
      <c r="H37" s="88"/>
      <c r="I37" s="88"/>
      <c r="J37" s="89"/>
    </row>
    <row r="38" spans="1:10" ht="25.5" hidden="1" customHeight="1" x14ac:dyDescent="0.2">
      <c r="A38" s="85" t="s">
        <v>39</v>
      </c>
      <c r="B38" s="90" t="s">
        <v>18</v>
      </c>
      <c r="C38" s="91" t="s">
        <v>6</v>
      </c>
      <c r="D38" s="91"/>
      <c r="E38" s="91"/>
      <c r="F38" s="92" t="str">
        <f>B23</f>
        <v>Základ pro sníženou DPH</v>
      </c>
      <c r="G38" s="92" t="str">
        <f>B25</f>
        <v>Základ pro základní DPH</v>
      </c>
      <c r="H38" s="93" t="s">
        <v>19</v>
      </c>
      <c r="I38" s="93" t="s">
        <v>1</v>
      </c>
      <c r="J38" s="94" t="s">
        <v>0</v>
      </c>
    </row>
    <row r="39" spans="1:10" ht="25.5" hidden="1" customHeight="1" x14ac:dyDescent="0.2">
      <c r="A39" s="85">
        <v>1</v>
      </c>
      <c r="B39" s="95" t="s">
        <v>49</v>
      </c>
      <c r="C39" s="205"/>
      <c r="D39" s="205"/>
      <c r="E39" s="205"/>
      <c r="F39" s="96">
        <v>0</v>
      </c>
      <c r="G39" s="97">
        <v>316733.99</v>
      </c>
      <c r="H39" s="98">
        <v>66514.14</v>
      </c>
      <c r="I39" s="98">
        <v>383248.13</v>
      </c>
      <c r="J39" s="99" t="e">
        <f ca="1">IF(_xlfn.SINGLE(CenaCelkemVypocet)=0,"",I39/_xlfn.SINGLE(CenaCelkemVypocet)*100)</f>
        <v>#NAME?</v>
      </c>
    </row>
    <row r="40" spans="1:10" ht="25.5" hidden="1" customHeight="1" x14ac:dyDescent="0.2">
      <c r="A40" s="85">
        <v>2</v>
      </c>
      <c r="B40" s="100" t="s">
        <v>43</v>
      </c>
      <c r="C40" s="206" t="s">
        <v>44</v>
      </c>
      <c r="D40" s="206"/>
      <c r="E40" s="206"/>
      <c r="F40" s="101">
        <v>0</v>
      </c>
      <c r="G40" s="102">
        <v>316733.99</v>
      </c>
      <c r="H40" s="102">
        <v>66514.14</v>
      </c>
      <c r="I40" s="102">
        <v>383248.13</v>
      </c>
      <c r="J40" s="103" t="e">
        <f ca="1">IF(_xlfn.SINGLE(CenaCelkemVypocet)=0,"",I40/_xlfn.SINGLE(CenaCelkemVypocet)*100)</f>
        <v>#NAME?</v>
      </c>
    </row>
    <row r="41" spans="1:10" ht="25.5" hidden="1" customHeight="1" x14ac:dyDescent="0.2">
      <c r="A41" s="85">
        <v>3</v>
      </c>
      <c r="B41" s="104" t="s">
        <v>43</v>
      </c>
      <c r="C41" s="205" t="s">
        <v>44</v>
      </c>
      <c r="D41" s="205"/>
      <c r="E41" s="205"/>
      <c r="F41" s="105">
        <v>0</v>
      </c>
      <c r="G41" s="98">
        <v>316733.99</v>
      </c>
      <c r="H41" s="98">
        <v>66514.14</v>
      </c>
      <c r="I41" s="98">
        <v>383248.13</v>
      </c>
      <c r="J41" s="99" t="e">
        <f ca="1">IF(_xlfn.SINGLE(CenaCelkemVypocet)=0,"",I41/_xlfn.SINGLE(CenaCelkemVypocet)*100)</f>
        <v>#NAME?</v>
      </c>
    </row>
    <row r="42" spans="1:10" ht="25.5" hidden="1" customHeight="1" x14ac:dyDescent="0.2">
      <c r="A42" s="85"/>
      <c r="B42" s="207" t="s">
        <v>50</v>
      </c>
      <c r="C42" s="208"/>
      <c r="D42" s="208"/>
      <c r="E42" s="209"/>
      <c r="F42" s="106">
        <f>SUMIF(A39:A41,"=1",F39:F41)</f>
        <v>0</v>
      </c>
      <c r="G42" s="107">
        <f>SUMIF(A39:A41,"=1",G39:G41)</f>
        <v>316733.99</v>
      </c>
      <c r="H42" s="107">
        <f>SUMIF(A39:A41,"=1",H39:H41)</f>
        <v>66514.14</v>
      </c>
      <c r="I42" s="107">
        <f>SUMIF(A39:A41,"=1",I39:I41)</f>
        <v>383248.13</v>
      </c>
      <c r="J42" s="108" t="e">
        <f ca="1">SUMIF(A39:A41,"=1",J39:J41)</f>
        <v>#NAME?</v>
      </c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45">
    <mergeCell ref="C39:E39"/>
    <mergeCell ref="C40:E40"/>
    <mergeCell ref="C41:E41"/>
    <mergeCell ref="B42:E42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40625"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10" t="s">
        <v>7</v>
      </c>
      <c r="B1" s="210"/>
      <c r="C1" s="211"/>
      <c r="D1" s="210"/>
      <c r="E1" s="210"/>
      <c r="F1" s="210"/>
      <c r="G1" s="210"/>
    </row>
    <row r="2" spans="1:7" ht="24.95" customHeight="1" x14ac:dyDescent="0.2">
      <c r="A2" s="50" t="s">
        <v>8</v>
      </c>
      <c r="B2" s="49"/>
      <c r="C2" s="212"/>
      <c r="D2" s="212"/>
      <c r="E2" s="212"/>
      <c r="F2" s="212"/>
      <c r="G2" s="213"/>
    </row>
    <row r="3" spans="1:7" ht="24.95" customHeight="1" x14ac:dyDescent="0.2">
      <c r="A3" s="50" t="s">
        <v>9</v>
      </c>
      <c r="B3" s="49"/>
      <c r="C3" s="212"/>
      <c r="D3" s="212"/>
      <c r="E3" s="212"/>
      <c r="F3" s="212"/>
      <c r="G3" s="213"/>
    </row>
    <row r="4" spans="1:7" ht="24.95" customHeight="1" x14ac:dyDescent="0.2">
      <c r="A4" s="50" t="s">
        <v>10</v>
      </c>
      <c r="B4" s="49"/>
      <c r="C4" s="212"/>
      <c r="D4" s="212"/>
      <c r="E4" s="212"/>
      <c r="F4" s="212"/>
      <c r="G4" s="213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DB8AD-FE92-47D2-A4D3-E6E1AFB93E38}">
  <sheetPr>
    <outlinePr summaryBelow="0"/>
  </sheetPr>
  <dimension ref="A1:BH5000"/>
  <sheetViews>
    <sheetView workbookViewId="0">
      <pane ySplit="7" topLeftCell="A47" activePane="bottomLeft" state="frozen"/>
      <selection pane="bottomLeft" activeCell="C59" sqref="C59"/>
    </sheetView>
  </sheetViews>
  <sheetFormatPr defaultRowHeight="12.75" x14ac:dyDescent="0.2"/>
  <cols>
    <col min="1" max="1" width="3.42578125" customWidth="1"/>
    <col min="2" max="2" width="12.7109375" style="117" customWidth="1"/>
    <col min="3" max="3" width="38.28515625" style="117" customWidth="1"/>
    <col min="4" max="4" width="4.85546875" customWidth="1"/>
    <col min="5" max="5" width="10.7109375" customWidth="1"/>
    <col min="6" max="6" width="9.85546875" customWidth="1"/>
    <col min="7" max="7" width="12.7109375" customWidth="1"/>
    <col min="8" max="13" width="0" hidden="1" customWidth="1"/>
    <col min="18" max="18" width="0" hidden="1" customWidth="1"/>
    <col min="20" max="20" width="9.28515625" customWidth="1"/>
    <col min="21" max="24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18" t="s">
        <v>7</v>
      </c>
      <c r="B1" s="218"/>
      <c r="C1" s="218"/>
      <c r="D1" s="218"/>
      <c r="E1" s="218"/>
      <c r="F1" s="218"/>
      <c r="G1" s="218"/>
      <c r="AG1" t="s">
        <v>68</v>
      </c>
    </row>
    <row r="2" spans="1:60" ht="25.15" customHeight="1" x14ac:dyDescent="0.2">
      <c r="A2" s="50" t="s">
        <v>8</v>
      </c>
      <c r="B2" s="49" t="s">
        <v>47</v>
      </c>
      <c r="C2" s="219" t="s">
        <v>48</v>
      </c>
      <c r="D2" s="220"/>
      <c r="E2" s="220"/>
      <c r="F2" s="220"/>
      <c r="G2" s="221"/>
      <c r="AG2" t="s">
        <v>69</v>
      </c>
    </row>
    <row r="3" spans="1:60" ht="25.15" customHeight="1" x14ac:dyDescent="0.2">
      <c r="A3" s="50" t="s">
        <v>9</v>
      </c>
      <c r="B3" s="49" t="s">
        <v>43</v>
      </c>
      <c r="C3" s="219" t="s">
        <v>44</v>
      </c>
      <c r="D3" s="220"/>
      <c r="E3" s="220"/>
      <c r="F3" s="220"/>
      <c r="G3" s="221"/>
      <c r="AC3" s="117" t="s">
        <v>69</v>
      </c>
      <c r="AG3" t="s">
        <v>70</v>
      </c>
    </row>
    <row r="4" spans="1:60" ht="25.15" customHeight="1" x14ac:dyDescent="0.2">
      <c r="A4" s="119" t="s">
        <v>10</v>
      </c>
      <c r="B4" s="120" t="s">
        <v>43</v>
      </c>
      <c r="C4" s="222" t="s">
        <v>44</v>
      </c>
      <c r="D4" s="223"/>
      <c r="E4" s="223"/>
      <c r="F4" s="223"/>
      <c r="G4" s="224"/>
      <c r="AG4" t="s">
        <v>71</v>
      </c>
    </row>
    <row r="5" spans="1:60" x14ac:dyDescent="0.2">
      <c r="D5" s="10"/>
    </row>
    <row r="6" spans="1:60" ht="38.25" x14ac:dyDescent="0.2">
      <c r="A6" s="122" t="s">
        <v>72</v>
      </c>
      <c r="B6" s="124" t="s">
        <v>73</v>
      </c>
      <c r="C6" s="124" t="s">
        <v>74</v>
      </c>
      <c r="D6" s="123" t="s">
        <v>75</v>
      </c>
      <c r="E6" s="122" t="s">
        <v>76</v>
      </c>
      <c r="F6" s="121" t="s">
        <v>77</v>
      </c>
      <c r="G6" s="122" t="s">
        <v>31</v>
      </c>
      <c r="H6" s="125" t="s">
        <v>32</v>
      </c>
      <c r="I6" s="125" t="s">
        <v>78</v>
      </c>
      <c r="J6" s="125" t="s">
        <v>33</v>
      </c>
      <c r="K6" s="125" t="s">
        <v>79</v>
      </c>
      <c r="L6" s="125" t="s">
        <v>80</v>
      </c>
      <c r="M6" s="125" t="s">
        <v>81</v>
      </c>
      <c r="N6" s="125" t="s">
        <v>82</v>
      </c>
      <c r="O6" s="125" t="s">
        <v>83</v>
      </c>
      <c r="P6" s="125" t="s">
        <v>84</v>
      </c>
      <c r="Q6" s="125" t="s">
        <v>85</v>
      </c>
      <c r="R6" s="125" t="s">
        <v>86</v>
      </c>
      <c r="S6" s="125" t="s">
        <v>87</v>
      </c>
      <c r="T6" s="125" t="s">
        <v>88</v>
      </c>
      <c r="U6" s="125" t="s">
        <v>89</v>
      </c>
      <c r="V6" s="125" t="s">
        <v>90</v>
      </c>
      <c r="W6" s="125" t="s">
        <v>91</v>
      </c>
      <c r="X6" s="125" t="s">
        <v>92</v>
      </c>
    </row>
    <row r="7" spans="1:60" hidden="1" x14ac:dyDescent="0.2">
      <c r="A7" s="3"/>
      <c r="B7" s="4"/>
      <c r="C7" s="4"/>
      <c r="D7" s="6"/>
      <c r="E7" s="127"/>
      <c r="F7" s="128"/>
      <c r="G7" s="128"/>
      <c r="H7" s="128"/>
      <c r="I7" s="128"/>
      <c r="J7" s="128"/>
      <c r="K7" s="128"/>
      <c r="L7" s="128"/>
      <c r="M7" s="128"/>
      <c r="N7" s="127"/>
      <c r="O7" s="127"/>
      <c r="P7" s="127"/>
      <c r="Q7" s="127"/>
      <c r="R7" s="128"/>
      <c r="S7" s="128"/>
      <c r="T7" s="128"/>
      <c r="U7" s="128"/>
      <c r="V7" s="128"/>
      <c r="W7" s="128"/>
      <c r="X7" s="128"/>
    </row>
    <row r="8" spans="1:60" ht="25.5" x14ac:dyDescent="0.2">
      <c r="A8" s="136" t="s">
        <v>93</v>
      </c>
      <c r="B8" s="137" t="s">
        <v>52</v>
      </c>
      <c r="C8" s="154" t="s">
        <v>53</v>
      </c>
      <c r="D8" s="138"/>
      <c r="E8" s="139"/>
      <c r="F8" s="140"/>
      <c r="G8" s="140">
        <f>G9</f>
        <v>0</v>
      </c>
      <c r="H8" s="140"/>
      <c r="I8" s="140">
        <v>316.98</v>
      </c>
      <c r="J8" s="140"/>
      <c r="K8" s="140">
        <v>172.02</v>
      </c>
      <c r="L8" s="140"/>
      <c r="M8" s="140"/>
      <c r="N8" s="139"/>
      <c r="O8" s="139"/>
      <c r="P8" s="139"/>
      <c r="Q8" s="139"/>
      <c r="R8" s="140"/>
      <c r="S8" s="140"/>
      <c r="T8" s="141"/>
      <c r="U8" s="135"/>
      <c r="V8" s="135"/>
      <c r="W8" s="135"/>
      <c r="X8" s="135"/>
      <c r="AG8" t="s">
        <v>94</v>
      </c>
    </row>
    <row r="9" spans="1:60" x14ac:dyDescent="0.2">
      <c r="A9" s="148">
        <v>1</v>
      </c>
      <c r="B9" s="149" t="s">
        <v>95</v>
      </c>
      <c r="C9" s="155" t="s">
        <v>96</v>
      </c>
      <c r="D9" s="150" t="s">
        <v>97</v>
      </c>
      <c r="E9" s="151">
        <v>2</v>
      </c>
      <c r="F9" s="152"/>
      <c r="G9" s="152">
        <f>E9*F9</f>
        <v>0</v>
      </c>
      <c r="H9" s="152">
        <v>158.49</v>
      </c>
      <c r="I9" s="152">
        <v>316.98</v>
      </c>
      <c r="J9" s="152">
        <v>86.01</v>
      </c>
      <c r="K9" s="152">
        <v>172.02</v>
      </c>
      <c r="L9" s="152">
        <v>21</v>
      </c>
      <c r="M9" s="152">
        <v>591.69000000000005</v>
      </c>
      <c r="N9" s="151">
        <v>4.0000000000000002E-4</v>
      </c>
      <c r="O9" s="151">
        <v>8.0000000000000004E-4</v>
      </c>
      <c r="P9" s="151">
        <v>0</v>
      </c>
      <c r="Q9" s="151">
        <v>0</v>
      </c>
      <c r="R9" s="152"/>
      <c r="S9" s="152" t="s">
        <v>98</v>
      </c>
      <c r="T9" s="153" t="s">
        <v>98</v>
      </c>
      <c r="U9" s="132">
        <v>0.16</v>
      </c>
      <c r="V9" s="132">
        <v>0.32</v>
      </c>
      <c r="W9" s="132"/>
      <c r="X9" s="132" t="s">
        <v>99</v>
      </c>
      <c r="Y9" s="126"/>
      <c r="Z9" s="126"/>
      <c r="AA9" s="126"/>
      <c r="AB9" s="126"/>
      <c r="AC9" s="126"/>
      <c r="AD9" s="126"/>
      <c r="AE9" s="126"/>
      <c r="AF9" s="126"/>
      <c r="AG9" s="126" t="s">
        <v>100</v>
      </c>
      <c r="AH9" s="126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6"/>
      <c r="AU9" s="126"/>
      <c r="AV9" s="126"/>
      <c r="AW9" s="126"/>
      <c r="AX9" s="126"/>
      <c r="AY9" s="126"/>
      <c r="AZ9" s="126"/>
      <c r="BA9" s="126"/>
      <c r="BB9" s="126"/>
      <c r="BC9" s="126"/>
      <c r="BD9" s="126"/>
      <c r="BE9" s="126"/>
      <c r="BF9" s="126"/>
      <c r="BG9" s="126"/>
      <c r="BH9" s="126"/>
    </row>
    <row r="10" spans="1:60" x14ac:dyDescent="0.2">
      <c r="A10" s="136" t="s">
        <v>93</v>
      </c>
      <c r="B10" s="137" t="s">
        <v>54</v>
      </c>
      <c r="C10" s="154" t="s">
        <v>55</v>
      </c>
      <c r="D10" s="138"/>
      <c r="E10" s="139"/>
      <c r="F10" s="140"/>
      <c r="G10" s="140">
        <f>G11</f>
        <v>0</v>
      </c>
      <c r="H10" s="140"/>
      <c r="I10" s="140">
        <v>158.22999999999999</v>
      </c>
      <c r="J10" s="140"/>
      <c r="K10" s="140">
        <v>424.37</v>
      </c>
      <c r="L10" s="140"/>
      <c r="M10" s="140"/>
      <c r="N10" s="139"/>
      <c r="O10" s="139"/>
      <c r="P10" s="139"/>
      <c r="Q10" s="139"/>
      <c r="R10" s="140"/>
      <c r="S10" s="140"/>
      <c r="T10" s="141"/>
      <c r="U10" s="135"/>
      <c r="V10" s="135"/>
      <c r="W10" s="135"/>
      <c r="X10" s="135"/>
      <c r="AG10" t="s">
        <v>94</v>
      </c>
    </row>
    <row r="11" spans="1:60" x14ac:dyDescent="0.2">
      <c r="A11" s="142">
        <v>2</v>
      </c>
      <c r="B11" s="143" t="s">
        <v>101</v>
      </c>
      <c r="C11" s="156" t="s">
        <v>102</v>
      </c>
      <c r="D11" s="144" t="s">
        <v>103</v>
      </c>
      <c r="E11" s="145">
        <v>0.3</v>
      </c>
      <c r="F11" s="146"/>
      <c r="G11" s="152">
        <f>E11*F11</f>
        <v>0</v>
      </c>
      <c r="H11" s="146">
        <v>527.41999999999996</v>
      </c>
      <c r="I11" s="146">
        <v>158.22599999999997</v>
      </c>
      <c r="J11" s="146">
        <v>1414.58</v>
      </c>
      <c r="K11" s="146">
        <v>424.37399999999997</v>
      </c>
      <c r="L11" s="146">
        <v>21</v>
      </c>
      <c r="M11" s="146">
        <v>704.94600000000003</v>
      </c>
      <c r="N11" s="145">
        <v>0</v>
      </c>
      <c r="O11" s="145">
        <v>0</v>
      </c>
      <c r="P11" s="145">
        <v>6.4000000000000005E-4</v>
      </c>
      <c r="Q11" s="145">
        <v>1.92E-4</v>
      </c>
      <c r="R11" s="146"/>
      <c r="S11" s="146" t="s">
        <v>98</v>
      </c>
      <c r="T11" s="147" t="s">
        <v>98</v>
      </c>
      <c r="U11" s="132">
        <v>2.4</v>
      </c>
      <c r="V11" s="132">
        <v>0.72</v>
      </c>
      <c r="W11" s="132"/>
      <c r="X11" s="132" t="s">
        <v>99</v>
      </c>
      <c r="Y11" s="126"/>
      <c r="Z11" s="126"/>
      <c r="AA11" s="126"/>
      <c r="AB11" s="126"/>
      <c r="AC11" s="126"/>
      <c r="AD11" s="126"/>
      <c r="AE11" s="126"/>
      <c r="AF11" s="126"/>
      <c r="AG11" s="126" t="s">
        <v>100</v>
      </c>
      <c r="AH11" s="126"/>
      <c r="AI11" s="126"/>
      <c r="AJ11" s="126"/>
      <c r="AK11" s="126"/>
      <c r="AL11" s="126"/>
      <c r="AM11" s="126"/>
      <c r="AN11" s="126"/>
      <c r="AO11" s="126"/>
      <c r="AP11" s="126"/>
      <c r="AQ11" s="126"/>
      <c r="AR11" s="126"/>
      <c r="AS11" s="126"/>
      <c r="AT11" s="126"/>
      <c r="AU11" s="126"/>
      <c r="AV11" s="126"/>
      <c r="AW11" s="126"/>
      <c r="AX11" s="126"/>
      <c r="AY11" s="126"/>
      <c r="AZ11" s="126"/>
      <c r="BA11" s="126"/>
      <c r="BB11" s="126"/>
      <c r="BC11" s="126"/>
      <c r="BD11" s="126"/>
      <c r="BE11" s="126"/>
      <c r="BF11" s="126"/>
      <c r="BG11" s="126"/>
      <c r="BH11" s="126"/>
    </row>
    <row r="12" spans="1:60" x14ac:dyDescent="0.2">
      <c r="A12" s="129"/>
      <c r="B12" s="130"/>
      <c r="C12" s="157" t="s">
        <v>104</v>
      </c>
      <c r="D12" s="133"/>
      <c r="E12" s="134">
        <v>0.3</v>
      </c>
      <c r="F12" s="132"/>
      <c r="G12" s="132"/>
      <c r="H12" s="132"/>
      <c r="I12" s="132"/>
      <c r="J12" s="132"/>
      <c r="K12" s="132"/>
      <c r="L12" s="132"/>
      <c r="M12" s="132"/>
      <c r="N12" s="131"/>
      <c r="O12" s="131"/>
      <c r="P12" s="131"/>
      <c r="Q12" s="131"/>
      <c r="R12" s="132"/>
      <c r="S12" s="132"/>
      <c r="T12" s="132"/>
      <c r="U12" s="132"/>
      <c r="V12" s="132"/>
      <c r="W12" s="132"/>
      <c r="X12" s="132"/>
      <c r="Y12" s="126"/>
      <c r="Z12" s="126"/>
      <c r="AA12" s="126"/>
      <c r="AB12" s="126"/>
      <c r="AC12" s="126"/>
      <c r="AD12" s="126"/>
      <c r="AE12" s="126"/>
      <c r="AF12" s="126"/>
      <c r="AG12" s="126" t="s">
        <v>105</v>
      </c>
      <c r="AH12" s="126">
        <v>0</v>
      </c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6"/>
      <c r="AT12" s="126"/>
      <c r="AU12" s="126"/>
      <c r="AV12" s="126"/>
      <c r="AW12" s="126"/>
      <c r="AX12" s="126"/>
      <c r="AY12" s="126"/>
      <c r="AZ12" s="126"/>
      <c r="BA12" s="126"/>
      <c r="BB12" s="126"/>
      <c r="BC12" s="126"/>
      <c r="BD12" s="126"/>
      <c r="BE12" s="126"/>
      <c r="BF12" s="126"/>
      <c r="BG12" s="126"/>
      <c r="BH12" s="126"/>
    </row>
    <row r="13" spans="1:60" x14ac:dyDescent="0.2">
      <c r="A13" s="136" t="s">
        <v>93</v>
      </c>
      <c r="B13" s="137" t="s">
        <v>56</v>
      </c>
      <c r="C13" s="154" t="s">
        <v>57</v>
      </c>
      <c r="D13" s="138"/>
      <c r="E13" s="139"/>
      <c r="F13" s="140"/>
      <c r="G13" s="140">
        <f>G14</f>
        <v>0</v>
      </c>
      <c r="H13" s="140"/>
      <c r="I13" s="140">
        <v>0</v>
      </c>
      <c r="J13" s="140"/>
      <c r="K13" s="140">
        <v>0.34</v>
      </c>
      <c r="L13" s="140"/>
      <c r="M13" s="140"/>
      <c r="N13" s="139"/>
      <c r="O13" s="139"/>
      <c r="P13" s="139"/>
      <c r="Q13" s="139"/>
      <c r="R13" s="140"/>
      <c r="S13" s="140"/>
      <c r="T13" s="141"/>
      <c r="U13" s="135"/>
      <c r="V13" s="135"/>
      <c r="W13" s="135"/>
      <c r="X13" s="135"/>
      <c r="AG13" t="s">
        <v>94</v>
      </c>
    </row>
    <row r="14" spans="1:60" x14ac:dyDescent="0.2">
      <c r="A14" s="148">
        <v>3</v>
      </c>
      <c r="B14" s="149" t="s">
        <v>106</v>
      </c>
      <c r="C14" s="155" t="s">
        <v>107</v>
      </c>
      <c r="D14" s="150" t="s">
        <v>108</v>
      </c>
      <c r="E14" s="151">
        <v>8.0000000000000004E-4</v>
      </c>
      <c r="F14" s="152"/>
      <c r="G14" s="152">
        <f>E14*F14</f>
        <v>0</v>
      </c>
      <c r="H14" s="152">
        <v>0</v>
      </c>
      <c r="I14" s="152">
        <v>0</v>
      </c>
      <c r="J14" s="152">
        <v>423.5</v>
      </c>
      <c r="K14" s="152">
        <v>0.33879999999999999</v>
      </c>
      <c r="L14" s="152">
        <v>21</v>
      </c>
      <c r="M14" s="152">
        <v>0.41140000000000004</v>
      </c>
      <c r="N14" s="151">
        <v>0</v>
      </c>
      <c r="O14" s="151">
        <v>0</v>
      </c>
      <c r="P14" s="151">
        <v>0</v>
      </c>
      <c r="Q14" s="151">
        <v>0</v>
      </c>
      <c r="R14" s="152"/>
      <c r="S14" s="152" t="s">
        <v>98</v>
      </c>
      <c r="T14" s="153" t="s">
        <v>98</v>
      </c>
      <c r="U14" s="132">
        <v>0.9385</v>
      </c>
      <c r="V14" s="132">
        <v>7.5080000000000004E-4</v>
      </c>
      <c r="W14" s="132"/>
      <c r="X14" s="132" t="s">
        <v>109</v>
      </c>
      <c r="Y14" s="126"/>
      <c r="Z14" s="126"/>
      <c r="AA14" s="126"/>
      <c r="AB14" s="126"/>
      <c r="AC14" s="126"/>
      <c r="AD14" s="126"/>
      <c r="AE14" s="126"/>
      <c r="AF14" s="126"/>
      <c r="AG14" s="126" t="s">
        <v>110</v>
      </c>
      <c r="AH14" s="126"/>
      <c r="AI14" s="126"/>
      <c r="AJ14" s="126"/>
      <c r="AK14" s="126"/>
      <c r="AL14" s="126"/>
      <c r="AM14" s="126"/>
      <c r="AN14" s="126"/>
      <c r="AO14" s="126"/>
      <c r="AP14" s="126"/>
      <c r="AQ14" s="126"/>
      <c r="AR14" s="126"/>
      <c r="AS14" s="126"/>
      <c r="AT14" s="126"/>
      <c r="AU14" s="126"/>
      <c r="AV14" s="126"/>
      <c r="AW14" s="126"/>
      <c r="AX14" s="126"/>
      <c r="AY14" s="126"/>
      <c r="AZ14" s="126"/>
      <c r="BA14" s="126"/>
      <c r="BB14" s="126"/>
      <c r="BC14" s="126"/>
      <c r="BD14" s="126"/>
      <c r="BE14" s="126"/>
      <c r="BF14" s="126"/>
      <c r="BG14" s="126"/>
      <c r="BH14" s="126"/>
    </row>
    <row r="15" spans="1:60" x14ac:dyDescent="0.2">
      <c r="A15" s="136" t="s">
        <v>93</v>
      </c>
      <c r="B15" s="137" t="s">
        <v>58</v>
      </c>
      <c r="C15" s="154" t="s">
        <v>59</v>
      </c>
      <c r="D15" s="138"/>
      <c r="E15" s="139"/>
      <c r="F15" s="140"/>
      <c r="G15" s="140">
        <f>G16+G18+G22+G24+G26+G28+G32+G37+G39</f>
        <v>0</v>
      </c>
      <c r="H15" s="140"/>
      <c r="I15" s="140">
        <v>268172.43</v>
      </c>
      <c r="J15" s="140"/>
      <c r="K15" s="140">
        <v>17178.86</v>
      </c>
      <c r="L15" s="140"/>
      <c r="M15" s="140"/>
      <c r="N15" s="139"/>
      <c r="O15" s="139"/>
      <c r="P15" s="139"/>
      <c r="Q15" s="139"/>
      <c r="R15" s="140"/>
      <c r="S15" s="140"/>
      <c r="T15" s="141"/>
      <c r="U15" s="135"/>
      <c r="V15" s="135"/>
      <c r="W15" s="135"/>
      <c r="X15" s="135"/>
      <c r="AG15" t="s">
        <v>94</v>
      </c>
    </row>
    <row r="16" spans="1:60" x14ac:dyDescent="0.2">
      <c r="A16" s="142">
        <v>4</v>
      </c>
      <c r="B16" s="143" t="s">
        <v>111</v>
      </c>
      <c r="C16" s="156" t="s">
        <v>112</v>
      </c>
      <c r="D16" s="144" t="s">
        <v>113</v>
      </c>
      <c r="E16" s="145">
        <v>7.4673999999999996</v>
      </c>
      <c r="F16" s="146"/>
      <c r="G16" s="152">
        <f>E16*F16</f>
        <v>0</v>
      </c>
      <c r="H16" s="146">
        <v>4.7</v>
      </c>
      <c r="I16" s="146">
        <v>35.096780000000003</v>
      </c>
      <c r="J16" s="146">
        <v>70.900000000000006</v>
      </c>
      <c r="K16" s="146">
        <v>529.43866000000003</v>
      </c>
      <c r="L16" s="146">
        <v>21</v>
      </c>
      <c r="M16" s="146">
        <v>683.09339999999997</v>
      </c>
      <c r="N16" s="145">
        <v>1.6000000000000001E-4</v>
      </c>
      <c r="O16" s="145">
        <v>1.194784E-3</v>
      </c>
      <c r="P16" s="145">
        <v>0</v>
      </c>
      <c r="Q16" s="145">
        <v>0</v>
      </c>
      <c r="R16" s="146"/>
      <c r="S16" s="146" t="s">
        <v>98</v>
      </c>
      <c r="T16" s="147" t="s">
        <v>98</v>
      </c>
      <c r="U16" s="132">
        <v>0.14000000000000001</v>
      </c>
      <c r="V16" s="132">
        <v>1.045436</v>
      </c>
      <c r="W16" s="132"/>
      <c r="X16" s="132" t="s">
        <v>99</v>
      </c>
      <c r="Y16" s="126"/>
      <c r="Z16" s="126"/>
      <c r="AA16" s="126"/>
      <c r="AB16" s="126"/>
      <c r="AC16" s="126"/>
      <c r="AD16" s="126"/>
      <c r="AE16" s="126"/>
      <c r="AF16" s="126"/>
      <c r="AG16" s="126" t="s">
        <v>100</v>
      </c>
      <c r="AH16" s="126"/>
      <c r="AI16" s="126"/>
      <c r="AJ16" s="126"/>
      <c r="AK16" s="126"/>
      <c r="AL16" s="126"/>
      <c r="AM16" s="126"/>
      <c r="AN16" s="126"/>
      <c r="AO16" s="126"/>
      <c r="AP16" s="126"/>
      <c r="AQ16" s="126"/>
      <c r="AR16" s="126"/>
      <c r="AS16" s="126"/>
      <c r="AT16" s="126"/>
      <c r="AU16" s="126"/>
      <c r="AV16" s="126"/>
      <c r="AW16" s="126"/>
      <c r="AX16" s="126"/>
      <c r="AY16" s="126"/>
      <c r="AZ16" s="126"/>
      <c r="BA16" s="126"/>
      <c r="BB16" s="126"/>
      <c r="BC16" s="126"/>
      <c r="BD16" s="126"/>
      <c r="BE16" s="126"/>
      <c r="BF16" s="126"/>
      <c r="BG16" s="126"/>
      <c r="BH16" s="126"/>
    </row>
    <row r="17" spans="1:60" x14ac:dyDescent="0.2">
      <c r="A17" s="129"/>
      <c r="B17" s="130"/>
      <c r="C17" s="157" t="s">
        <v>114</v>
      </c>
      <c r="D17" s="133"/>
      <c r="E17" s="134">
        <v>7.4673999999999996</v>
      </c>
      <c r="F17" s="132"/>
      <c r="G17" s="132"/>
      <c r="H17" s="132"/>
      <c r="I17" s="132"/>
      <c r="J17" s="132"/>
      <c r="K17" s="132"/>
      <c r="L17" s="132"/>
      <c r="M17" s="132"/>
      <c r="N17" s="131"/>
      <c r="O17" s="131"/>
      <c r="P17" s="131"/>
      <c r="Q17" s="131"/>
      <c r="R17" s="132"/>
      <c r="S17" s="132"/>
      <c r="T17" s="132"/>
      <c r="U17" s="132"/>
      <c r="V17" s="132"/>
      <c r="W17" s="132"/>
      <c r="X17" s="132"/>
      <c r="Y17" s="126"/>
      <c r="Z17" s="126"/>
      <c r="AA17" s="126"/>
      <c r="AB17" s="126"/>
      <c r="AC17" s="126"/>
      <c r="AD17" s="126"/>
      <c r="AE17" s="126"/>
      <c r="AF17" s="126"/>
      <c r="AG17" s="126" t="s">
        <v>105</v>
      </c>
      <c r="AH17" s="126">
        <v>0</v>
      </c>
      <c r="AI17" s="126"/>
      <c r="AJ17" s="126"/>
      <c r="AK17" s="126"/>
      <c r="AL17" s="126"/>
      <c r="AM17" s="126"/>
      <c r="AN17" s="126"/>
      <c r="AO17" s="126"/>
      <c r="AP17" s="126"/>
      <c r="AQ17" s="126"/>
      <c r="AR17" s="126"/>
      <c r="AS17" s="126"/>
      <c r="AT17" s="126"/>
      <c r="AU17" s="126"/>
      <c r="AV17" s="126"/>
      <c r="AW17" s="126"/>
      <c r="AX17" s="126"/>
      <c r="AY17" s="126"/>
      <c r="AZ17" s="126"/>
      <c r="BA17" s="126"/>
      <c r="BB17" s="126"/>
      <c r="BC17" s="126"/>
      <c r="BD17" s="126"/>
      <c r="BE17" s="126"/>
      <c r="BF17" s="126"/>
      <c r="BG17" s="126"/>
      <c r="BH17" s="126"/>
    </row>
    <row r="18" spans="1:60" ht="22.5" x14ac:dyDescent="0.2">
      <c r="A18" s="142">
        <v>5</v>
      </c>
      <c r="B18" s="143" t="s">
        <v>115</v>
      </c>
      <c r="C18" s="156" t="s">
        <v>116</v>
      </c>
      <c r="D18" s="144" t="s">
        <v>113</v>
      </c>
      <c r="E18" s="145">
        <v>76.066400000000002</v>
      </c>
      <c r="F18" s="146"/>
      <c r="G18" s="152">
        <f>E18*F18</f>
        <v>0</v>
      </c>
      <c r="H18" s="146">
        <v>38.380000000000003</v>
      </c>
      <c r="I18" s="146">
        <v>2919.4284320000002</v>
      </c>
      <c r="J18" s="146">
        <v>168.62</v>
      </c>
      <c r="K18" s="146">
        <v>12826.316368</v>
      </c>
      <c r="L18" s="146">
        <v>21</v>
      </c>
      <c r="M18" s="146">
        <v>19052.345399999998</v>
      </c>
      <c r="N18" s="145">
        <v>7.3999999999999999E-4</v>
      </c>
      <c r="O18" s="145">
        <v>5.6289136000000004E-2</v>
      </c>
      <c r="P18" s="145">
        <v>0</v>
      </c>
      <c r="Q18" s="145">
        <v>0</v>
      </c>
      <c r="R18" s="146"/>
      <c r="S18" s="146" t="s">
        <v>98</v>
      </c>
      <c r="T18" s="147" t="s">
        <v>98</v>
      </c>
      <c r="U18" s="132">
        <v>0.31690000000000002</v>
      </c>
      <c r="V18" s="132">
        <v>24.105442160000003</v>
      </c>
      <c r="W18" s="132"/>
      <c r="X18" s="132" t="s">
        <v>99</v>
      </c>
      <c r="Y18" s="126"/>
      <c r="Z18" s="126"/>
      <c r="AA18" s="126"/>
      <c r="AB18" s="126"/>
      <c r="AC18" s="126"/>
      <c r="AD18" s="126"/>
      <c r="AE18" s="126"/>
      <c r="AF18" s="126"/>
      <c r="AG18" s="126" t="s">
        <v>100</v>
      </c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6"/>
      <c r="BA18" s="126"/>
      <c r="BB18" s="126"/>
      <c r="BC18" s="126"/>
      <c r="BD18" s="126"/>
      <c r="BE18" s="126"/>
      <c r="BF18" s="126"/>
      <c r="BG18" s="126"/>
      <c r="BH18" s="126"/>
    </row>
    <row r="19" spans="1:60" x14ac:dyDescent="0.2">
      <c r="A19" s="129"/>
      <c r="B19" s="130"/>
      <c r="C19" s="214" t="s">
        <v>117</v>
      </c>
      <c r="D19" s="215"/>
      <c r="E19" s="215"/>
      <c r="F19" s="215"/>
      <c r="G19" s="215"/>
      <c r="H19" s="132"/>
      <c r="I19" s="132"/>
      <c r="J19" s="132"/>
      <c r="K19" s="132"/>
      <c r="L19" s="132"/>
      <c r="M19" s="132"/>
      <c r="N19" s="131"/>
      <c r="O19" s="131"/>
      <c r="P19" s="131"/>
      <c r="Q19" s="131"/>
      <c r="R19" s="132"/>
      <c r="S19" s="132"/>
      <c r="T19" s="132"/>
      <c r="U19" s="132"/>
      <c r="V19" s="132"/>
      <c r="W19" s="132"/>
      <c r="X19" s="132"/>
      <c r="Y19" s="126"/>
      <c r="Z19" s="126"/>
      <c r="AA19" s="126"/>
      <c r="AB19" s="126"/>
      <c r="AC19" s="126"/>
      <c r="AD19" s="126"/>
      <c r="AE19" s="126"/>
      <c r="AF19" s="126"/>
      <c r="AG19" s="126" t="s">
        <v>118</v>
      </c>
      <c r="AH19" s="126"/>
      <c r="AI19" s="126"/>
      <c r="AJ19" s="126"/>
      <c r="AK19" s="126"/>
      <c r="AL19" s="126"/>
      <c r="AM19" s="126"/>
      <c r="AN19" s="126"/>
      <c r="AO19" s="126"/>
      <c r="AP19" s="126"/>
      <c r="AQ19" s="126"/>
      <c r="AR19" s="126"/>
      <c r="AS19" s="126"/>
      <c r="AT19" s="126"/>
      <c r="AU19" s="126"/>
      <c r="AV19" s="126"/>
      <c r="AW19" s="126"/>
      <c r="AX19" s="126"/>
      <c r="AY19" s="126"/>
      <c r="AZ19" s="126"/>
      <c r="BA19" s="126"/>
      <c r="BB19" s="126"/>
      <c r="BC19" s="126"/>
      <c r="BD19" s="126"/>
      <c r="BE19" s="126"/>
      <c r="BF19" s="126"/>
      <c r="BG19" s="126"/>
      <c r="BH19" s="126"/>
    </row>
    <row r="20" spans="1:60" x14ac:dyDescent="0.2">
      <c r="A20" s="129"/>
      <c r="B20" s="130"/>
      <c r="C20" s="157" t="s">
        <v>119</v>
      </c>
      <c r="D20" s="133"/>
      <c r="E20" s="134">
        <v>69.625600000000006</v>
      </c>
      <c r="F20" s="132"/>
      <c r="G20" s="132"/>
      <c r="H20" s="132"/>
      <c r="I20" s="132"/>
      <c r="J20" s="132"/>
      <c r="K20" s="132"/>
      <c r="L20" s="132"/>
      <c r="M20" s="132"/>
      <c r="N20" s="131"/>
      <c r="O20" s="131"/>
      <c r="P20" s="131"/>
      <c r="Q20" s="131"/>
      <c r="R20" s="132"/>
      <c r="S20" s="132"/>
      <c r="T20" s="132"/>
      <c r="U20" s="132"/>
      <c r="V20" s="132"/>
      <c r="W20" s="132"/>
      <c r="X20" s="132"/>
      <c r="Y20" s="126"/>
      <c r="Z20" s="126"/>
      <c r="AA20" s="126"/>
      <c r="AB20" s="126"/>
      <c r="AC20" s="126"/>
      <c r="AD20" s="126"/>
      <c r="AE20" s="126"/>
      <c r="AF20" s="126"/>
      <c r="AG20" s="126" t="s">
        <v>105</v>
      </c>
      <c r="AH20" s="126">
        <v>0</v>
      </c>
      <c r="AI20" s="126"/>
      <c r="AJ20" s="126"/>
      <c r="AK20" s="126"/>
      <c r="AL20" s="126"/>
      <c r="AM20" s="126"/>
      <c r="AN20" s="126"/>
      <c r="AO20" s="126"/>
      <c r="AP20" s="126"/>
      <c r="AQ20" s="126"/>
      <c r="AR20" s="126"/>
      <c r="AS20" s="126"/>
      <c r="AT20" s="126"/>
      <c r="AU20" s="126"/>
      <c r="AV20" s="126"/>
      <c r="AW20" s="126"/>
      <c r="AX20" s="126"/>
      <c r="AY20" s="126"/>
      <c r="AZ20" s="126"/>
      <c r="BA20" s="126"/>
      <c r="BB20" s="126"/>
      <c r="BC20" s="126"/>
      <c r="BD20" s="126"/>
      <c r="BE20" s="126"/>
      <c r="BF20" s="126"/>
      <c r="BG20" s="126"/>
      <c r="BH20" s="126"/>
    </row>
    <row r="21" spans="1:60" x14ac:dyDescent="0.2">
      <c r="A21" s="129"/>
      <c r="B21" s="130"/>
      <c r="C21" s="157" t="s">
        <v>120</v>
      </c>
      <c r="D21" s="133"/>
      <c r="E21" s="134">
        <v>6.4408000000000003</v>
      </c>
      <c r="F21" s="132"/>
      <c r="G21" s="132"/>
      <c r="H21" s="132"/>
      <c r="I21" s="132"/>
      <c r="J21" s="132"/>
      <c r="K21" s="132"/>
      <c r="L21" s="132"/>
      <c r="M21" s="132"/>
      <c r="N21" s="131"/>
      <c r="O21" s="131"/>
      <c r="P21" s="131"/>
      <c r="Q21" s="131"/>
      <c r="R21" s="132"/>
      <c r="S21" s="132"/>
      <c r="T21" s="132"/>
      <c r="U21" s="132"/>
      <c r="V21" s="132"/>
      <c r="W21" s="132"/>
      <c r="X21" s="132"/>
      <c r="Y21" s="126"/>
      <c r="Z21" s="126"/>
      <c r="AA21" s="126"/>
      <c r="AB21" s="126"/>
      <c r="AC21" s="126"/>
      <c r="AD21" s="126"/>
      <c r="AE21" s="126"/>
      <c r="AF21" s="126"/>
      <c r="AG21" s="126" t="s">
        <v>105</v>
      </c>
      <c r="AH21" s="126">
        <v>0</v>
      </c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  <c r="AZ21" s="126"/>
      <c r="BA21" s="126"/>
      <c r="BB21" s="126"/>
      <c r="BC21" s="126"/>
      <c r="BD21" s="126"/>
      <c r="BE21" s="126"/>
      <c r="BF21" s="126"/>
      <c r="BG21" s="126"/>
      <c r="BH21" s="126"/>
    </row>
    <row r="22" spans="1:60" x14ac:dyDescent="0.2">
      <c r="A22" s="142">
        <v>6</v>
      </c>
      <c r="B22" s="143" t="s">
        <v>121</v>
      </c>
      <c r="C22" s="156" t="s">
        <v>122</v>
      </c>
      <c r="D22" s="144" t="s">
        <v>113</v>
      </c>
      <c r="E22" s="145">
        <v>2.13</v>
      </c>
      <c r="F22" s="146"/>
      <c r="G22" s="152">
        <f>E22*F22</f>
        <v>0</v>
      </c>
      <c r="H22" s="146">
        <v>11.01</v>
      </c>
      <c r="I22" s="146">
        <v>23.4513</v>
      </c>
      <c r="J22" s="146">
        <v>272.99</v>
      </c>
      <c r="K22" s="146">
        <v>581.46870000000001</v>
      </c>
      <c r="L22" s="146">
        <v>21</v>
      </c>
      <c r="M22" s="146">
        <v>731.95319999999992</v>
      </c>
      <c r="N22" s="145">
        <v>2.9999999999999997E-4</v>
      </c>
      <c r="O22" s="145">
        <v>6.3899999999999992E-4</v>
      </c>
      <c r="P22" s="145">
        <v>0</v>
      </c>
      <c r="Q22" s="145">
        <v>0</v>
      </c>
      <c r="R22" s="146"/>
      <c r="S22" s="146" t="s">
        <v>98</v>
      </c>
      <c r="T22" s="147" t="s">
        <v>98</v>
      </c>
      <c r="U22" s="132">
        <v>0.5</v>
      </c>
      <c r="V22" s="132">
        <v>1.0649999999999999</v>
      </c>
      <c r="W22" s="132"/>
      <c r="X22" s="132" t="s">
        <v>99</v>
      </c>
      <c r="Y22" s="126"/>
      <c r="Z22" s="126"/>
      <c r="AA22" s="126"/>
      <c r="AB22" s="126"/>
      <c r="AC22" s="126"/>
      <c r="AD22" s="126"/>
      <c r="AE22" s="126"/>
      <c r="AF22" s="126"/>
      <c r="AG22" s="126" t="s">
        <v>100</v>
      </c>
      <c r="AH22" s="126"/>
      <c r="AI22" s="126"/>
      <c r="AJ22" s="126"/>
      <c r="AK22" s="126"/>
      <c r="AL22" s="126"/>
      <c r="AM22" s="126"/>
      <c r="AN22" s="126"/>
      <c r="AO22" s="126"/>
      <c r="AP22" s="126"/>
      <c r="AQ22" s="126"/>
      <c r="AR22" s="126"/>
      <c r="AS22" s="126"/>
      <c r="AT22" s="126"/>
      <c r="AU22" s="126"/>
      <c r="AV22" s="126"/>
      <c r="AW22" s="126"/>
      <c r="AX22" s="126"/>
      <c r="AY22" s="126"/>
      <c r="AZ22" s="126"/>
      <c r="BA22" s="126"/>
      <c r="BB22" s="126"/>
      <c r="BC22" s="126"/>
      <c r="BD22" s="126"/>
      <c r="BE22" s="126"/>
      <c r="BF22" s="126"/>
      <c r="BG22" s="126"/>
      <c r="BH22" s="126"/>
    </row>
    <row r="23" spans="1:60" x14ac:dyDescent="0.2">
      <c r="A23" s="129"/>
      <c r="B23" s="130"/>
      <c r="C23" s="157" t="s">
        <v>123</v>
      </c>
      <c r="D23" s="133"/>
      <c r="E23" s="134">
        <v>2.13</v>
      </c>
      <c r="F23" s="132"/>
      <c r="G23" s="132"/>
      <c r="H23" s="132"/>
      <c r="I23" s="132"/>
      <c r="J23" s="132"/>
      <c r="K23" s="132"/>
      <c r="L23" s="132"/>
      <c r="M23" s="132"/>
      <c r="N23" s="131"/>
      <c r="O23" s="131"/>
      <c r="P23" s="131"/>
      <c r="Q23" s="131"/>
      <c r="R23" s="132"/>
      <c r="S23" s="132"/>
      <c r="T23" s="132"/>
      <c r="U23" s="132"/>
      <c r="V23" s="132"/>
      <c r="W23" s="132"/>
      <c r="X23" s="132"/>
      <c r="Y23" s="126"/>
      <c r="Z23" s="126"/>
      <c r="AA23" s="126"/>
      <c r="AB23" s="126"/>
      <c r="AC23" s="126"/>
      <c r="AD23" s="126"/>
      <c r="AE23" s="126"/>
      <c r="AF23" s="126"/>
      <c r="AG23" s="126" t="s">
        <v>105</v>
      </c>
      <c r="AH23" s="126">
        <v>0</v>
      </c>
      <c r="AI23" s="126"/>
      <c r="AJ23" s="126"/>
      <c r="AK23" s="126"/>
      <c r="AL23" s="126"/>
      <c r="AM23" s="126"/>
      <c r="AN23" s="126"/>
      <c r="AO23" s="126"/>
      <c r="AP23" s="126"/>
      <c r="AQ23" s="126"/>
      <c r="AR23" s="126"/>
      <c r="AS23" s="126"/>
      <c r="AT23" s="126"/>
      <c r="AU23" s="126"/>
      <c r="AV23" s="126"/>
      <c r="AW23" s="126"/>
      <c r="AX23" s="126"/>
      <c r="AY23" s="126"/>
      <c r="AZ23" s="126"/>
      <c r="BA23" s="126"/>
      <c r="BB23" s="126"/>
      <c r="BC23" s="126"/>
      <c r="BD23" s="126"/>
      <c r="BE23" s="126"/>
      <c r="BF23" s="126"/>
      <c r="BG23" s="126"/>
      <c r="BH23" s="126"/>
    </row>
    <row r="24" spans="1:60" x14ac:dyDescent="0.2">
      <c r="A24" s="142">
        <v>7</v>
      </c>
      <c r="B24" s="143" t="s">
        <v>124</v>
      </c>
      <c r="C24" s="156" t="s">
        <v>125</v>
      </c>
      <c r="D24" s="144" t="s">
        <v>126</v>
      </c>
      <c r="E24" s="145">
        <v>18</v>
      </c>
      <c r="F24" s="146"/>
      <c r="G24" s="152">
        <f>E24*F24</f>
        <v>0</v>
      </c>
      <c r="H24" s="146">
        <v>0</v>
      </c>
      <c r="I24" s="146">
        <v>0</v>
      </c>
      <c r="J24" s="146">
        <v>120</v>
      </c>
      <c r="K24" s="146">
        <v>2160</v>
      </c>
      <c r="L24" s="146">
        <v>21</v>
      </c>
      <c r="M24" s="146">
        <v>2613.6</v>
      </c>
      <c r="N24" s="145">
        <v>0</v>
      </c>
      <c r="O24" s="145">
        <v>0</v>
      </c>
      <c r="P24" s="145">
        <v>0</v>
      </c>
      <c r="Q24" s="145">
        <v>0</v>
      </c>
      <c r="R24" s="146"/>
      <c r="S24" s="146" t="s">
        <v>127</v>
      </c>
      <c r="T24" s="147" t="s">
        <v>128</v>
      </c>
      <c r="U24" s="132">
        <v>0</v>
      </c>
      <c r="V24" s="132">
        <v>0</v>
      </c>
      <c r="W24" s="132"/>
      <c r="X24" s="132" t="s">
        <v>99</v>
      </c>
      <c r="Y24" s="126"/>
      <c r="Z24" s="126"/>
      <c r="AA24" s="126"/>
      <c r="AB24" s="126"/>
      <c r="AC24" s="126"/>
      <c r="AD24" s="126"/>
      <c r="AE24" s="126"/>
      <c r="AF24" s="126"/>
      <c r="AG24" s="126" t="s">
        <v>100</v>
      </c>
      <c r="AH24" s="126"/>
      <c r="AI24" s="126"/>
      <c r="AJ24" s="126"/>
      <c r="AK24" s="126"/>
      <c r="AL24" s="126"/>
      <c r="AM24" s="126"/>
      <c r="AN24" s="126"/>
      <c r="AO24" s="126"/>
      <c r="AP24" s="126"/>
      <c r="AQ24" s="126"/>
      <c r="AR24" s="126"/>
      <c r="AS24" s="126"/>
      <c r="AT24" s="126"/>
      <c r="AU24" s="126"/>
      <c r="AV24" s="126"/>
      <c r="AW24" s="126"/>
      <c r="AX24" s="126"/>
      <c r="AY24" s="126"/>
      <c r="AZ24" s="126"/>
      <c r="BA24" s="126"/>
      <c r="BB24" s="126"/>
      <c r="BC24" s="126"/>
      <c r="BD24" s="126"/>
      <c r="BE24" s="126"/>
      <c r="BF24" s="126"/>
      <c r="BG24" s="126"/>
      <c r="BH24" s="126"/>
    </row>
    <row r="25" spans="1:60" x14ac:dyDescent="0.2">
      <c r="A25" s="129"/>
      <c r="B25" s="130"/>
      <c r="C25" s="157" t="s">
        <v>129</v>
      </c>
      <c r="D25" s="133"/>
      <c r="E25" s="134">
        <v>18</v>
      </c>
      <c r="F25" s="132"/>
      <c r="G25" s="132"/>
      <c r="H25" s="132"/>
      <c r="I25" s="132"/>
      <c r="J25" s="132"/>
      <c r="K25" s="132"/>
      <c r="L25" s="132"/>
      <c r="M25" s="132"/>
      <c r="N25" s="131"/>
      <c r="O25" s="131"/>
      <c r="P25" s="131"/>
      <c r="Q25" s="131"/>
      <c r="R25" s="132"/>
      <c r="S25" s="132"/>
      <c r="T25" s="132"/>
      <c r="U25" s="132"/>
      <c r="V25" s="132"/>
      <c r="W25" s="132"/>
      <c r="X25" s="132"/>
      <c r="Y25" s="126"/>
      <c r="Z25" s="126"/>
      <c r="AA25" s="126"/>
      <c r="AB25" s="126"/>
      <c r="AC25" s="126"/>
      <c r="AD25" s="126"/>
      <c r="AE25" s="126"/>
      <c r="AF25" s="126"/>
      <c r="AG25" s="126" t="s">
        <v>105</v>
      </c>
      <c r="AH25" s="126">
        <v>0</v>
      </c>
      <c r="AI25" s="126"/>
      <c r="AJ25" s="126"/>
      <c r="AK25" s="126"/>
      <c r="AL25" s="126"/>
      <c r="AM25" s="126"/>
      <c r="AN25" s="126"/>
      <c r="AO25" s="126"/>
      <c r="AP25" s="126"/>
      <c r="AQ25" s="126"/>
      <c r="AR25" s="126"/>
      <c r="AS25" s="126"/>
      <c r="AT25" s="126"/>
      <c r="AU25" s="126"/>
      <c r="AV25" s="126"/>
      <c r="AW25" s="126"/>
      <c r="AX25" s="126"/>
      <c r="AY25" s="126"/>
      <c r="AZ25" s="126"/>
      <c r="BA25" s="126"/>
      <c r="BB25" s="126"/>
      <c r="BC25" s="126"/>
      <c r="BD25" s="126"/>
      <c r="BE25" s="126"/>
      <c r="BF25" s="126"/>
      <c r="BG25" s="126"/>
      <c r="BH25" s="126"/>
    </row>
    <row r="26" spans="1:60" x14ac:dyDescent="0.2">
      <c r="A26" s="142">
        <v>8</v>
      </c>
      <c r="B26" s="143" t="s">
        <v>130</v>
      </c>
      <c r="C26" s="156" t="s">
        <v>131</v>
      </c>
      <c r="D26" s="144" t="s">
        <v>113</v>
      </c>
      <c r="E26" s="145">
        <v>8.2141400000000004</v>
      </c>
      <c r="F26" s="146"/>
      <c r="G26" s="152">
        <f>E26*F26</f>
        <v>0</v>
      </c>
      <c r="H26" s="146">
        <v>1904</v>
      </c>
      <c r="I26" s="146">
        <v>15639.72256</v>
      </c>
      <c r="J26" s="146">
        <v>0</v>
      </c>
      <c r="K26" s="146">
        <v>0</v>
      </c>
      <c r="L26" s="146">
        <v>21</v>
      </c>
      <c r="M26" s="146">
        <v>18924.0612</v>
      </c>
      <c r="N26" s="145">
        <v>5.7999999999999996E-3</v>
      </c>
      <c r="O26" s="145">
        <v>4.7642011999999997E-2</v>
      </c>
      <c r="P26" s="145">
        <v>0</v>
      </c>
      <c r="Q26" s="145">
        <v>0</v>
      </c>
      <c r="R26" s="146" t="s">
        <v>132</v>
      </c>
      <c r="S26" s="146" t="s">
        <v>98</v>
      </c>
      <c r="T26" s="147" t="s">
        <v>98</v>
      </c>
      <c r="U26" s="132">
        <v>0</v>
      </c>
      <c r="V26" s="132">
        <v>0</v>
      </c>
      <c r="W26" s="132"/>
      <c r="X26" s="132" t="s">
        <v>133</v>
      </c>
      <c r="Y26" s="126"/>
      <c r="Z26" s="126"/>
      <c r="AA26" s="126"/>
      <c r="AB26" s="126"/>
      <c r="AC26" s="126"/>
      <c r="AD26" s="126"/>
      <c r="AE26" s="126"/>
      <c r="AF26" s="126"/>
      <c r="AG26" s="126" t="s">
        <v>134</v>
      </c>
      <c r="AH26" s="126"/>
      <c r="AI26" s="126"/>
      <c r="AJ26" s="126"/>
      <c r="AK26" s="126"/>
      <c r="AL26" s="126"/>
      <c r="AM26" s="126"/>
      <c r="AN26" s="126"/>
      <c r="AO26" s="126"/>
      <c r="AP26" s="126"/>
      <c r="AQ26" s="126"/>
      <c r="AR26" s="126"/>
      <c r="AS26" s="126"/>
      <c r="AT26" s="126"/>
      <c r="AU26" s="126"/>
      <c r="AV26" s="126"/>
      <c r="AW26" s="126"/>
      <c r="AX26" s="126"/>
      <c r="AY26" s="126"/>
      <c r="AZ26" s="126"/>
      <c r="BA26" s="126"/>
      <c r="BB26" s="126"/>
      <c r="BC26" s="126"/>
      <c r="BD26" s="126"/>
      <c r="BE26" s="126"/>
      <c r="BF26" s="126"/>
      <c r="BG26" s="126"/>
      <c r="BH26" s="126"/>
    </row>
    <row r="27" spans="1:60" x14ac:dyDescent="0.2">
      <c r="A27" s="129"/>
      <c r="B27" s="130"/>
      <c r="C27" s="157" t="s">
        <v>135</v>
      </c>
      <c r="D27" s="133"/>
      <c r="E27" s="134">
        <v>8.2141400000000004</v>
      </c>
      <c r="F27" s="132"/>
      <c r="G27" s="132"/>
      <c r="H27" s="132"/>
      <c r="I27" s="132"/>
      <c r="J27" s="132"/>
      <c r="K27" s="132"/>
      <c r="L27" s="132"/>
      <c r="M27" s="132"/>
      <c r="N27" s="131"/>
      <c r="O27" s="131"/>
      <c r="P27" s="131"/>
      <c r="Q27" s="131"/>
      <c r="R27" s="132"/>
      <c r="S27" s="132"/>
      <c r="T27" s="132"/>
      <c r="U27" s="132"/>
      <c r="V27" s="132"/>
      <c r="W27" s="132"/>
      <c r="X27" s="132"/>
      <c r="Y27" s="126"/>
      <c r="Z27" s="126"/>
      <c r="AA27" s="126"/>
      <c r="AB27" s="126"/>
      <c r="AC27" s="126"/>
      <c r="AD27" s="126"/>
      <c r="AE27" s="126"/>
      <c r="AF27" s="126"/>
      <c r="AG27" s="126" t="s">
        <v>105</v>
      </c>
      <c r="AH27" s="126">
        <v>0</v>
      </c>
      <c r="AI27" s="126"/>
      <c r="AJ27" s="126"/>
      <c r="AK27" s="126"/>
      <c r="AL27" s="126"/>
      <c r="AM27" s="126"/>
      <c r="AN27" s="126"/>
      <c r="AO27" s="126"/>
      <c r="AP27" s="126"/>
      <c r="AQ27" s="126"/>
      <c r="AR27" s="126"/>
      <c r="AS27" s="126"/>
      <c r="AT27" s="126"/>
      <c r="AU27" s="126"/>
      <c r="AV27" s="126"/>
      <c r="AW27" s="126"/>
      <c r="AX27" s="126"/>
      <c r="AY27" s="126"/>
      <c r="AZ27" s="126"/>
      <c r="BA27" s="126"/>
      <c r="BB27" s="126"/>
      <c r="BC27" s="126"/>
      <c r="BD27" s="126"/>
      <c r="BE27" s="126"/>
      <c r="BF27" s="126"/>
      <c r="BG27" s="126"/>
      <c r="BH27" s="126"/>
    </row>
    <row r="28" spans="1:60" ht="22.5" x14ac:dyDescent="0.2">
      <c r="A28" s="142">
        <v>9</v>
      </c>
      <c r="B28" s="143" t="s">
        <v>136</v>
      </c>
      <c r="C28" s="156" t="s">
        <v>174</v>
      </c>
      <c r="D28" s="144" t="s">
        <v>113</v>
      </c>
      <c r="E28" s="145">
        <v>78.196399999999997</v>
      </c>
      <c r="F28" s="146"/>
      <c r="G28" s="152">
        <f>E28*F28</f>
        <v>0</v>
      </c>
      <c r="H28" s="146">
        <v>1920</v>
      </c>
      <c r="I28" s="146">
        <v>150137.08799999999</v>
      </c>
      <c r="J28" s="146">
        <v>0</v>
      </c>
      <c r="K28" s="146">
        <v>0</v>
      </c>
      <c r="L28" s="146">
        <v>21</v>
      </c>
      <c r="M28" s="146">
        <v>181665.87889999998</v>
      </c>
      <c r="N28" s="145">
        <v>3.0000000000000001E-3</v>
      </c>
      <c r="O28" s="145">
        <v>0.2345892</v>
      </c>
      <c r="P28" s="145">
        <v>0</v>
      </c>
      <c r="Q28" s="145">
        <v>0</v>
      </c>
      <c r="R28" s="146"/>
      <c r="S28" s="146" t="s">
        <v>127</v>
      </c>
      <c r="T28" s="147" t="s">
        <v>128</v>
      </c>
      <c r="U28" s="132">
        <v>0.17</v>
      </c>
      <c r="V28" s="132">
        <v>13.293388</v>
      </c>
      <c r="W28" s="132"/>
      <c r="X28" s="132" t="s">
        <v>133</v>
      </c>
      <c r="Y28" s="126"/>
      <c r="Z28" s="126"/>
      <c r="AA28" s="126"/>
      <c r="AB28" s="126"/>
      <c r="AC28" s="126"/>
      <c r="AD28" s="126"/>
      <c r="AE28" s="126"/>
      <c r="AF28" s="126"/>
      <c r="AG28" s="126" t="s">
        <v>134</v>
      </c>
      <c r="AH28" s="126"/>
      <c r="AI28" s="126"/>
      <c r="AJ28" s="126"/>
      <c r="AK28" s="126"/>
      <c r="AL28" s="126"/>
      <c r="AM28" s="126"/>
      <c r="AN28" s="126"/>
      <c r="AO28" s="126"/>
      <c r="AP28" s="126"/>
      <c r="AQ28" s="126"/>
      <c r="AR28" s="126"/>
      <c r="AS28" s="126"/>
      <c r="AT28" s="126"/>
      <c r="AU28" s="126"/>
      <c r="AV28" s="126"/>
      <c r="AW28" s="126"/>
      <c r="AX28" s="126"/>
      <c r="AY28" s="126"/>
      <c r="AZ28" s="126"/>
      <c r="BA28" s="126"/>
      <c r="BB28" s="126"/>
      <c r="BC28" s="126"/>
      <c r="BD28" s="126"/>
      <c r="BE28" s="126"/>
      <c r="BF28" s="126"/>
      <c r="BG28" s="126"/>
      <c r="BH28" s="126"/>
    </row>
    <row r="29" spans="1:60" x14ac:dyDescent="0.2">
      <c r="A29" s="129"/>
      <c r="B29" s="130"/>
      <c r="C29" s="157" t="s">
        <v>137</v>
      </c>
      <c r="D29" s="133"/>
      <c r="E29" s="134">
        <v>69.625600000000006</v>
      </c>
      <c r="F29" s="132"/>
      <c r="G29" s="132"/>
      <c r="H29" s="132"/>
      <c r="I29" s="132"/>
      <c r="J29" s="132"/>
      <c r="K29" s="132"/>
      <c r="L29" s="132"/>
      <c r="M29" s="132"/>
      <c r="N29" s="131"/>
      <c r="O29" s="131"/>
      <c r="P29" s="131"/>
      <c r="Q29" s="131"/>
      <c r="R29" s="132"/>
      <c r="S29" s="132"/>
      <c r="T29" s="132"/>
      <c r="U29" s="132"/>
      <c r="V29" s="132"/>
      <c r="W29" s="132"/>
      <c r="X29" s="132"/>
      <c r="Y29" s="126"/>
      <c r="Z29" s="126"/>
      <c r="AA29" s="126"/>
      <c r="AB29" s="126"/>
      <c r="AC29" s="126"/>
      <c r="AD29" s="126"/>
      <c r="AE29" s="126"/>
      <c r="AF29" s="126"/>
      <c r="AG29" s="126" t="s">
        <v>105</v>
      </c>
      <c r="AH29" s="126">
        <v>0</v>
      </c>
      <c r="AI29" s="126"/>
      <c r="AJ29" s="126"/>
      <c r="AK29" s="126"/>
      <c r="AL29" s="126"/>
      <c r="AM29" s="126"/>
      <c r="AN29" s="126"/>
      <c r="AO29" s="126"/>
      <c r="AP29" s="126"/>
      <c r="AQ29" s="126"/>
      <c r="AR29" s="126"/>
      <c r="AS29" s="126"/>
      <c r="AT29" s="126"/>
      <c r="AU29" s="126"/>
      <c r="AV29" s="126"/>
      <c r="AW29" s="126"/>
      <c r="AX29" s="126"/>
      <c r="AY29" s="126"/>
      <c r="AZ29" s="126"/>
      <c r="BA29" s="126"/>
      <c r="BB29" s="126"/>
      <c r="BC29" s="126"/>
      <c r="BD29" s="126"/>
      <c r="BE29" s="126"/>
      <c r="BF29" s="126"/>
      <c r="BG29" s="126"/>
      <c r="BH29" s="126"/>
    </row>
    <row r="30" spans="1:60" x14ac:dyDescent="0.2">
      <c r="A30" s="129"/>
      <c r="B30" s="130"/>
      <c r="C30" s="157" t="s">
        <v>120</v>
      </c>
      <c r="D30" s="133"/>
      <c r="E30" s="134">
        <v>6.4408000000000003</v>
      </c>
      <c r="F30" s="132"/>
      <c r="G30" s="132"/>
      <c r="H30" s="132"/>
      <c r="I30" s="132"/>
      <c r="J30" s="132"/>
      <c r="K30" s="132"/>
      <c r="L30" s="132"/>
      <c r="M30" s="132"/>
      <c r="N30" s="131"/>
      <c r="O30" s="131"/>
      <c r="P30" s="131"/>
      <c r="Q30" s="131"/>
      <c r="R30" s="132"/>
      <c r="S30" s="132"/>
      <c r="T30" s="132"/>
      <c r="U30" s="132"/>
      <c r="V30" s="132"/>
      <c r="W30" s="132"/>
      <c r="X30" s="132"/>
      <c r="Y30" s="126"/>
      <c r="Z30" s="126"/>
      <c r="AA30" s="126"/>
      <c r="AB30" s="126"/>
      <c r="AC30" s="126"/>
      <c r="AD30" s="126"/>
      <c r="AE30" s="126"/>
      <c r="AF30" s="126"/>
      <c r="AG30" s="126" t="s">
        <v>105</v>
      </c>
      <c r="AH30" s="126">
        <v>0</v>
      </c>
      <c r="AI30" s="126"/>
      <c r="AJ30" s="126"/>
      <c r="AK30" s="126"/>
      <c r="AL30" s="126"/>
      <c r="AM30" s="126"/>
      <c r="AN30" s="126"/>
      <c r="AO30" s="126"/>
      <c r="AP30" s="126"/>
      <c r="AQ30" s="126"/>
      <c r="AR30" s="126"/>
      <c r="AS30" s="126"/>
      <c r="AT30" s="126"/>
      <c r="AU30" s="126"/>
      <c r="AV30" s="126"/>
      <c r="AW30" s="126"/>
      <c r="AX30" s="126"/>
      <c r="AY30" s="126"/>
      <c r="AZ30" s="126"/>
      <c r="BA30" s="126"/>
      <c r="BB30" s="126"/>
      <c r="BC30" s="126"/>
      <c r="BD30" s="126"/>
      <c r="BE30" s="126"/>
      <c r="BF30" s="126"/>
      <c r="BG30" s="126"/>
      <c r="BH30" s="126"/>
    </row>
    <row r="31" spans="1:60" x14ac:dyDescent="0.2">
      <c r="A31" s="129"/>
      <c r="B31" s="130"/>
      <c r="C31" s="157" t="s">
        <v>138</v>
      </c>
      <c r="D31" s="133"/>
      <c r="E31" s="134">
        <v>2.13</v>
      </c>
      <c r="F31" s="132"/>
      <c r="G31" s="132"/>
      <c r="H31" s="132"/>
      <c r="I31" s="132"/>
      <c r="J31" s="132"/>
      <c r="K31" s="132"/>
      <c r="L31" s="132"/>
      <c r="M31" s="132"/>
      <c r="N31" s="131"/>
      <c r="O31" s="131"/>
      <c r="P31" s="131"/>
      <c r="Q31" s="131"/>
      <c r="R31" s="132"/>
      <c r="S31" s="132"/>
      <c r="T31" s="132"/>
      <c r="U31" s="132"/>
      <c r="V31" s="132"/>
      <c r="W31" s="132"/>
      <c r="X31" s="132"/>
      <c r="Y31" s="126"/>
      <c r="Z31" s="126"/>
      <c r="AA31" s="126"/>
      <c r="AB31" s="126"/>
      <c r="AC31" s="126"/>
      <c r="AD31" s="126"/>
      <c r="AE31" s="126"/>
      <c r="AF31" s="126"/>
      <c r="AG31" s="126" t="s">
        <v>105</v>
      </c>
      <c r="AH31" s="126">
        <v>0</v>
      </c>
      <c r="AI31" s="126"/>
      <c r="AJ31" s="126"/>
      <c r="AK31" s="126"/>
      <c r="AL31" s="126"/>
      <c r="AM31" s="126"/>
      <c r="AN31" s="126"/>
      <c r="AO31" s="126"/>
      <c r="AP31" s="126"/>
      <c r="AQ31" s="126"/>
      <c r="AR31" s="126"/>
      <c r="AS31" s="126"/>
      <c r="AT31" s="126"/>
      <c r="AU31" s="126"/>
      <c r="AV31" s="126"/>
      <c r="AW31" s="126"/>
      <c r="AX31" s="126"/>
      <c r="AY31" s="126"/>
      <c r="AZ31" s="126"/>
      <c r="BA31" s="126"/>
      <c r="BB31" s="126"/>
      <c r="BC31" s="126"/>
      <c r="BD31" s="126"/>
      <c r="BE31" s="126"/>
      <c r="BF31" s="126"/>
      <c r="BG31" s="126"/>
      <c r="BH31" s="126"/>
    </row>
    <row r="32" spans="1:60" ht="22.5" x14ac:dyDescent="0.2">
      <c r="A32" s="142">
        <v>10</v>
      </c>
      <c r="B32" s="143" t="s">
        <v>139</v>
      </c>
      <c r="C32" s="156" t="s">
        <v>173</v>
      </c>
      <c r="D32" s="144" t="s">
        <v>113</v>
      </c>
      <c r="E32" s="145">
        <v>86.016040000000004</v>
      </c>
      <c r="F32" s="146"/>
      <c r="G32" s="152">
        <f>E32*F32</f>
        <v>0</v>
      </c>
      <c r="H32" s="146">
        <v>1105</v>
      </c>
      <c r="I32" s="146">
        <v>95047.724200000011</v>
      </c>
      <c r="J32" s="146">
        <v>0</v>
      </c>
      <c r="K32" s="146">
        <v>0</v>
      </c>
      <c r="L32" s="146">
        <v>21</v>
      </c>
      <c r="M32" s="146">
        <v>115007.7412</v>
      </c>
      <c r="N32" s="145">
        <v>8.0000000000000002E-3</v>
      </c>
      <c r="O32" s="145">
        <v>0.68812832000000002</v>
      </c>
      <c r="P32" s="145">
        <v>0</v>
      </c>
      <c r="Q32" s="145">
        <v>0</v>
      </c>
      <c r="R32" s="146"/>
      <c r="S32" s="146" t="s">
        <v>127</v>
      </c>
      <c r="T32" s="147" t="s">
        <v>128</v>
      </c>
      <c r="U32" s="132">
        <v>0.17</v>
      </c>
      <c r="V32" s="132">
        <v>14.622726800000002</v>
      </c>
      <c r="W32" s="132"/>
      <c r="X32" s="132" t="s">
        <v>133</v>
      </c>
      <c r="Y32" s="126"/>
      <c r="Z32" s="126"/>
      <c r="AA32" s="126"/>
      <c r="AB32" s="126"/>
      <c r="AC32" s="126"/>
      <c r="AD32" s="126"/>
      <c r="AE32" s="126"/>
      <c r="AF32" s="126"/>
      <c r="AG32" s="126" t="s">
        <v>134</v>
      </c>
      <c r="AH32" s="126"/>
      <c r="AI32" s="126"/>
      <c r="AJ32" s="126"/>
      <c r="AK32" s="126"/>
      <c r="AL32" s="126"/>
      <c r="AM32" s="126"/>
      <c r="AN32" s="126"/>
      <c r="AO32" s="126"/>
      <c r="AP32" s="126"/>
      <c r="AQ32" s="126"/>
      <c r="AR32" s="126"/>
      <c r="AS32" s="126"/>
      <c r="AT32" s="126"/>
      <c r="AU32" s="126"/>
      <c r="AV32" s="126"/>
      <c r="AW32" s="126"/>
      <c r="AX32" s="126"/>
      <c r="AY32" s="126"/>
      <c r="AZ32" s="126"/>
      <c r="BA32" s="126"/>
      <c r="BB32" s="126"/>
      <c r="BC32" s="126"/>
      <c r="BD32" s="126"/>
      <c r="BE32" s="126"/>
      <c r="BF32" s="126"/>
      <c r="BG32" s="126"/>
      <c r="BH32" s="126"/>
    </row>
    <row r="33" spans="1:60" x14ac:dyDescent="0.2">
      <c r="A33" s="129"/>
      <c r="B33" s="130"/>
      <c r="C33" s="214" t="s">
        <v>140</v>
      </c>
      <c r="D33" s="215"/>
      <c r="E33" s="215"/>
      <c r="F33" s="215"/>
      <c r="G33" s="215"/>
      <c r="H33" s="132"/>
      <c r="I33" s="132"/>
      <c r="J33" s="132"/>
      <c r="K33" s="132"/>
      <c r="L33" s="132"/>
      <c r="M33" s="132"/>
      <c r="N33" s="131"/>
      <c r="O33" s="131"/>
      <c r="P33" s="131"/>
      <c r="Q33" s="131"/>
      <c r="R33" s="132"/>
      <c r="S33" s="132"/>
      <c r="T33" s="132"/>
      <c r="U33" s="132"/>
      <c r="V33" s="132"/>
      <c r="W33" s="132"/>
      <c r="X33" s="132"/>
      <c r="Y33" s="126"/>
      <c r="Z33" s="126"/>
      <c r="AA33" s="126"/>
      <c r="AB33" s="126"/>
      <c r="AC33" s="126"/>
      <c r="AD33" s="126"/>
      <c r="AE33" s="126"/>
      <c r="AF33" s="126"/>
      <c r="AG33" s="126" t="s">
        <v>118</v>
      </c>
      <c r="AH33" s="126"/>
      <c r="AI33" s="126"/>
      <c r="AJ33" s="126"/>
      <c r="AK33" s="126"/>
      <c r="AL33" s="126"/>
      <c r="AM33" s="126"/>
      <c r="AN33" s="126"/>
      <c r="AO33" s="126"/>
      <c r="AP33" s="126"/>
      <c r="AQ33" s="126"/>
      <c r="AR33" s="126"/>
      <c r="AS33" s="126"/>
      <c r="AT33" s="126"/>
      <c r="AU33" s="126"/>
      <c r="AV33" s="126"/>
      <c r="AW33" s="126"/>
      <c r="AX33" s="126"/>
      <c r="AY33" s="126"/>
      <c r="AZ33" s="126"/>
      <c r="BA33" s="126"/>
      <c r="BB33" s="126"/>
      <c r="BC33" s="126"/>
      <c r="BD33" s="126"/>
      <c r="BE33" s="126"/>
      <c r="BF33" s="126"/>
      <c r="BG33" s="126"/>
      <c r="BH33" s="126"/>
    </row>
    <row r="34" spans="1:60" x14ac:dyDescent="0.2">
      <c r="A34" s="129"/>
      <c r="B34" s="130"/>
      <c r="C34" s="157" t="s">
        <v>141</v>
      </c>
      <c r="D34" s="133"/>
      <c r="E34" s="134">
        <v>76.588160000000002</v>
      </c>
      <c r="F34" s="132"/>
      <c r="G34" s="132"/>
      <c r="H34" s="132"/>
      <c r="I34" s="132"/>
      <c r="J34" s="132"/>
      <c r="K34" s="132"/>
      <c r="L34" s="132"/>
      <c r="M34" s="132"/>
      <c r="N34" s="131"/>
      <c r="O34" s="131"/>
      <c r="P34" s="131"/>
      <c r="Q34" s="131"/>
      <c r="R34" s="132"/>
      <c r="S34" s="132"/>
      <c r="T34" s="132"/>
      <c r="U34" s="132"/>
      <c r="V34" s="132"/>
      <c r="W34" s="132"/>
      <c r="X34" s="132"/>
      <c r="Y34" s="126"/>
      <c r="Z34" s="126"/>
      <c r="AA34" s="126"/>
      <c r="AB34" s="126"/>
      <c r="AC34" s="126"/>
      <c r="AD34" s="126"/>
      <c r="AE34" s="126"/>
      <c r="AF34" s="126"/>
      <c r="AG34" s="126" t="s">
        <v>105</v>
      </c>
      <c r="AH34" s="126">
        <v>0</v>
      </c>
      <c r="AI34" s="126"/>
      <c r="AJ34" s="126"/>
      <c r="AK34" s="126"/>
      <c r="AL34" s="126"/>
      <c r="AM34" s="126"/>
      <c r="AN34" s="126"/>
      <c r="AO34" s="126"/>
      <c r="AP34" s="126"/>
      <c r="AQ34" s="126"/>
      <c r="AR34" s="126"/>
      <c r="AS34" s="126"/>
      <c r="AT34" s="126"/>
      <c r="AU34" s="126"/>
      <c r="AV34" s="126"/>
      <c r="AW34" s="126"/>
      <c r="AX34" s="126"/>
      <c r="AY34" s="126"/>
      <c r="AZ34" s="126"/>
      <c r="BA34" s="126"/>
      <c r="BB34" s="126"/>
      <c r="BC34" s="126"/>
      <c r="BD34" s="126"/>
      <c r="BE34" s="126"/>
      <c r="BF34" s="126"/>
      <c r="BG34" s="126"/>
      <c r="BH34" s="126"/>
    </row>
    <row r="35" spans="1:60" x14ac:dyDescent="0.2">
      <c r="A35" s="129"/>
      <c r="B35" s="130"/>
      <c r="C35" s="157" t="s">
        <v>142</v>
      </c>
      <c r="D35" s="133"/>
      <c r="E35" s="134">
        <v>7.0848800000000001</v>
      </c>
      <c r="F35" s="132"/>
      <c r="G35" s="132"/>
      <c r="H35" s="132"/>
      <c r="I35" s="132"/>
      <c r="J35" s="132"/>
      <c r="K35" s="132"/>
      <c r="L35" s="132"/>
      <c r="M35" s="132"/>
      <c r="N35" s="131"/>
      <c r="O35" s="131"/>
      <c r="P35" s="131"/>
      <c r="Q35" s="131"/>
      <c r="R35" s="132"/>
      <c r="S35" s="132"/>
      <c r="T35" s="132"/>
      <c r="U35" s="132"/>
      <c r="V35" s="132"/>
      <c r="W35" s="132"/>
      <c r="X35" s="132"/>
      <c r="Y35" s="126"/>
      <c r="Z35" s="126"/>
      <c r="AA35" s="126"/>
      <c r="AB35" s="126"/>
      <c r="AC35" s="126"/>
      <c r="AD35" s="126"/>
      <c r="AE35" s="126"/>
      <c r="AF35" s="126"/>
      <c r="AG35" s="126" t="s">
        <v>105</v>
      </c>
      <c r="AH35" s="126">
        <v>0</v>
      </c>
      <c r="AI35" s="126"/>
      <c r="AJ35" s="126"/>
      <c r="AK35" s="126"/>
      <c r="AL35" s="126"/>
      <c r="AM35" s="126"/>
      <c r="AN35" s="126"/>
      <c r="AO35" s="126"/>
      <c r="AP35" s="126"/>
      <c r="AQ35" s="126"/>
      <c r="AR35" s="126"/>
      <c r="AS35" s="126"/>
      <c r="AT35" s="126"/>
      <c r="AU35" s="126"/>
      <c r="AV35" s="126"/>
      <c r="AW35" s="126"/>
      <c r="AX35" s="126"/>
      <c r="AY35" s="126"/>
      <c r="AZ35" s="126"/>
      <c r="BA35" s="126"/>
      <c r="BB35" s="126"/>
      <c r="BC35" s="126"/>
      <c r="BD35" s="126"/>
      <c r="BE35" s="126"/>
      <c r="BF35" s="126"/>
      <c r="BG35" s="126"/>
      <c r="BH35" s="126"/>
    </row>
    <row r="36" spans="1:60" x14ac:dyDescent="0.2">
      <c r="A36" s="129"/>
      <c r="B36" s="130"/>
      <c r="C36" s="157" t="s">
        <v>143</v>
      </c>
      <c r="D36" s="133"/>
      <c r="E36" s="134">
        <v>2.343</v>
      </c>
      <c r="F36" s="132"/>
      <c r="G36" s="132"/>
      <c r="H36" s="132"/>
      <c r="I36" s="132"/>
      <c r="J36" s="132"/>
      <c r="K36" s="132"/>
      <c r="L36" s="132"/>
      <c r="M36" s="132"/>
      <c r="N36" s="131"/>
      <c r="O36" s="131"/>
      <c r="P36" s="131"/>
      <c r="Q36" s="131"/>
      <c r="R36" s="132"/>
      <c r="S36" s="132"/>
      <c r="T36" s="132"/>
      <c r="U36" s="132"/>
      <c r="V36" s="132"/>
      <c r="W36" s="132"/>
      <c r="X36" s="132"/>
      <c r="Y36" s="126"/>
      <c r="Z36" s="126"/>
      <c r="AA36" s="126"/>
      <c r="AB36" s="126"/>
      <c r="AC36" s="126"/>
      <c r="AD36" s="126"/>
      <c r="AE36" s="126"/>
      <c r="AF36" s="126"/>
      <c r="AG36" s="126" t="s">
        <v>105</v>
      </c>
      <c r="AH36" s="126">
        <v>0</v>
      </c>
      <c r="AI36" s="126"/>
      <c r="AJ36" s="126"/>
      <c r="AK36" s="126"/>
      <c r="AL36" s="126"/>
      <c r="AM36" s="126"/>
      <c r="AN36" s="126"/>
      <c r="AO36" s="126"/>
      <c r="AP36" s="126"/>
      <c r="AQ36" s="126"/>
      <c r="AR36" s="126"/>
      <c r="AS36" s="126"/>
      <c r="AT36" s="126"/>
      <c r="AU36" s="126"/>
      <c r="AV36" s="126"/>
      <c r="AW36" s="126"/>
      <c r="AX36" s="126"/>
      <c r="AY36" s="126"/>
      <c r="AZ36" s="126"/>
      <c r="BA36" s="126"/>
      <c r="BB36" s="126"/>
      <c r="BC36" s="126"/>
      <c r="BD36" s="126"/>
      <c r="BE36" s="126"/>
      <c r="BF36" s="126"/>
      <c r="BG36" s="126"/>
      <c r="BH36" s="126"/>
    </row>
    <row r="37" spans="1:60" x14ac:dyDescent="0.2">
      <c r="A37" s="142">
        <v>11</v>
      </c>
      <c r="B37" s="143" t="s">
        <v>144</v>
      </c>
      <c r="C37" s="156" t="s">
        <v>145</v>
      </c>
      <c r="D37" s="144" t="s">
        <v>113</v>
      </c>
      <c r="E37" s="145">
        <v>8.2141400000000004</v>
      </c>
      <c r="F37" s="146"/>
      <c r="G37" s="152">
        <f>E37*F37</f>
        <v>0</v>
      </c>
      <c r="H37" s="146">
        <v>532</v>
      </c>
      <c r="I37" s="146">
        <v>4369.9224800000002</v>
      </c>
      <c r="J37" s="146">
        <v>0</v>
      </c>
      <c r="K37" s="146">
        <v>0</v>
      </c>
      <c r="L37" s="146">
        <v>21</v>
      </c>
      <c r="M37" s="146">
        <v>5287.6032000000005</v>
      </c>
      <c r="N37" s="145">
        <v>7.0000000000000001E-3</v>
      </c>
      <c r="O37" s="145">
        <v>5.7498980000000005E-2</v>
      </c>
      <c r="P37" s="145">
        <v>0</v>
      </c>
      <c r="Q37" s="145">
        <v>0</v>
      </c>
      <c r="R37" s="146"/>
      <c r="S37" s="146" t="s">
        <v>127</v>
      </c>
      <c r="T37" s="147" t="s">
        <v>98</v>
      </c>
      <c r="U37" s="132">
        <v>0</v>
      </c>
      <c r="V37" s="132">
        <v>0</v>
      </c>
      <c r="W37" s="132"/>
      <c r="X37" s="132" t="s">
        <v>133</v>
      </c>
      <c r="Y37" s="126"/>
      <c r="Z37" s="126"/>
      <c r="AA37" s="126"/>
      <c r="AB37" s="126"/>
      <c r="AC37" s="126"/>
      <c r="AD37" s="126"/>
      <c r="AE37" s="126"/>
      <c r="AF37" s="126"/>
      <c r="AG37" s="126" t="s">
        <v>134</v>
      </c>
      <c r="AH37" s="126"/>
      <c r="AI37" s="126"/>
      <c r="AJ37" s="126"/>
      <c r="AK37" s="126"/>
      <c r="AL37" s="126"/>
      <c r="AM37" s="126"/>
      <c r="AN37" s="126"/>
      <c r="AO37" s="126"/>
      <c r="AP37" s="126"/>
      <c r="AQ37" s="126"/>
      <c r="AR37" s="126"/>
      <c r="AS37" s="126"/>
      <c r="AT37" s="126"/>
      <c r="AU37" s="126"/>
      <c r="AV37" s="126"/>
      <c r="AW37" s="126"/>
      <c r="AX37" s="126"/>
      <c r="AY37" s="126"/>
      <c r="AZ37" s="126"/>
      <c r="BA37" s="126"/>
      <c r="BB37" s="126"/>
      <c r="BC37" s="126"/>
      <c r="BD37" s="126"/>
      <c r="BE37" s="126"/>
      <c r="BF37" s="126"/>
      <c r="BG37" s="126"/>
      <c r="BH37" s="126"/>
    </row>
    <row r="38" spans="1:60" x14ac:dyDescent="0.2">
      <c r="A38" s="129"/>
      <c r="B38" s="130"/>
      <c r="C38" s="157" t="s">
        <v>135</v>
      </c>
      <c r="D38" s="133"/>
      <c r="E38" s="134">
        <v>8.2141400000000004</v>
      </c>
      <c r="F38" s="132"/>
      <c r="G38" s="132"/>
      <c r="H38" s="132"/>
      <c r="I38" s="132"/>
      <c r="J38" s="132"/>
      <c r="K38" s="132"/>
      <c r="L38" s="132"/>
      <c r="M38" s="132"/>
      <c r="N38" s="131"/>
      <c r="O38" s="131"/>
      <c r="P38" s="131"/>
      <c r="Q38" s="131"/>
      <c r="R38" s="132"/>
      <c r="S38" s="132"/>
      <c r="T38" s="132"/>
      <c r="U38" s="132"/>
      <c r="V38" s="132"/>
      <c r="W38" s="132"/>
      <c r="X38" s="132"/>
      <c r="Y38" s="126"/>
      <c r="Z38" s="126"/>
      <c r="AA38" s="126"/>
      <c r="AB38" s="126"/>
      <c r="AC38" s="126"/>
      <c r="AD38" s="126"/>
      <c r="AE38" s="126"/>
      <c r="AF38" s="126"/>
      <c r="AG38" s="126" t="s">
        <v>105</v>
      </c>
      <c r="AH38" s="126">
        <v>0</v>
      </c>
      <c r="AI38" s="126"/>
      <c r="AJ38" s="126"/>
      <c r="AK38" s="126"/>
      <c r="AL38" s="126"/>
      <c r="AM38" s="126"/>
      <c r="AN38" s="126"/>
      <c r="AO38" s="126"/>
      <c r="AP38" s="126"/>
      <c r="AQ38" s="126"/>
      <c r="AR38" s="126"/>
      <c r="AS38" s="126"/>
      <c r="AT38" s="126"/>
      <c r="AU38" s="126"/>
      <c r="AV38" s="126"/>
      <c r="AW38" s="126"/>
      <c r="AX38" s="126"/>
      <c r="AY38" s="126"/>
      <c r="AZ38" s="126"/>
      <c r="BA38" s="126"/>
      <c r="BB38" s="126"/>
      <c r="BC38" s="126"/>
      <c r="BD38" s="126"/>
      <c r="BE38" s="126"/>
      <c r="BF38" s="126"/>
      <c r="BG38" s="126"/>
      <c r="BH38" s="126"/>
    </row>
    <row r="39" spans="1:60" x14ac:dyDescent="0.2">
      <c r="A39" s="148">
        <v>12</v>
      </c>
      <c r="B39" s="149" t="s">
        <v>146</v>
      </c>
      <c r="C39" s="155" t="s">
        <v>147</v>
      </c>
      <c r="D39" s="150" t="s">
        <v>108</v>
      </c>
      <c r="E39" s="151">
        <v>1.0859799999999999</v>
      </c>
      <c r="F39" s="152"/>
      <c r="G39" s="152">
        <f>E39*F39</f>
        <v>0</v>
      </c>
      <c r="H39" s="152">
        <v>0</v>
      </c>
      <c r="I39" s="152">
        <v>0</v>
      </c>
      <c r="J39" s="152">
        <v>996</v>
      </c>
      <c r="K39" s="152">
        <v>1081.63608</v>
      </c>
      <c r="L39" s="152">
        <v>21</v>
      </c>
      <c r="M39" s="152">
        <v>1308.7844000000002</v>
      </c>
      <c r="N39" s="151">
        <v>0</v>
      </c>
      <c r="O39" s="151">
        <v>0</v>
      </c>
      <c r="P39" s="151">
        <v>0</v>
      </c>
      <c r="Q39" s="151">
        <v>0</v>
      </c>
      <c r="R39" s="152"/>
      <c r="S39" s="152" t="s">
        <v>98</v>
      </c>
      <c r="T39" s="153" t="s">
        <v>98</v>
      </c>
      <c r="U39" s="132">
        <v>2.2549999999999999</v>
      </c>
      <c r="V39" s="132">
        <v>2.4488848999999999</v>
      </c>
      <c r="W39" s="132"/>
      <c r="X39" s="132" t="s">
        <v>109</v>
      </c>
      <c r="Y39" s="126"/>
      <c r="Z39" s="126"/>
      <c r="AA39" s="126"/>
      <c r="AB39" s="126"/>
      <c r="AC39" s="126"/>
      <c r="AD39" s="126"/>
      <c r="AE39" s="126"/>
      <c r="AF39" s="126"/>
      <c r="AG39" s="126" t="s">
        <v>110</v>
      </c>
      <c r="AH39" s="126"/>
      <c r="AI39" s="126"/>
      <c r="AJ39" s="126"/>
      <c r="AK39" s="126"/>
      <c r="AL39" s="126"/>
      <c r="AM39" s="126"/>
      <c r="AN39" s="126"/>
      <c r="AO39" s="126"/>
      <c r="AP39" s="126"/>
      <c r="AQ39" s="126"/>
      <c r="AR39" s="126"/>
      <c r="AS39" s="126"/>
      <c r="AT39" s="126"/>
      <c r="AU39" s="126"/>
      <c r="AV39" s="126"/>
      <c r="AW39" s="126"/>
      <c r="AX39" s="126"/>
      <c r="AY39" s="126"/>
      <c r="AZ39" s="126"/>
      <c r="BA39" s="126"/>
      <c r="BB39" s="126"/>
      <c r="BC39" s="126"/>
      <c r="BD39" s="126"/>
      <c r="BE39" s="126"/>
      <c r="BF39" s="126"/>
      <c r="BG39" s="126"/>
      <c r="BH39" s="126"/>
    </row>
    <row r="40" spans="1:60" x14ac:dyDescent="0.2">
      <c r="A40" s="136" t="s">
        <v>93</v>
      </c>
      <c r="B40" s="137" t="s">
        <v>60</v>
      </c>
      <c r="C40" s="154" t="s">
        <v>61</v>
      </c>
      <c r="D40" s="138"/>
      <c r="E40" s="139"/>
      <c r="F40" s="140"/>
      <c r="G40" s="140">
        <f>G41+G44+G45</f>
        <v>0</v>
      </c>
      <c r="H40" s="140"/>
      <c r="I40" s="140">
        <v>0</v>
      </c>
      <c r="J40" s="140"/>
      <c r="K40" s="140">
        <v>17178.439999999999</v>
      </c>
      <c r="L40" s="140"/>
      <c r="M40" s="140"/>
      <c r="N40" s="139"/>
      <c r="O40" s="139"/>
      <c r="P40" s="139"/>
      <c r="Q40" s="139"/>
      <c r="R40" s="140"/>
      <c r="S40" s="140"/>
      <c r="T40" s="141"/>
      <c r="U40" s="135"/>
      <c r="V40" s="135"/>
      <c r="W40" s="135"/>
      <c r="X40" s="135"/>
      <c r="AG40" t="s">
        <v>94</v>
      </c>
    </row>
    <row r="41" spans="1:60" ht="22.5" x14ac:dyDescent="0.2">
      <c r="A41" s="142">
        <v>13</v>
      </c>
      <c r="B41" s="143" t="s">
        <v>148</v>
      </c>
      <c r="C41" s="156" t="s">
        <v>149</v>
      </c>
      <c r="D41" s="144" t="s">
        <v>150</v>
      </c>
      <c r="E41" s="145">
        <v>1</v>
      </c>
      <c r="F41" s="146"/>
      <c r="G41" s="152">
        <f>E41*F41</f>
        <v>0</v>
      </c>
      <c r="H41" s="146">
        <v>0</v>
      </c>
      <c r="I41" s="146">
        <v>0</v>
      </c>
      <c r="J41" s="146">
        <v>4500</v>
      </c>
      <c r="K41" s="146">
        <v>4500</v>
      </c>
      <c r="L41" s="146">
        <v>21</v>
      </c>
      <c r="M41" s="146">
        <v>5445</v>
      </c>
      <c r="N41" s="145">
        <v>0.02</v>
      </c>
      <c r="O41" s="145">
        <v>0.02</v>
      </c>
      <c r="P41" s="145">
        <v>0</v>
      </c>
      <c r="Q41" s="145">
        <v>0</v>
      </c>
      <c r="R41" s="146"/>
      <c r="S41" s="146" t="s">
        <v>127</v>
      </c>
      <c r="T41" s="147" t="s">
        <v>128</v>
      </c>
      <c r="U41" s="132">
        <v>0</v>
      </c>
      <c r="V41" s="132">
        <v>0</v>
      </c>
      <c r="W41" s="132"/>
      <c r="X41" s="132" t="s">
        <v>99</v>
      </c>
      <c r="Y41" s="126"/>
      <c r="Z41" s="126"/>
      <c r="AA41" s="126"/>
      <c r="AB41" s="126"/>
      <c r="AC41" s="126"/>
      <c r="AD41" s="126"/>
      <c r="AE41" s="126"/>
      <c r="AF41" s="126"/>
      <c r="AG41" s="126" t="s">
        <v>100</v>
      </c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</row>
    <row r="42" spans="1:60" x14ac:dyDescent="0.2">
      <c r="A42" s="129"/>
      <c r="B42" s="130"/>
      <c r="C42" s="214" t="s">
        <v>151</v>
      </c>
      <c r="D42" s="215"/>
      <c r="E42" s="215"/>
      <c r="F42" s="215"/>
      <c r="G42" s="215"/>
      <c r="H42" s="132"/>
      <c r="I42" s="132"/>
      <c r="J42" s="132"/>
      <c r="K42" s="132"/>
      <c r="L42" s="132"/>
      <c r="M42" s="132"/>
      <c r="N42" s="131"/>
      <c r="O42" s="131"/>
      <c r="P42" s="131"/>
      <c r="Q42" s="131"/>
      <c r="R42" s="132"/>
      <c r="S42" s="132"/>
      <c r="T42" s="132"/>
      <c r="U42" s="132"/>
      <c r="V42" s="132"/>
      <c r="W42" s="132"/>
      <c r="X42" s="132"/>
      <c r="Y42" s="126"/>
      <c r="Z42" s="126"/>
      <c r="AA42" s="126"/>
      <c r="AB42" s="126"/>
      <c r="AC42" s="126"/>
      <c r="AD42" s="126"/>
      <c r="AE42" s="126"/>
      <c r="AF42" s="126"/>
      <c r="AG42" s="126" t="s">
        <v>118</v>
      </c>
      <c r="AH42" s="126"/>
      <c r="AI42" s="126"/>
      <c r="AJ42" s="126"/>
      <c r="AK42" s="126"/>
      <c r="AL42" s="126"/>
      <c r="AM42" s="126"/>
      <c r="AN42" s="126"/>
      <c r="AO42" s="126"/>
      <c r="AP42" s="126"/>
      <c r="AQ42" s="126"/>
      <c r="AR42" s="126"/>
      <c r="AS42" s="126"/>
      <c r="AT42" s="126"/>
      <c r="AU42" s="126"/>
      <c r="AV42" s="126"/>
      <c r="AW42" s="126"/>
      <c r="AX42" s="126"/>
      <c r="AY42" s="126"/>
      <c r="AZ42" s="126"/>
      <c r="BA42" s="126"/>
      <c r="BB42" s="126"/>
      <c r="BC42" s="126"/>
      <c r="BD42" s="126"/>
      <c r="BE42" s="126"/>
      <c r="BF42" s="126"/>
      <c r="BG42" s="126"/>
      <c r="BH42" s="126"/>
    </row>
    <row r="43" spans="1:60" x14ac:dyDescent="0.2">
      <c r="A43" s="129"/>
      <c r="B43" s="130"/>
      <c r="C43" s="216" t="s">
        <v>152</v>
      </c>
      <c r="D43" s="217"/>
      <c r="E43" s="217"/>
      <c r="F43" s="217"/>
      <c r="G43" s="217"/>
      <c r="H43" s="132"/>
      <c r="I43" s="132"/>
      <c r="J43" s="132"/>
      <c r="K43" s="132"/>
      <c r="L43" s="132"/>
      <c r="M43" s="132"/>
      <c r="N43" s="131"/>
      <c r="O43" s="131"/>
      <c r="P43" s="131"/>
      <c r="Q43" s="131"/>
      <c r="R43" s="132"/>
      <c r="S43" s="132"/>
      <c r="T43" s="132"/>
      <c r="U43" s="132"/>
      <c r="V43" s="132"/>
      <c r="W43" s="132"/>
      <c r="X43" s="132"/>
      <c r="Y43" s="126"/>
      <c r="Z43" s="126"/>
      <c r="AA43" s="126"/>
      <c r="AB43" s="126"/>
      <c r="AC43" s="126"/>
      <c r="AD43" s="126"/>
      <c r="AE43" s="126"/>
      <c r="AF43" s="126"/>
      <c r="AG43" s="126" t="s">
        <v>118</v>
      </c>
      <c r="AH43" s="126"/>
      <c r="AI43" s="126"/>
      <c r="AJ43" s="126"/>
      <c r="AK43" s="126"/>
      <c r="AL43" s="126"/>
      <c r="AM43" s="126"/>
      <c r="AN43" s="126"/>
      <c r="AO43" s="126"/>
      <c r="AP43" s="126"/>
      <c r="AQ43" s="126"/>
      <c r="AR43" s="126"/>
      <c r="AS43" s="126"/>
      <c r="AT43" s="126"/>
      <c r="AU43" s="126"/>
      <c r="AV43" s="126"/>
      <c r="AW43" s="126"/>
      <c r="AX43" s="126"/>
      <c r="AY43" s="126"/>
      <c r="AZ43" s="126"/>
      <c r="BA43" s="126"/>
      <c r="BB43" s="126"/>
      <c r="BC43" s="126"/>
      <c r="BD43" s="126"/>
      <c r="BE43" s="126"/>
      <c r="BF43" s="126"/>
      <c r="BG43" s="126"/>
      <c r="BH43" s="126"/>
    </row>
    <row r="44" spans="1:60" ht="22.5" x14ac:dyDescent="0.2">
      <c r="A44" s="148">
        <v>14</v>
      </c>
      <c r="B44" s="149" t="s">
        <v>153</v>
      </c>
      <c r="C44" s="155" t="s">
        <v>154</v>
      </c>
      <c r="D44" s="150" t="s">
        <v>126</v>
      </c>
      <c r="E44" s="151">
        <v>1</v>
      </c>
      <c r="F44" s="152"/>
      <c r="G44" s="152">
        <f>E44*F44</f>
        <v>0</v>
      </c>
      <c r="H44" s="152">
        <v>0</v>
      </c>
      <c r="I44" s="152">
        <v>0</v>
      </c>
      <c r="J44" s="152">
        <v>12500</v>
      </c>
      <c r="K44" s="152">
        <v>12500</v>
      </c>
      <c r="L44" s="152">
        <v>21</v>
      </c>
      <c r="M44" s="152">
        <v>15125</v>
      </c>
      <c r="N44" s="151">
        <v>0.1</v>
      </c>
      <c r="O44" s="151">
        <v>0.1</v>
      </c>
      <c r="P44" s="151">
        <v>0</v>
      </c>
      <c r="Q44" s="151">
        <v>0</v>
      </c>
      <c r="R44" s="152"/>
      <c r="S44" s="152" t="s">
        <v>127</v>
      </c>
      <c r="T44" s="153" t="s">
        <v>128</v>
      </c>
      <c r="U44" s="132">
        <v>0</v>
      </c>
      <c r="V44" s="132">
        <v>0</v>
      </c>
      <c r="W44" s="132"/>
      <c r="X44" s="132" t="s">
        <v>99</v>
      </c>
      <c r="Y44" s="126"/>
      <c r="Z44" s="126"/>
      <c r="AA44" s="126"/>
      <c r="AB44" s="126"/>
      <c r="AC44" s="126"/>
      <c r="AD44" s="126"/>
      <c r="AE44" s="126"/>
      <c r="AF44" s="126"/>
      <c r="AG44" s="126" t="s">
        <v>100</v>
      </c>
      <c r="AH44" s="126"/>
      <c r="AI44" s="126"/>
      <c r="AJ44" s="126"/>
      <c r="AK44" s="126"/>
      <c r="AL44" s="126"/>
      <c r="AM44" s="126"/>
      <c r="AN44" s="126"/>
      <c r="AO44" s="126"/>
      <c r="AP44" s="126"/>
      <c r="AQ44" s="126"/>
      <c r="AR44" s="126"/>
      <c r="AS44" s="126"/>
      <c r="AT44" s="126"/>
      <c r="AU44" s="126"/>
      <c r="AV44" s="126"/>
      <c r="AW44" s="126"/>
      <c r="AX44" s="126"/>
      <c r="AY44" s="126"/>
      <c r="AZ44" s="126"/>
      <c r="BA44" s="126"/>
      <c r="BB44" s="126"/>
      <c r="BC44" s="126"/>
      <c r="BD44" s="126"/>
      <c r="BE44" s="126"/>
      <c r="BF44" s="126"/>
      <c r="BG44" s="126"/>
      <c r="BH44" s="126"/>
    </row>
    <row r="45" spans="1:60" x14ac:dyDescent="0.2">
      <c r="A45" s="148">
        <v>15</v>
      </c>
      <c r="B45" s="149" t="s">
        <v>155</v>
      </c>
      <c r="C45" s="155" t="s">
        <v>156</v>
      </c>
      <c r="D45" s="150" t="s">
        <v>108</v>
      </c>
      <c r="E45" s="151">
        <v>0.12</v>
      </c>
      <c r="F45" s="152"/>
      <c r="G45" s="152">
        <f>E45*F45</f>
        <v>0</v>
      </c>
      <c r="H45" s="152">
        <v>0</v>
      </c>
      <c r="I45" s="152">
        <v>0</v>
      </c>
      <c r="J45" s="152">
        <v>1487</v>
      </c>
      <c r="K45" s="152">
        <v>178.44</v>
      </c>
      <c r="L45" s="152">
        <v>21</v>
      </c>
      <c r="M45" s="152">
        <v>215.91239999999999</v>
      </c>
      <c r="N45" s="151">
        <v>0</v>
      </c>
      <c r="O45" s="151">
        <v>0</v>
      </c>
      <c r="P45" s="151">
        <v>0</v>
      </c>
      <c r="Q45" s="151">
        <v>0</v>
      </c>
      <c r="R45" s="152"/>
      <c r="S45" s="152" t="s">
        <v>98</v>
      </c>
      <c r="T45" s="153" t="s">
        <v>98</v>
      </c>
      <c r="U45" s="132">
        <v>3.327</v>
      </c>
      <c r="V45" s="132">
        <v>0.39923999999999998</v>
      </c>
      <c r="W45" s="132"/>
      <c r="X45" s="132" t="s">
        <v>109</v>
      </c>
      <c r="Y45" s="126"/>
      <c r="Z45" s="126"/>
      <c r="AA45" s="126"/>
      <c r="AB45" s="126"/>
      <c r="AC45" s="126"/>
      <c r="AD45" s="126"/>
      <c r="AE45" s="126"/>
      <c r="AF45" s="126"/>
      <c r="AG45" s="126" t="s">
        <v>110</v>
      </c>
      <c r="AH45" s="126"/>
      <c r="AI45" s="126"/>
      <c r="AJ45" s="126"/>
      <c r="AK45" s="126"/>
      <c r="AL45" s="126"/>
      <c r="AM45" s="126"/>
      <c r="AN45" s="126"/>
      <c r="AO45" s="126"/>
      <c r="AP45" s="126"/>
      <c r="AQ45" s="126"/>
      <c r="AR45" s="126"/>
      <c r="AS45" s="126"/>
      <c r="AT45" s="126"/>
      <c r="AU45" s="126"/>
      <c r="AV45" s="126"/>
      <c r="AW45" s="126"/>
      <c r="AX45" s="126"/>
      <c r="AY45" s="126"/>
      <c r="AZ45" s="126"/>
      <c r="BA45" s="126"/>
      <c r="BB45" s="126"/>
      <c r="BC45" s="126"/>
      <c r="BD45" s="126"/>
      <c r="BE45" s="126"/>
      <c r="BF45" s="126"/>
      <c r="BG45" s="126"/>
      <c r="BH45" s="126"/>
    </row>
    <row r="46" spans="1:60" x14ac:dyDescent="0.2">
      <c r="A46" s="136" t="s">
        <v>93</v>
      </c>
      <c r="B46" s="137" t="s">
        <v>62</v>
      </c>
      <c r="C46" s="154" t="s">
        <v>63</v>
      </c>
      <c r="D46" s="138"/>
      <c r="E46" s="139"/>
      <c r="F46" s="140"/>
      <c r="G46" s="140">
        <f>G47+G50+G52</f>
        <v>0</v>
      </c>
      <c r="H46" s="140"/>
      <c r="I46" s="140">
        <v>9256.01</v>
      </c>
      <c r="J46" s="140"/>
      <c r="K46" s="140">
        <v>1846.92</v>
      </c>
      <c r="L46" s="140"/>
      <c r="M46" s="140"/>
      <c r="N46" s="139"/>
      <c r="O46" s="139"/>
      <c r="P46" s="139"/>
      <c r="Q46" s="139"/>
      <c r="R46" s="140"/>
      <c r="S46" s="140"/>
      <c r="T46" s="141"/>
      <c r="U46" s="135"/>
      <c r="V46" s="135"/>
      <c r="W46" s="135"/>
      <c r="X46" s="135"/>
      <c r="AG46" t="s">
        <v>94</v>
      </c>
    </row>
    <row r="47" spans="1:60" x14ac:dyDescent="0.2">
      <c r="A47" s="142">
        <v>16</v>
      </c>
      <c r="B47" s="143" t="s">
        <v>157</v>
      </c>
      <c r="C47" s="156" t="s">
        <v>158</v>
      </c>
      <c r="D47" s="144" t="s">
        <v>103</v>
      </c>
      <c r="E47" s="145">
        <v>22.16</v>
      </c>
      <c r="F47" s="146"/>
      <c r="G47" s="152">
        <f>E47*F47</f>
        <v>0</v>
      </c>
      <c r="H47" s="146">
        <v>21.69</v>
      </c>
      <c r="I47" s="146">
        <v>480.65040000000005</v>
      </c>
      <c r="J47" s="146">
        <v>82.81</v>
      </c>
      <c r="K47" s="146">
        <v>1835.0696</v>
      </c>
      <c r="L47" s="146">
        <v>21</v>
      </c>
      <c r="M47" s="146">
        <v>2802.0211999999997</v>
      </c>
      <c r="N47" s="145">
        <v>6.0000000000000002E-5</v>
      </c>
      <c r="O47" s="145">
        <v>1.3296E-3</v>
      </c>
      <c r="P47" s="145">
        <v>0</v>
      </c>
      <c r="Q47" s="145">
        <v>0</v>
      </c>
      <c r="R47" s="146"/>
      <c r="S47" s="146" t="s">
        <v>98</v>
      </c>
      <c r="T47" s="147" t="s">
        <v>98</v>
      </c>
      <c r="U47" s="132">
        <v>0.15</v>
      </c>
      <c r="V47" s="132">
        <v>3.3239999999999998</v>
      </c>
      <c r="W47" s="132"/>
      <c r="X47" s="132" t="s">
        <v>99</v>
      </c>
      <c r="Y47" s="126"/>
      <c r="Z47" s="126"/>
      <c r="AA47" s="126"/>
      <c r="AB47" s="126"/>
      <c r="AC47" s="126"/>
      <c r="AD47" s="126"/>
      <c r="AE47" s="126"/>
      <c r="AF47" s="126"/>
      <c r="AG47" s="126" t="s">
        <v>100</v>
      </c>
      <c r="AH47" s="126"/>
      <c r="AI47" s="126"/>
      <c r="AJ47" s="126"/>
      <c r="AK47" s="126"/>
      <c r="AL47" s="126"/>
      <c r="AM47" s="126"/>
      <c r="AN47" s="126"/>
      <c r="AO47" s="126"/>
      <c r="AP47" s="126"/>
      <c r="AQ47" s="126"/>
      <c r="AR47" s="126"/>
      <c r="AS47" s="126"/>
      <c r="AT47" s="126"/>
      <c r="AU47" s="126"/>
      <c r="AV47" s="126"/>
      <c r="AW47" s="126"/>
      <c r="AX47" s="126"/>
      <c r="AY47" s="126"/>
      <c r="AZ47" s="126"/>
      <c r="BA47" s="126"/>
      <c r="BB47" s="126"/>
      <c r="BC47" s="126"/>
      <c r="BD47" s="126"/>
      <c r="BE47" s="126"/>
      <c r="BF47" s="126"/>
      <c r="BG47" s="126"/>
      <c r="BH47" s="126"/>
    </row>
    <row r="48" spans="1:60" x14ac:dyDescent="0.2">
      <c r="A48" s="129"/>
      <c r="B48" s="130"/>
      <c r="C48" s="157" t="s">
        <v>159</v>
      </c>
      <c r="D48" s="133"/>
      <c r="E48" s="134">
        <v>18.920000000000002</v>
      </c>
      <c r="F48" s="132"/>
      <c r="G48" s="132"/>
      <c r="H48" s="132"/>
      <c r="I48" s="132"/>
      <c r="J48" s="132"/>
      <c r="K48" s="132"/>
      <c r="L48" s="132"/>
      <c r="M48" s="132"/>
      <c r="N48" s="131"/>
      <c r="O48" s="131"/>
      <c r="P48" s="131"/>
      <c r="Q48" s="131"/>
      <c r="R48" s="132"/>
      <c r="S48" s="132"/>
      <c r="T48" s="132"/>
      <c r="U48" s="132"/>
      <c r="V48" s="132"/>
      <c r="W48" s="132"/>
      <c r="X48" s="132"/>
      <c r="Y48" s="126"/>
      <c r="Z48" s="126"/>
      <c r="AA48" s="126"/>
      <c r="AB48" s="126"/>
      <c r="AC48" s="126"/>
      <c r="AD48" s="126"/>
      <c r="AE48" s="126"/>
      <c r="AF48" s="126"/>
      <c r="AG48" s="126" t="s">
        <v>105</v>
      </c>
      <c r="AH48" s="126">
        <v>0</v>
      </c>
      <c r="AI48" s="126"/>
      <c r="AJ48" s="126"/>
      <c r="AK48" s="126"/>
      <c r="AL48" s="126"/>
      <c r="AM48" s="126"/>
      <c r="AN48" s="126"/>
      <c r="AO48" s="126"/>
      <c r="AP48" s="126"/>
      <c r="AQ48" s="126"/>
      <c r="AR48" s="126"/>
      <c r="AS48" s="126"/>
      <c r="AT48" s="126"/>
      <c r="AU48" s="126"/>
      <c r="AV48" s="126"/>
      <c r="AW48" s="126"/>
      <c r="AX48" s="126"/>
      <c r="AY48" s="126"/>
      <c r="AZ48" s="126"/>
      <c r="BA48" s="126"/>
      <c r="BB48" s="126"/>
      <c r="BC48" s="126"/>
      <c r="BD48" s="126"/>
      <c r="BE48" s="126"/>
      <c r="BF48" s="126"/>
      <c r="BG48" s="126"/>
      <c r="BH48" s="126"/>
    </row>
    <row r="49" spans="1:60" x14ac:dyDescent="0.2">
      <c r="A49" s="129"/>
      <c r="B49" s="130"/>
      <c r="C49" s="157" t="s">
        <v>160</v>
      </c>
      <c r="D49" s="133"/>
      <c r="E49" s="134">
        <v>3.24</v>
      </c>
      <c r="F49" s="132"/>
      <c r="G49" s="132"/>
      <c r="H49" s="132"/>
      <c r="I49" s="132"/>
      <c r="J49" s="132"/>
      <c r="K49" s="132"/>
      <c r="L49" s="132"/>
      <c r="M49" s="132"/>
      <c r="N49" s="131"/>
      <c r="O49" s="131"/>
      <c r="P49" s="131"/>
      <c r="Q49" s="131"/>
      <c r="R49" s="132"/>
      <c r="S49" s="132"/>
      <c r="T49" s="132"/>
      <c r="U49" s="132"/>
      <c r="V49" s="132"/>
      <c r="W49" s="132"/>
      <c r="X49" s="132"/>
      <c r="Y49" s="126"/>
      <c r="Z49" s="126"/>
      <c r="AA49" s="126"/>
      <c r="AB49" s="126"/>
      <c r="AC49" s="126"/>
      <c r="AD49" s="126"/>
      <c r="AE49" s="126"/>
      <c r="AF49" s="126"/>
      <c r="AG49" s="126" t="s">
        <v>105</v>
      </c>
      <c r="AH49" s="126">
        <v>0</v>
      </c>
      <c r="AI49" s="126"/>
      <c r="AJ49" s="126"/>
      <c r="AK49" s="126"/>
      <c r="AL49" s="126"/>
      <c r="AM49" s="126"/>
      <c r="AN49" s="126"/>
      <c r="AO49" s="126"/>
      <c r="AP49" s="126"/>
      <c r="AQ49" s="126"/>
      <c r="AR49" s="126"/>
      <c r="AS49" s="126"/>
      <c r="AT49" s="126"/>
      <c r="AU49" s="126"/>
      <c r="AV49" s="126"/>
      <c r="AW49" s="126"/>
      <c r="AX49" s="126"/>
      <c r="AY49" s="126"/>
      <c r="AZ49" s="126"/>
      <c r="BA49" s="126"/>
      <c r="BB49" s="126"/>
      <c r="BC49" s="126"/>
      <c r="BD49" s="126"/>
      <c r="BE49" s="126"/>
      <c r="BF49" s="126"/>
      <c r="BG49" s="126"/>
      <c r="BH49" s="126"/>
    </row>
    <row r="50" spans="1:60" x14ac:dyDescent="0.2">
      <c r="A50" s="142">
        <v>17</v>
      </c>
      <c r="B50" s="143" t="s">
        <v>161</v>
      </c>
      <c r="C50" s="156" t="s">
        <v>162</v>
      </c>
      <c r="D50" s="144" t="s">
        <v>163</v>
      </c>
      <c r="E50" s="145">
        <v>24.376000000000001</v>
      </c>
      <c r="F50" s="146"/>
      <c r="G50" s="152">
        <f>E50*F50</f>
        <v>0</v>
      </c>
      <c r="H50" s="146">
        <v>360</v>
      </c>
      <c r="I50" s="146">
        <v>8775.36</v>
      </c>
      <c r="J50" s="146">
        <v>0</v>
      </c>
      <c r="K50" s="146">
        <v>0</v>
      </c>
      <c r="L50" s="146">
        <v>21</v>
      </c>
      <c r="M50" s="146">
        <v>10618.185600000001</v>
      </c>
      <c r="N50" s="145">
        <v>3.3E-4</v>
      </c>
      <c r="O50" s="145">
        <v>8.0440800000000003E-3</v>
      </c>
      <c r="P50" s="145">
        <v>0</v>
      </c>
      <c r="Q50" s="145">
        <v>0</v>
      </c>
      <c r="R50" s="146"/>
      <c r="S50" s="146" t="s">
        <v>127</v>
      </c>
      <c r="T50" s="147" t="s">
        <v>128</v>
      </c>
      <c r="U50" s="132">
        <v>0</v>
      </c>
      <c r="V50" s="132">
        <v>0</v>
      </c>
      <c r="W50" s="132"/>
      <c r="X50" s="132" t="s">
        <v>133</v>
      </c>
      <c r="Y50" s="126"/>
      <c r="Z50" s="126"/>
      <c r="AA50" s="126"/>
      <c r="AB50" s="126"/>
      <c r="AC50" s="126"/>
      <c r="AD50" s="126"/>
      <c r="AE50" s="126"/>
      <c r="AF50" s="126"/>
      <c r="AG50" s="126" t="s">
        <v>134</v>
      </c>
      <c r="AH50" s="126"/>
      <c r="AI50" s="126"/>
      <c r="AJ50" s="126"/>
      <c r="AK50" s="126"/>
      <c r="AL50" s="126"/>
      <c r="AM50" s="126"/>
      <c r="AN50" s="126"/>
      <c r="AO50" s="126"/>
      <c r="AP50" s="126"/>
      <c r="AQ50" s="126"/>
      <c r="AR50" s="126"/>
      <c r="AS50" s="126"/>
      <c r="AT50" s="126"/>
      <c r="AU50" s="126"/>
      <c r="AV50" s="126"/>
      <c r="AW50" s="126"/>
      <c r="AX50" s="126"/>
      <c r="AY50" s="126"/>
      <c r="AZ50" s="126"/>
      <c r="BA50" s="126"/>
      <c r="BB50" s="126"/>
      <c r="BC50" s="126"/>
      <c r="BD50" s="126"/>
      <c r="BE50" s="126"/>
      <c r="BF50" s="126"/>
      <c r="BG50" s="126"/>
      <c r="BH50" s="126"/>
    </row>
    <row r="51" spans="1:60" x14ac:dyDescent="0.2">
      <c r="A51" s="129"/>
      <c r="B51" s="130"/>
      <c r="C51" s="157" t="s">
        <v>164</v>
      </c>
      <c r="D51" s="133"/>
      <c r="E51" s="134">
        <v>24.376000000000001</v>
      </c>
      <c r="F51" s="132"/>
      <c r="G51" s="132"/>
      <c r="H51" s="132"/>
      <c r="I51" s="132"/>
      <c r="J51" s="132"/>
      <c r="K51" s="132"/>
      <c r="L51" s="132"/>
      <c r="M51" s="132"/>
      <c r="N51" s="131"/>
      <c r="O51" s="131"/>
      <c r="P51" s="131"/>
      <c r="Q51" s="131"/>
      <c r="R51" s="132"/>
      <c r="S51" s="132"/>
      <c r="T51" s="132"/>
      <c r="U51" s="132"/>
      <c r="V51" s="132"/>
      <c r="W51" s="132"/>
      <c r="X51" s="132"/>
      <c r="Y51" s="126"/>
      <c r="Z51" s="126"/>
      <c r="AA51" s="126"/>
      <c r="AB51" s="126"/>
      <c r="AC51" s="126"/>
      <c r="AD51" s="126"/>
      <c r="AE51" s="126"/>
      <c r="AF51" s="126"/>
      <c r="AG51" s="126" t="s">
        <v>105</v>
      </c>
      <c r="AH51" s="126">
        <v>0</v>
      </c>
      <c r="AI51" s="126"/>
      <c r="AJ51" s="126"/>
      <c r="AK51" s="126"/>
      <c r="AL51" s="126"/>
      <c r="AM51" s="126"/>
      <c r="AN51" s="126"/>
      <c r="AO51" s="126"/>
      <c r="AP51" s="126"/>
      <c r="AQ51" s="126"/>
      <c r="AR51" s="126"/>
      <c r="AS51" s="126"/>
      <c r="AT51" s="126"/>
      <c r="AU51" s="126"/>
      <c r="AV51" s="126"/>
      <c r="AW51" s="126"/>
      <c r="AX51" s="126"/>
      <c r="AY51" s="126"/>
      <c r="AZ51" s="126"/>
      <c r="BA51" s="126"/>
      <c r="BB51" s="126"/>
      <c r="BC51" s="126"/>
      <c r="BD51" s="126"/>
      <c r="BE51" s="126"/>
      <c r="BF51" s="126"/>
      <c r="BG51" s="126"/>
      <c r="BH51" s="126"/>
    </row>
    <row r="52" spans="1:60" x14ac:dyDescent="0.2">
      <c r="A52" s="148">
        <v>18</v>
      </c>
      <c r="B52" s="149" t="s">
        <v>165</v>
      </c>
      <c r="C52" s="155" t="s">
        <v>166</v>
      </c>
      <c r="D52" s="150" t="s">
        <v>108</v>
      </c>
      <c r="E52" s="151">
        <v>9.3699999999999999E-3</v>
      </c>
      <c r="F52" s="152"/>
      <c r="G52" s="152">
        <f>E52*F52</f>
        <v>0</v>
      </c>
      <c r="H52" s="152">
        <v>0</v>
      </c>
      <c r="I52" s="152">
        <v>0</v>
      </c>
      <c r="J52" s="152">
        <v>1265</v>
      </c>
      <c r="K52" s="152">
        <v>11.85305</v>
      </c>
      <c r="L52" s="152">
        <v>21</v>
      </c>
      <c r="M52" s="152">
        <v>14.3385</v>
      </c>
      <c r="N52" s="151">
        <v>0</v>
      </c>
      <c r="O52" s="151">
        <v>0</v>
      </c>
      <c r="P52" s="151">
        <v>0</v>
      </c>
      <c r="Q52" s="151">
        <v>0</v>
      </c>
      <c r="R52" s="152"/>
      <c r="S52" s="152" t="s">
        <v>98</v>
      </c>
      <c r="T52" s="153" t="s">
        <v>98</v>
      </c>
      <c r="U52" s="132">
        <v>2.4009999999999998</v>
      </c>
      <c r="V52" s="132">
        <v>2.2497369999999999E-2</v>
      </c>
      <c r="W52" s="132"/>
      <c r="X52" s="132" t="s">
        <v>109</v>
      </c>
      <c r="Y52" s="126"/>
      <c r="Z52" s="126"/>
      <c r="AA52" s="126"/>
      <c r="AB52" s="126"/>
      <c r="AC52" s="126"/>
      <c r="AD52" s="126"/>
      <c r="AE52" s="126"/>
      <c r="AF52" s="126"/>
      <c r="AG52" s="126" t="s">
        <v>110</v>
      </c>
      <c r="AH52" s="126"/>
      <c r="AI52" s="126"/>
      <c r="AJ52" s="126"/>
      <c r="AK52" s="126"/>
      <c r="AL52" s="126"/>
      <c r="AM52" s="126"/>
      <c r="AN52" s="126"/>
      <c r="AO52" s="126"/>
      <c r="AP52" s="126"/>
      <c r="AQ52" s="126"/>
      <c r="AR52" s="126"/>
      <c r="AS52" s="126"/>
      <c r="AT52" s="126"/>
      <c r="AU52" s="126"/>
      <c r="AV52" s="126"/>
      <c r="AW52" s="126"/>
      <c r="AX52" s="126"/>
      <c r="AY52" s="126"/>
      <c r="AZ52" s="126"/>
      <c r="BA52" s="126"/>
      <c r="BB52" s="126"/>
      <c r="BC52" s="126"/>
      <c r="BD52" s="126"/>
      <c r="BE52" s="126"/>
      <c r="BF52" s="126"/>
      <c r="BG52" s="126"/>
      <c r="BH52" s="126"/>
    </row>
    <row r="53" spans="1:60" x14ac:dyDescent="0.2">
      <c r="A53" s="136" t="s">
        <v>93</v>
      </c>
      <c r="B53" s="137" t="s">
        <v>64</v>
      </c>
      <c r="C53" s="154" t="s">
        <v>65</v>
      </c>
      <c r="D53" s="138"/>
      <c r="E53" s="139"/>
      <c r="F53" s="140"/>
      <c r="G53" s="140">
        <f>G54+G56</f>
        <v>0</v>
      </c>
      <c r="H53" s="140"/>
      <c r="I53" s="140">
        <v>602.45000000000005</v>
      </c>
      <c r="J53" s="140"/>
      <c r="K53" s="140">
        <v>1426.94</v>
      </c>
      <c r="L53" s="140"/>
      <c r="M53" s="140"/>
      <c r="N53" s="139"/>
      <c r="O53" s="139"/>
      <c r="P53" s="139"/>
      <c r="Q53" s="139"/>
      <c r="R53" s="140"/>
      <c r="S53" s="140"/>
      <c r="T53" s="141"/>
      <c r="U53" s="135"/>
      <c r="V53" s="135"/>
      <c r="W53" s="135"/>
      <c r="X53" s="135"/>
      <c r="AG53" t="s">
        <v>94</v>
      </c>
    </row>
    <row r="54" spans="1:60" x14ac:dyDescent="0.2">
      <c r="A54" s="142">
        <v>19</v>
      </c>
      <c r="B54" s="143" t="s">
        <v>167</v>
      </c>
      <c r="C54" s="156" t="s">
        <v>168</v>
      </c>
      <c r="D54" s="144" t="s">
        <v>113</v>
      </c>
      <c r="E54" s="145">
        <v>1.9039999999999999</v>
      </c>
      <c r="F54" s="146"/>
      <c r="G54" s="152">
        <f>E54*F54</f>
        <v>0</v>
      </c>
      <c r="H54" s="146">
        <v>72.349999999999994</v>
      </c>
      <c r="I54" s="146">
        <v>137.75439999999998</v>
      </c>
      <c r="J54" s="146">
        <v>81.650000000000006</v>
      </c>
      <c r="K54" s="146">
        <v>155.4616</v>
      </c>
      <c r="L54" s="146">
        <v>21</v>
      </c>
      <c r="M54" s="146">
        <v>354.79620000000006</v>
      </c>
      <c r="N54" s="145">
        <v>3.8000000000000002E-4</v>
      </c>
      <c r="O54" s="145">
        <v>7.2351999999999996E-4</v>
      </c>
      <c r="P54" s="145">
        <v>0</v>
      </c>
      <c r="Q54" s="145">
        <v>0</v>
      </c>
      <c r="R54" s="146"/>
      <c r="S54" s="146" t="s">
        <v>98</v>
      </c>
      <c r="T54" s="147" t="s">
        <v>98</v>
      </c>
      <c r="U54" s="132">
        <v>0.15</v>
      </c>
      <c r="V54" s="132">
        <v>0.28559999999999997</v>
      </c>
      <c r="W54" s="132"/>
      <c r="X54" s="132" t="s">
        <v>99</v>
      </c>
      <c r="Y54" s="126"/>
      <c r="Z54" s="126"/>
      <c r="AA54" s="126"/>
      <c r="AB54" s="126"/>
      <c r="AC54" s="126"/>
      <c r="AD54" s="126"/>
      <c r="AE54" s="126"/>
      <c r="AF54" s="126"/>
      <c r="AG54" s="126" t="s">
        <v>100</v>
      </c>
      <c r="AH54" s="126"/>
      <c r="AI54" s="126"/>
      <c r="AJ54" s="126"/>
      <c r="AK54" s="126"/>
      <c r="AL54" s="126"/>
      <c r="AM54" s="126"/>
      <c r="AN54" s="126"/>
      <c r="AO54" s="126"/>
      <c r="AP54" s="126"/>
      <c r="AQ54" s="126"/>
      <c r="AR54" s="126"/>
      <c r="AS54" s="126"/>
      <c r="AT54" s="126"/>
      <c r="AU54" s="126"/>
      <c r="AV54" s="126"/>
      <c r="AW54" s="126"/>
      <c r="AX54" s="126"/>
      <c r="AY54" s="126"/>
      <c r="AZ54" s="126"/>
      <c r="BA54" s="126"/>
      <c r="BB54" s="126"/>
      <c r="BC54" s="126"/>
      <c r="BD54" s="126"/>
      <c r="BE54" s="126"/>
      <c r="BF54" s="126"/>
      <c r="BG54" s="126"/>
      <c r="BH54" s="126"/>
    </row>
    <row r="55" spans="1:60" x14ac:dyDescent="0.2">
      <c r="A55" s="129"/>
      <c r="B55" s="130"/>
      <c r="C55" s="157" t="s">
        <v>169</v>
      </c>
      <c r="D55" s="133"/>
      <c r="E55" s="134">
        <v>1.9039999999999999</v>
      </c>
      <c r="F55" s="132"/>
      <c r="G55" s="132"/>
      <c r="H55" s="132"/>
      <c r="I55" s="132"/>
      <c r="J55" s="132"/>
      <c r="K55" s="132"/>
      <c r="L55" s="132"/>
      <c r="M55" s="132"/>
      <c r="N55" s="131"/>
      <c r="O55" s="131"/>
      <c r="P55" s="131"/>
      <c r="Q55" s="131"/>
      <c r="R55" s="132"/>
      <c r="S55" s="132"/>
      <c r="T55" s="132"/>
      <c r="U55" s="132"/>
      <c r="V55" s="132"/>
      <c r="W55" s="132"/>
      <c r="X55" s="132"/>
      <c r="Y55" s="126"/>
      <c r="Z55" s="126"/>
      <c r="AA55" s="126"/>
      <c r="AB55" s="126"/>
      <c r="AC55" s="126"/>
      <c r="AD55" s="126"/>
      <c r="AE55" s="126"/>
      <c r="AF55" s="126"/>
      <c r="AG55" s="126" t="s">
        <v>105</v>
      </c>
      <c r="AH55" s="126">
        <v>0</v>
      </c>
      <c r="AI55" s="126"/>
      <c r="AJ55" s="126"/>
      <c r="AK55" s="126"/>
      <c r="AL55" s="126"/>
      <c r="AM55" s="126"/>
      <c r="AN55" s="126"/>
      <c r="AO55" s="126"/>
      <c r="AP55" s="126"/>
      <c r="AQ55" s="126"/>
      <c r="AR55" s="126"/>
      <c r="AS55" s="126"/>
      <c r="AT55" s="126"/>
      <c r="AU55" s="126"/>
      <c r="AV55" s="126"/>
      <c r="AW55" s="126"/>
      <c r="AX55" s="126"/>
      <c r="AY55" s="126"/>
      <c r="AZ55" s="126"/>
      <c r="BA55" s="126"/>
      <c r="BB55" s="126"/>
      <c r="BC55" s="126"/>
      <c r="BD55" s="126"/>
      <c r="BE55" s="126"/>
      <c r="BF55" s="126"/>
      <c r="BG55" s="126"/>
      <c r="BH55" s="126"/>
    </row>
    <row r="56" spans="1:60" x14ac:dyDescent="0.2">
      <c r="A56" s="142">
        <v>20</v>
      </c>
      <c r="B56" s="143" t="s">
        <v>170</v>
      </c>
      <c r="C56" s="156" t="s">
        <v>171</v>
      </c>
      <c r="D56" s="144" t="s">
        <v>113</v>
      </c>
      <c r="E56" s="145">
        <v>7.4673999999999996</v>
      </c>
      <c r="F56" s="146"/>
      <c r="G56" s="152">
        <f>E56*F56</f>
        <v>0</v>
      </c>
      <c r="H56" s="146">
        <v>62.23</v>
      </c>
      <c r="I56" s="146">
        <v>464.69630199999995</v>
      </c>
      <c r="J56" s="146">
        <v>170.27</v>
      </c>
      <c r="K56" s="146">
        <v>1271.4741980000001</v>
      </c>
      <c r="L56" s="146">
        <v>21</v>
      </c>
      <c r="M56" s="146">
        <v>2100.7656999999999</v>
      </c>
      <c r="N56" s="145">
        <v>2.0000000000000001E-4</v>
      </c>
      <c r="O56" s="145">
        <v>1.4934799999999999E-3</v>
      </c>
      <c r="P56" s="145">
        <v>0</v>
      </c>
      <c r="Q56" s="145">
        <v>0</v>
      </c>
      <c r="R56" s="146"/>
      <c r="S56" s="146" t="s">
        <v>98</v>
      </c>
      <c r="T56" s="147" t="s">
        <v>98</v>
      </c>
      <c r="U56" s="132">
        <v>0.33</v>
      </c>
      <c r="V56" s="132">
        <v>2.464242</v>
      </c>
      <c r="W56" s="132"/>
      <c r="X56" s="132" t="s">
        <v>99</v>
      </c>
      <c r="Y56" s="126"/>
      <c r="Z56" s="126"/>
      <c r="AA56" s="126"/>
      <c r="AB56" s="126"/>
      <c r="AC56" s="126"/>
      <c r="AD56" s="126"/>
      <c r="AE56" s="126"/>
      <c r="AF56" s="126"/>
      <c r="AG56" s="126" t="s">
        <v>100</v>
      </c>
      <c r="AH56" s="126"/>
      <c r="AI56" s="126"/>
      <c r="AJ56" s="126"/>
      <c r="AK56" s="126"/>
      <c r="AL56" s="126"/>
      <c r="AM56" s="126"/>
      <c r="AN56" s="126"/>
      <c r="AO56" s="126"/>
      <c r="AP56" s="126"/>
      <c r="AQ56" s="126"/>
      <c r="AR56" s="126"/>
      <c r="AS56" s="126"/>
      <c r="AT56" s="126"/>
      <c r="AU56" s="126"/>
      <c r="AV56" s="126"/>
      <c r="AW56" s="126"/>
      <c r="AX56" s="126"/>
      <c r="AY56" s="126"/>
      <c r="AZ56" s="126"/>
      <c r="BA56" s="126"/>
      <c r="BB56" s="126"/>
      <c r="BC56" s="126"/>
      <c r="BD56" s="126"/>
      <c r="BE56" s="126"/>
      <c r="BF56" s="126"/>
      <c r="BG56" s="126"/>
      <c r="BH56" s="126"/>
    </row>
    <row r="57" spans="1:60" x14ac:dyDescent="0.2">
      <c r="A57" s="129"/>
      <c r="B57" s="130"/>
      <c r="C57" s="157" t="s">
        <v>114</v>
      </c>
      <c r="D57" s="133"/>
      <c r="E57" s="134">
        <v>7.4673999999999996</v>
      </c>
      <c r="F57" s="132"/>
      <c r="G57" s="132"/>
      <c r="H57" s="132"/>
      <c r="I57" s="132"/>
      <c r="J57" s="132"/>
      <c r="K57" s="132"/>
      <c r="L57" s="132"/>
      <c r="M57" s="132"/>
      <c r="N57" s="131"/>
      <c r="O57" s="131"/>
      <c r="P57" s="131"/>
      <c r="Q57" s="131"/>
      <c r="R57" s="132"/>
      <c r="S57" s="132"/>
      <c r="T57" s="132"/>
      <c r="U57" s="132"/>
      <c r="V57" s="132"/>
      <c r="W57" s="132"/>
      <c r="X57" s="132"/>
      <c r="Y57" s="126"/>
      <c r="Z57" s="126"/>
      <c r="AA57" s="126"/>
      <c r="AB57" s="126"/>
      <c r="AC57" s="126"/>
      <c r="AD57" s="126"/>
      <c r="AE57" s="126"/>
      <c r="AF57" s="126"/>
      <c r="AG57" s="126" t="s">
        <v>105</v>
      </c>
      <c r="AH57" s="126">
        <v>0</v>
      </c>
      <c r="AI57" s="126"/>
      <c r="AJ57" s="126"/>
      <c r="AK57" s="126"/>
      <c r="AL57" s="126"/>
      <c r="AM57" s="126"/>
      <c r="AN57" s="126"/>
      <c r="AO57" s="126"/>
      <c r="AP57" s="126"/>
      <c r="AQ57" s="126"/>
      <c r="AR57" s="126"/>
      <c r="AS57" s="126"/>
      <c r="AT57" s="126"/>
      <c r="AU57" s="126"/>
      <c r="AV57" s="126"/>
      <c r="AW57" s="126"/>
      <c r="AX57" s="126"/>
      <c r="AY57" s="126"/>
      <c r="AZ57" s="126"/>
      <c r="BA57" s="126"/>
      <c r="BB57" s="126"/>
      <c r="BC57" s="126"/>
      <c r="BD57" s="126"/>
      <c r="BE57" s="126"/>
      <c r="BF57" s="126"/>
      <c r="BG57" s="126"/>
      <c r="BH57" s="126"/>
    </row>
    <row r="58" spans="1:60" x14ac:dyDescent="0.2">
      <c r="A58" s="3"/>
      <c r="B58" s="4"/>
      <c r="C58" s="225" t="s">
        <v>179</v>
      </c>
      <c r="D58" s="6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AE58">
        <v>15</v>
      </c>
      <c r="AF58">
        <v>21</v>
      </c>
      <c r="AG58" t="s">
        <v>80</v>
      </c>
    </row>
    <row r="59" spans="1:60" ht="63.75" x14ac:dyDescent="0.2">
      <c r="C59" s="158" t="s">
        <v>180</v>
      </c>
      <c r="D59" s="15" t="s">
        <v>126</v>
      </c>
      <c r="E59" s="226">
        <v>1</v>
      </c>
      <c r="AG59" t="s">
        <v>172</v>
      </c>
    </row>
    <row r="60" spans="1:60" x14ac:dyDescent="0.2">
      <c r="C60" s="117" t="s">
        <v>181</v>
      </c>
      <c r="D60" s="10" t="s">
        <v>126</v>
      </c>
      <c r="E60">
        <v>1</v>
      </c>
    </row>
    <row r="61" spans="1:60" x14ac:dyDescent="0.2">
      <c r="C61" s="117" t="s">
        <v>182</v>
      </c>
      <c r="D61" s="10" t="s">
        <v>126</v>
      </c>
      <c r="E61">
        <v>4</v>
      </c>
    </row>
    <row r="62" spans="1:60" x14ac:dyDescent="0.2">
      <c r="C62" s="117" t="s">
        <v>183</v>
      </c>
      <c r="D62" s="10" t="s">
        <v>126</v>
      </c>
      <c r="E62">
        <v>2</v>
      </c>
    </row>
    <row r="63" spans="1:60" x14ac:dyDescent="0.2">
      <c r="C63" s="117" t="s">
        <v>33</v>
      </c>
      <c r="D63" s="10"/>
    </row>
    <row r="64" spans="1:60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8">
    <mergeCell ref="C42:G42"/>
    <mergeCell ref="C43:G43"/>
    <mergeCell ref="A1:G1"/>
    <mergeCell ref="C2:G2"/>
    <mergeCell ref="C3:G3"/>
    <mergeCell ref="C4:G4"/>
    <mergeCell ref="C19:G19"/>
    <mergeCell ref="C33:G33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1 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'1 1 Pol'!Názvy_tisku</vt:lpstr>
      <vt:lpstr>oadresa</vt:lpstr>
      <vt:lpstr>Stavba!Objednatel</vt:lpstr>
      <vt:lpstr>Stavba!Objekt</vt:lpstr>
      <vt:lpstr>'1 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</dc:creator>
  <cp:lastModifiedBy>roskotova</cp:lastModifiedBy>
  <cp:lastPrinted>2019-03-19T12:27:02Z</cp:lastPrinted>
  <dcterms:created xsi:type="dcterms:W3CDTF">2009-04-08T07:15:50Z</dcterms:created>
  <dcterms:modified xsi:type="dcterms:W3CDTF">2023-05-31T16:51:00Z</dcterms:modified>
</cp:coreProperties>
</file>