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4.xml" ContentType="application/vnd.openxmlformats-officedocument.drawing+xml"/>
  <Override PartName="/xl/worksheets/sheet7.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ArrČr\nabídky\Prostějov\"/>
    </mc:Choice>
  </mc:AlternateContent>
  <bookViews>
    <workbookView xWindow="0" yWindow="0" windowWidth="20490" windowHeight="7755"/>
  </bookViews>
  <sheets>
    <sheet name="Rekapitulace stavby" sheetId="1" r:id="rId1"/>
    <sheet name="11 - SO 102 Chodníky - uz..." sheetId="2" r:id="rId2"/>
    <sheet name="13 - Vedlejší a ostatní n..." sheetId="3" r:id="rId3"/>
    <sheet name="21 - SO 102 Chodníky - ne..." sheetId="4" r:id="rId4"/>
    <sheet name="22 - SO 401 - Přeložky ve..." sheetId="5" r:id="rId5"/>
    <sheet name="SO 401" sheetId="8" r:id="rId6"/>
    <sheet name="24 - SO 402 - Nové veřejn..." sheetId="6" r:id="rId7"/>
    <sheet name="SO 402" sheetId="9" r:id="rId8"/>
    <sheet name="Pokyny pro vyplnění" sheetId="7" r:id="rId9"/>
  </sheets>
  <definedNames>
    <definedName name="_xlnm._FilterDatabase" localSheetId="1" hidden="1">'11 - SO 102 Chodníky - uz...'!$C$92:$K$547</definedName>
    <definedName name="_xlnm._FilterDatabase" localSheetId="2" hidden="1">'13 - Vedlejší a ostatní n...'!$C$86:$K$120</definedName>
    <definedName name="_xlnm._FilterDatabase" localSheetId="3" hidden="1">'21 - SO 102 Chodníky - ne...'!$C$94:$K$795</definedName>
    <definedName name="_xlnm._FilterDatabase" localSheetId="4" hidden="1">'22 - SO 401 - Přeložky ve...'!$C$83:$K$87</definedName>
    <definedName name="_xlnm._FilterDatabase" localSheetId="6" hidden="1">'24 - SO 402 - Nové veřejn...'!$C$83:$K$87</definedName>
    <definedName name="_xlnm.Print_Titles" localSheetId="1">'11 - SO 102 Chodníky - uz...'!$92:$92</definedName>
    <definedName name="_xlnm.Print_Titles" localSheetId="2">'13 - Vedlejší a ostatní n...'!$86:$86</definedName>
    <definedName name="_xlnm.Print_Titles" localSheetId="3">'21 - SO 102 Chodníky - ne...'!$94:$94</definedName>
    <definedName name="_xlnm.Print_Titles" localSheetId="4">'22 - SO 401 - Přeložky ve...'!$83:$83</definedName>
    <definedName name="_xlnm.Print_Titles" localSheetId="6">'24 - SO 402 - Nové veřejn...'!$83:$83</definedName>
    <definedName name="_xlnm.Print_Titles" localSheetId="0">'Rekapitulace stavby'!$49:$49</definedName>
    <definedName name="_xlnm.Print_Area" localSheetId="1">'11 - SO 102 Chodníky - uz...'!$C$4:$J$38,'11 - SO 102 Chodníky - uz...'!$C$44:$J$72,'11 - SO 102 Chodníky - uz...'!$C$78:$K$547</definedName>
    <definedName name="_xlnm.Print_Area" localSheetId="2">'13 - Vedlejší a ostatní n...'!$C$4:$J$38,'13 - Vedlejší a ostatní n...'!$C$44:$J$66,'13 - Vedlejší a ostatní n...'!$C$72:$K$120</definedName>
    <definedName name="_xlnm.Print_Area" localSheetId="3">'21 - SO 102 Chodníky - ne...'!$C$4:$J$38,'21 - SO 102 Chodníky - ne...'!$C$44:$J$74,'21 - SO 102 Chodníky - ne...'!$C$80:$K$795</definedName>
    <definedName name="_xlnm.Print_Area" localSheetId="4">'22 - SO 401 - Přeložky ve...'!$C$4:$J$38,'22 - SO 401 - Přeložky ve...'!$C$44:$J$63,'22 - SO 401 - Přeložky ve...'!$C$69:$K$87</definedName>
    <definedName name="_xlnm.Print_Area" localSheetId="6">'24 - SO 402 - Nové veřejn...'!$C$4:$J$38,'24 - SO 402 - Nové veřejn...'!$C$44:$J$63,'24 - SO 402 - Nové veřejn...'!$C$69:$K$87</definedName>
    <definedName name="_xlnm.Print_Area" localSheetId="8">'Pokyny pro vyplnění'!$B$2:$K$69,'Pokyny pro vyplnění'!$B$72:$K$116,'Pokyny pro vyplnění'!$B$119:$K$188,'Pokyny pro vyplnění'!$B$196:$K$216</definedName>
    <definedName name="_xlnm.Print_Area" localSheetId="0">'Rekapitulace stavby'!$D$4:$AO$33,'Rekapitulace stavby'!$C$39:$AQ$59</definedName>
  </definedNames>
  <calcPr calcId="152511"/>
</workbook>
</file>

<file path=xl/calcChain.xml><?xml version="1.0" encoding="utf-8"?>
<calcChain xmlns="http://schemas.openxmlformats.org/spreadsheetml/2006/main">
  <c r="AY58" i="1" l="1"/>
  <c r="AX58" i="1"/>
  <c r="BI87" i="6"/>
  <c r="F36" i="6" s="1"/>
  <c r="BD58" i="1" s="1"/>
  <c r="BH87" i="6"/>
  <c r="F35" i="6" s="1"/>
  <c r="BC58" i="1" s="1"/>
  <c r="BG87" i="6"/>
  <c r="F34" i="6" s="1"/>
  <c r="BB58" i="1" s="1"/>
  <c r="BF87" i="6"/>
  <c r="F33" i="6" s="1"/>
  <c r="BA58" i="1" s="1"/>
  <c r="T87" i="6"/>
  <c r="T86" i="6" s="1"/>
  <c r="T85" i="6" s="1"/>
  <c r="T84" i="6" s="1"/>
  <c r="R87" i="6"/>
  <c r="R86" i="6" s="1"/>
  <c r="R85" i="6" s="1"/>
  <c r="R84" i="6" s="1"/>
  <c r="P87" i="6"/>
  <c r="P86" i="6" s="1"/>
  <c r="P85" i="6" s="1"/>
  <c r="P84" i="6" s="1"/>
  <c r="AU58" i="1" s="1"/>
  <c r="BK87" i="6"/>
  <c r="BK86" i="6" s="1"/>
  <c r="J87" i="6"/>
  <c r="BE87" i="6" s="1"/>
  <c r="J80" i="6"/>
  <c r="F80" i="6"/>
  <c r="F78" i="6"/>
  <c r="E76" i="6"/>
  <c r="J55" i="6"/>
  <c r="F55" i="6"/>
  <c r="F53" i="6"/>
  <c r="E51" i="6"/>
  <c r="E47" i="6"/>
  <c r="J20" i="6"/>
  <c r="E20" i="6"/>
  <c r="F56" i="6" s="1"/>
  <c r="J19" i="6"/>
  <c r="J14" i="6"/>
  <c r="J53" i="6" s="1"/>
  <c r="E7" i="6"/>
  <c r="E72" i="6" s="1"/>
  <c r="AY57" i="1"/>
  <c r="AX57" i="1"/>
  <c r="BI87" i="5"/>
  <c r="F36" i="5" s="1"/>
  <c r="BD57" i="1" s="1"/>
  <c r="BH87" i="5"/>
  <c r="F35" i="5" s="1"/>
  <c r="BC57" i="1" s="1"/>
  <c r="BG87" i="5"/>
  <c r="F34" i="5" s="1"/>
  <c r="BB57" i="1" s="1"/>
  <c r="BF87" i="5"/>
  <c r="J33" i="5" s="1"/>
  <c r="AW57" i="1" s="1"/>
  <c r="T87" i="5"/>
  <c r="T86" i="5" s="1"/>
  <c r="T85" i="5" s="1"/>
  <c r="T84" i="5" s="1"/>
  <c r="R87" i="5"/>
  <c r="R86" i="5" s="1"/>
  <c r="R85" i="5" s="1"/>
  <c r="R84" i="5" s="1"/>
  <c r="P87" i="5"/>
  <c r="P86" i="5" s="1"/>
  <c r="P85" i="5" s="1"/>
  <c r="P84" i="5" s="1"/>
  <c r="AU57" i="1" s="1"/>
  <c r="BK87" i="5"/>
  <c r="BK86" i="5" s="1"/>
  <c r="J87" i="5"/>
  <c r="BE87" i="5" s="1"/>
  <c r="J80" i="5"/>
  <c r="F80" i="5"/>
  <c r="F78" i="5"/>
  <c r="E76" i="5"/>
  <c r="J55" i="5"/>
  <c r="F55" i="5"/>
  <c r="F53" i="5"/>
  <c r="E51" i="5"/>
  <c r="J20" i="5"/>
  <c r="E20" i="5"/>
  <c r="F56" i="5" s="1"/>
  <c r="J19" i="5"/>
  <c r="J14" i="5"/>
  <c r="J53" i="5" s="1"/>
  <c r="E7" i="5"/>
  <c r="AY56" i="1"/>
  <c r="AX56" i="1"/>
  <c r="BI790" i="4"/>
  <c r="BH790" i="4"/>
  <c r="BG790" i="4"/>
  <c r="BF790" i="4"/>
  <c r="T790" i="4"/>
  <c r="R790" i="4"/>
  <c r="P790" i="4"/>
  <c r="BK790" i="4"/>
  <c r="J790" i="4"/>
  <c r="BE790" i="4" s="1"/>
  <c r="BI781" i="4"/>
  <c r="BH781" i="4"/>
  <c r="BG781" i="4"/>
  <c r="BF781" i="4"/>
  <c r="T781" i="4"/>
  <c r="R781" i="4"/>
  <c r="P781" i="4"/>
  <c r="BK781" i="4"/>
  <c r="J781" i="4"/>
  <c r="BE781" i="4" s="1"/>
  <c r="BI777" i="4"/>
  <c r="BH777" i="4"/>
  <c r="BG777" i="4"/>
  <c r="BF777" i="4"/>
  <c r="T777" i="4"/>
  <c r="R777" i="4"/>
  <c r="P777" i="4"/>
  <c r="BK777" i="4"/>
  <c r="J777" i="4"/>
  <c r="BE777" i="4" s="1"/>
  <c r="BI770" i="4"/>
  <c r="BH770" i="4"/>
  <c r="BG770" i="4"/>
  <c r="BF770" i="4"/>
  <c r="BE770" i="4"/>
  <c r="T770" i="4"/>
  <c r="R770" i="4"/>
  <c r="P770" i="4"/>
  <c r="P769" i="4" s="1"/>
  <c r="P768" i="4" s="1"/>
  <c r="BK770" i="4"/>
  <c r="BK769" i="4" s="1"/>
  <c r="J770" i="4"/>
  <c r="BI765" i="4"/>
  <c r="BH765" i="4"/>
  <c r="BG765" i="4"/>
  <c r="BF765" i="4"/>
  <c r="T765" i="4"/>
  <c r="R765" i="4"/>
  <c r="P765" i="4"/>
  <c r="BK765" i="4"/>
  <c r="J765" i="4"/>
  <c r="BE765" i="4" s="1"/>
  <c r="BI758" i="4"/>
  <c r="BH758" i="4"/>
  <c r="BG758" i="4"/>
  <c r="BF758" i="4"/>
  <c r="BE758" i="4"/>
  <c r="T758" i="4"/>
  <c r="R758" i="4"/>
  <c r="P758" i="4"/>
  <c r="P757" i="4" s="1"/>
  <c r="P756" i="4" s="1"/>
  <c r="BK758" i="4"/>
  <c r="BK757" i="4" s="1"/>
  <c r="J758" i="4"/>
  <c r="BI754" i="4"/>
  <c r="BH754" i="4"/>
  <c r="BG754" i="4"/>
  <c r="BF754" i="4"/>
  <c r="T754" i="4"/>
  <c r="T753" i="4" s="1"/>
  <c r="R754" i="4"/>
  <c r="R753" i="4" s="1"/>
  <c r="P754" i="4"/>
  <c r="P753" i="4" s="1"/>
  <c r="BK754" i="4"/>
  <c r="BK753" i="4" s="1"/>
  <c r="J753" i="4" s="1"/>
  <c r="J69" i="4" s="1"/>
  <c r="J754" i="4"/>
  <c r="BE754" i="4" s="1"/>
  <c r="BI749" i="4"/>
  <c r="BH749" i="4"/>
  <c r="BG749" i="4"/>
  <c r="BF749" i="4"/>
  <c r="T749" i="4"/>
  <c r="R749" i="4"/>
  <c r="P749" i="4"/>
  <c r="BK749" i="4"/>
  <c r="J749" i="4"/>
  <c r="BE749" i="4" s="1"/>
  <c r="BI738" i="4"/>
  <c r="BH738" i="4"/>
  <c r="BG738" i="4"/>
  <c r="BF738" i="4"/>
  <c r="T738" i="4"/>
  <c r="R738" i="4"/>
  <c r="P738" i="4"/>
  <c r="BK738" i="4"/>
  <c r="J738" i="4"/>
  <c r="BE738" i="4" s="1"/>
  <c r="BI730" i="4"/>
  <c r="BH730" i="4"/>
  <c r="BG730" i="4"/>
  <c r="BF730" i="4"/>
  <c r="T730" i="4"/>
  <c r="R730" i="4"/>
  <c r="P730" i="4"/>
  <c r="BK730" i="4"/>
  <c r="J730" i="4"/>
  <c r="BE730" i="4" s="1"/>
  <c r="BI725" i="4"/>
  <c r="BH725" i="4"/>
  <c r="BG725" i="4"/>
  <c r="BF725" i="4"/>
  <c r="T725" i="4"/>
  <c r="R725" i="4"/>
  <c r="P725" i="4"/>
  <c r="BK725" i="4"/>
  <c r="J725" i="4"/>
  <c r="BE725" i="4" s="1"/>
  <c r="BI713" i="4"/>
  <c r="BH713" i="4"/>
  <c r="BG713" i="4"/>
  <c r="BF713" i="4"/>
  <c r="T713" i="4"/>
  <c r="T712" i="4" s="1"/>
  <c r="R713" i="4"/>
  <c r="P713" i="4"/>
  <c r="BK713" i="4"/>
  <c r="J713" i="4"/>
  <c r="BE713" i="4" s="1"/>
  <c r="BI706" i="4"/>
  <c r="BH706" i="4"/>
  <c r="BG706" i="4"/>
  <c r="BF706" i="4"/>
  <c r="BE706" i="4"/>
  <c r="T706" i="4"/>
  <c r="R706" i="4"/>
  <c r="P706" i="4"/>
  <c r="BK706" i="4"/>
  <c r="J706" i="4"/>
  <c r="BI701" i="4"/>
  <c r="BH701" i="4"/>
  <c r="BG701" i="4"/>
  <c r="BF701" i="4"/>
  <c r="T701" i="4"/>
  <c r="R701" i="4"/>
  <c r="P701" i="4"/>
  <c r="BK701" i="4"/>
  <c r="J701" i="4"/>
  <c r="BE701" i="4" s="1"/>
  <c r="BI696" i="4"/>
  <c r="BH696" i="4"/>
  <c r="BG696" i="4"/>
  <c r="BF696" i="4"/>
  <c r="BE696" i="4"/>
  <c r="T696" i="4"/>
  <c r="R696" i="4"/>
  <c r="P696" i="4"/>
  <c r="BK696" i="4"/>
  <c r="J696" i="4"/>
  <c r="BI677" i="4"/>
  <c r="BH677" i="4"/>
  <c r="BG677" i="4"/>
  <c r="BF677" i="4"/>
  <c r="T677" i="4"/>
  <c r="R677" i="4"/>
  <c r="P677" i="4"/>
  <c r="BK677" i="4"/>
  <c r="J677" i="4"/>
  <c r="BE677" i="4" s="1"/>
  <c r="BI672" i="4"/>
  <c r="BH672" i="4"/>
  <c r="BG672" i="4"/>
  <c r="BF672" i="4"/>
  <c r="BE672" i="4"/>
  <c r="T672" i="4"/>
  <c r="R672" i="4"/>
  <c r="P672" i="4"/>
  <c r="BK672" i="4"/>
  <c r="J672" i="4"/>
  <c r="BI667" i="4"/>
  <c r="BH667" i="4"/>
  <c r="BG667" i="4"/>
  <c r="BF667" i="4"/>
  <c r="T667" i="4"/>
  <c r="R667" i="4"/>
  <c r="P667" i="4"/>
  <c r="BK667" i="4"/>
  <c r="J667" i="4"/>
  <c r="BE667" i="4" s="1"/>
  <c r="BI662" i="4"/>
  <c r="BH662" i="4"/>
  <c r="BG662" i="4"/>
  <c r="BF662" i="4"/>
  <c r="BE662" i="4"/>
  <c r="T662" i="4"/>
  <c r="R662" i="4"/>
  <c r="P662" i="4"/>
  <c r="BK662" i="4"/>
  <c r="J662" i="4"/>
  <c r="BI656" i="4"/>
  <c r="BH656" i="4"/>
  <c r="BG656" i="4"/>
  <c r="BF656" i="4"/>
  <c r="T656" i="4"/>
  <c r="R656" i="4"/>
  <c r="P656" i="4"/>
  <c r="BK656" i="4"/>
  <c r="J656" i="4"/>
  <c r="BE656" i="4" s="1"/>
  <c r="BI649" i="4"/>
  <c r="BH649" i="4"/>
  <c r="BG649" i="4"/>
  <c r="BF649" i="4"/>
  <c r="BE649" i="4"/>
  <c r="T649" i="4"/>
  <c r="R649" i="4"/>
  <c r="P649" i="4"/>
  <c r="BK649" i="4"/>
  <c r="J649" i="4"/>
  <c r="BI643" i="4"/>
  <c r="BH643" i="4"/>
  <c r="BG643" i="4"/>
  <c r="BF643" i="4"/>
  <c r="T643" i="4"/>
  <c r="R643" i="4"/>
  <c r="P643" i="4"/>
  <c r="BK643" i="4"/>
  <c r="J643" i="4"/>
  <c r="BE643" i="4" s="1"/>
  <c r="BI637" i="4"/>
  <c r="BH637" i="4"/>
  <c r="BG637" i="4"/>
  <c r="BF637" i="4"/>
  <c r="BE637" i="4"/>
  <c r="T637" i="4"/>
  <c r="R637" i="4"/>
  <c r="P637" i="4"/>
  <c r="BK637" i="4"/>
  <c r="J637" i="4"/>
  <c r="BI627" i="4"/>
  <c r="BH627" i="4"/>
  <c r="BG627" i="4"/>
  <c r="BF627" i="4"/>
  <c r="T627" i="4"/>
  <c r="R627" i="4"/>
  <c r="P627" i="4"/>
  <c r="BK627" i="4"/>
  <c r="J627" i="4"/>
  <c r="BE627" i="4" s="1"/>
  <c r="BI621" i="4"/>
  <c r="BH621" i="4"/>
  <c r="BG621" i="4"/>
  <c r="BF621" i="4"/>
  <c r="BE621" i="4"/>
  <c r="T621" i="4"/>
  <c r="R621" i="4"/>
  <c r="P621" i="4"/>
  <c r="BK621" i="4"/>
  <c r="J621" i="4"/>
  <c r="BI616" i="4"/>
  <c r="BH616" i="4"/>
  <c r="BG616" i="4"/>
  <c r="BF616" i="4"/>
  <c r="T616" i="4"/>
  <c r="R616" i="4"/>
  <c r="P616" i="4"/>
  <c r="BK616" i="4"/>
  <c r="J616" i="4"/>
  <c r="BE616" i="4" s="1"/>
  <c r="BI608" i="4"/>
  <c r="BH608" i="4"/>
  <c r="BG608" i="4"/>
  <c r="BF608" i="4"/>
  <c r="BE608" i="4"/>
  <c r="T608" i="4"/>
  <c r="R608" i="4"/>
  <c r="P608" i="4"/>
  <c r="BK608" i="4"/>
  <c r="J608" i="4"/>
  <c r="BI604" i="4"/>
  <c r="BH604" i="4"/>
  <c r="BG604" i="4"/>
  <c r="BF604" i="4"/>
  <c r="T604" i="4"/>
  <c r="R604" i="4"/>
  <c r="P604" i="4"/>
  <c r="BK604" i="4"/>
  <c r="J604" i="4"/>
  <c r="BE604" i="4" s="1"/>
  <c r="BI599" i="4"/>
  <c r="BH599" i="4"/>
  <c r="BG599" i="4"/>
  <c r="BF599" i="4"/>
  <c r="BE599" i="4"/>
  <c r="T599" i="4"/>
  <c r="R599" i="4"/>
  <c r="P599" i="4"/>
  <c r="BK599" i="4"/>
  <c r="J599" i="4"/>
  <c r="BI595" i="4"/>
  <c r="BH595" i="4"/>
  <c r="BG595" i="4"/>
  <c r="BF595" i="4"/>
  <c r="T595" i="4"/>
  <c r="R595" i="4"/>
  <c r="P595" i="4"/>
  <c r="BK595" i="4"/>
  <c r="J595" i="4"/>
  <c r="BE595" i="4" s="1"/>
  <c r="BI591" i="4"/>
  <c r="BH591" i="4"/>
  <c r="BG591" i="4"/>
  <c r="BF591" i="4"/>
  <c r="BE591" i="4"/>
  <c r="T591" i="4"/>
  <c r="R591" i="4"/>
  <c r="P591" i="4"/>
  <c r="BK591" i="4"/>
  <c r="J591" i="4"/>
  <c r="BI584" i="4"/>
  <c r="BH584" i="4"/>
  <c r="BG584" i="4"/>
  <c r="BF584" i="4"/>
  <c r="T584" i="4"/>
  <c r="R584" i="4"/>
  <c r="P584" i="4"/>
  <c r="BK584" i="4"/>
  <c r="J584" i="4"/>
  <c r="BE584" i="4" s="1"/>
  <c r="BI581" i="4"/>
  <c r="BH581" i="4"/>
  <c r="BG581" i="4"/>
  <c r="BF581" i="4"/>
  <c r="BE581" i="4"/>
  <c r="T581" i="4"/>
  <c r="R581" i="4"/>
  <c r="P581" i="4"/>
  <c r="BK581" i="4"/>
  <c r="J581" i="4"/>
  <c r="BI575" i="4"/>
  <c r="BH575" i="4"/>
  <c r="BG575" i="4"/>
  <c r="BF575" i="4"/>
  <c r="T575" i="4"/>
  <c r="T574" i="4" s="1"/>
  <c r="R575" i="4"/>
  <c r="P575" i="4"/>
  <c r="BK575" i="4"/>
  <c r="BK574" i="4" s="1"/>
  <c r="J574" i="4" s="1"/>
  <c r="J67" i="4" s="1"/>
  <c r="J575" i="4"/>
  <c r="BE575" i="4" s="1"/>
  <c r="BI567" i="4"/>
  <c r="BH567" i="4"/>
  <c r="BG567" i="4"/>
  <c r="BF567" i="4"/>
  <c r="T567" i="4"/>
  <c r="R567" i="4"/>
  <c r="P567" i="4"/>
  <c r="BK567" i="4"/>
  <c r="J567" i="4"/>
  <c r="BE567" i="4" s="1"/>
  <c r="BI561" i="4"/>
  <c r="BH561" i="4"/>
  <c r="BG561" i="4"/>
  <c r="BF561" i="4"/>
  <c r="T561" i="4"/>
  <c r="R561" i="4"/>
  <c r="P561" i="4"/>
  <c r="BK561" i="4"/>
  <c r="J561" i="4"/>
  <c r="BE561" i="4" s="1"/>
  <c r="BI558" i="4"/>
  <c r="BH558" i="4"/>
  <c r="BG558" i="4"/>
  <c r="BF558" i="4"/>
  <c r="T558" i="4"/>
  <c r="R558" i="4"/>
  <c r="P558" i="4"/>
  <c r="BK558" i="4"/>
  <c r="J558" i="4"/>
  <c r="BE558" i="4" s="1"/>
  <c r="BI555" i="4"/>
  <c r="BH555" i="4"/>
  <c r="BG555" i="4"/>
  <c r="BF555" i="4"/>
  <c r="T555" i="4"/>
  <c r="R555" i="4"/>
  <c r="P555" i="4"/>
  <c r="BK555" i="4"/>
  <c r="J555" i="4"/>
  <c r="BE555" i="4" s="1"/>
  <c r="BI550" i="4"/>
  <c r="BH550" i="4"/>
  <c r="BG550" i="4"/>
  <c r="BF550" i="4"/>
  <c r="T550" i="4"/>
  <c r="R550" i="4"/>
  <c r="P550" i="4"/>
  <c r="BK550" i="4"/>
  <c r="J550" i="4"/>
  <c r="BE550" i="4" s="1"/>
  <c r="BI546" i="4"/>
  <c r="BH546" i="4"/>
  <c r="BG546" i="4"/>
  <c r="BF546" i="4"/>
  <c r="T546" i="4"/>
  <c r="R546" i="4"/>
  <c r="P546" i="4"/>
  <c r="BK546" i="4"/>
  <c r="J546" i="4"/>
  <c r="BE546" i="4" s="1"/>
  <c r="BI541" i="4"/>
  <c r="BH541" i="4"/>
  <c r="BG541" i="4"/>
  <c r="BF541" i="4"/>
  <c r="T541" i="4"/>
  <c r="R541" i="4"/>
  <c r="P541" i="4"/>
  <c r="BK541" i="4"/>
  <c r="J541" i="4"/>
  <c r="BE541" i="4" s="1"/>
  <c r="BI536" i="4"/>
  <c r="BH536" i="4"/>
  <c r="BG536" i="4"/>
  <c r="BF536" i="4"/>
  <c r="T536" i="4"/>
  <c r="R536" i="4"/>
  <c r="P536" i="4"/>
  <c r="BK536" i="4"/>
  <c r="J536" i="4"/>
  <c r="BE536" i="4" s="1"/>
  <c r="BI531" i="4"/>
  <c r="BH531" i="4"/>
  <c r="BG531" i="4"/>
  <c r="BF531" i="4"/>
  <c r="T531" i="4"/>
  <c r="R531" i="4"/>
  <c r="P531" i="4"/>
  <c r="BK531" i="4"/>
  <c r="J531" i="4"/>
  <c r="BE531" i="4" s="1"/>
  <c r="BI526" i="4"/>
  <c r="BH526" i="4"/>
  <c r="BG526" i="4"/>
  <c r="BF526" i="4"/>
  <c r="T526" i="4"/>
  <c r="R526" i="4"/>
  <c r="P526" i="4"/>
  <c r="BK526" i="4"/>
  <c r="J526" i="4"/>
  <c r="BE526" i="4" s="1"/>
  <c r="BI523" i="4"/>
  <c r="BH523" i="4"/>
  <c r="BG523" i="4"/>
  <c r="BF523" i="4"/>
  <c r="T523" i="4"/>
  <c r="R523" i="4"/>
  <c r="P523" i="4"/>
  <c r="BK523" i="4"/>
  <c r="J523" i="4"/>
  <c r="BE523" i="4" s="1"/>
  <c r="BI518" i="4"/>
  <c r="BH518" i="4"/>
  <c r="BG518" i="4"/>
  <c r="BF518" i="4"/>
  <c r="T518" i="4"/>
  <c r="R518" i="4"/>
  <c r="P518" i="4"/>
  <c r="BK518" i="4"/>
  <c r="J518" i="4"/>
  <c r="BE518" i="4" s="1"/>
  <c r="BI514" i="4"/>
  <c r="BH514" i="4"/>
  <c r="BG514" i="4"/>
  <c r="BF514" i="4"/>
  <c r="T514" i="4"/>
  <c r="R514" i="4"/>
  <c r="P514" i="4"/>
  <c r="BK514" i="4"/>
  <c r="J514" i="4"/>
  <c r="BE514" i="4" s="1"/>
  <c r="BI509" i="4"/>
  <c r="BH509" i="4"/>
  <c r="BG509" i="4"/>
  <c r="BF509" i="4"/>
  <c r="T509" i="4"/>
  <c r="R509" i="4"/>
  <c r="P509" i="4"/>
  <c r="BK509" i="4"/>
  <c r="J509" i="4"/>
  <c r="BE509" i="4" s="1"/>
  <c r="BI506" i="4"/>
  <c r="BH506" i="4"/>
  <c r="BG506" i="4"/>
  <c r="BF506" i="4"/>
  <c r="T506" i="4"/>
  <c r="R506" i="4"/>
  <c r="P506" i="4"/>
  <c r="BK506" i="4"/>
  <c r="J506" i="4"/>
  <c r="BE506" i="4" s="1"/>
  <c r="BI501" i="4"/>
  <c r="BH501" i="4"/>
  <c r="BG501" i="4"/>
  <c r="BF501" i="4"/>
  <c r="T501" i="4"/>
  <c r="R501" i="4"/>
  <c r="P501" i="4"/>
  <c r="BK501" i="4"/>
  <c r="J501" i="4"/>
  <c r="BE501" i="4" s="1"/>
  <c r="BI498" i="4"/>
  <c r="BH498" i="4"/>
  <c r="BG498" i="4"/>
  <c r="BF498" i="4"/>
  <c r="T498" i="4"/>
  <c r="R498" i="4"/>
  <c r="P498" i="4"/>
  <c r="BK498" i="4"/>
  <c r="J498" i="4"/>
  <c r="BE498" i="4" s="1"/>
  <c r="BI493" i="4"/>
  <c r="BH493" i="4"/>
  <c r="BG493" i="4"/>
  <c r="BF493" i="4"/>
  <c r="T493" i="4"/>
  <c r="R493" i="4"/>
  <c r="P493" i="4"/>
  <c r="BK493" i="4"/>
  <c r="J493" i="4"/>
  <c r="BE493" i="4" s="1"/>
  <c r="BI488" i="4"/>
  <c r="BH488" i="4"/>
  <c r="BG488" i="4"/>
  <c r="BF488" i="4"/>
  <c r="T488" i="4"/>
  <c r="R488" i="4"/>
  <c r="P488" i="4"/>
  <c r="BK488" i="4"/>
  <c r="J488" i="4"/>
  <c r="BE488" i="4" s="1"/>
  <c r="BI483" i="4"/>
  <c r="BH483" i="4"/>
  <c r="BG483" i="4"/>
  <c r="BF483" i="4"/>
  <c r="T483" i="4"/>
  <c r="R483" i="4"/>
  <c r="P483" i="4"/>
  <c r="BK483" i="4"/>
  <c r="J483" i="4"/>
  <c r="BE483" i="4" s="1"/>
  <c r="BI478" i="4"/>
  <c r="BH478" i="4"/>
  <c r="BG478" i="4"/>
  <c r="BF478" i="4"/>
  <c r="T478" i="4"/>
  <c r="R478" i="4"/>
  <c r="P478" i="4"/>
  <c r="BK478" i="4"/>
  <c r="BK477" i="4" s="1"/>
  <c r="J477" i="4" s="1"/>
  <c r="J66" i="4" s="1"/>
  <c r="J478" i="4"/>
  <c r="BE478" i="4" s="1"/>
  <c r="BI473" i="4"/>
  <c r="BH473" i="4"/>
  <c r="BG473" i="4"/>
  <c r="BF473" i="4"/>
  <c r="T473" i="4"/>
  <c r="R473" i="4"/>
  <c r="P473" i="4"/>
  <c r="BK473" i="4"/>
  <c r="J473" i="4"/>
  <c r="BE473" i="4" s="1"/>
  <c r="BI468" i="4"/>
  <c r="BH468" i="4"/>
  <c r="BG468" i="4"/>
  <c r="BF468" i="4"/>
  <c r="BE468" i="4"/>
  <c r="T468" i="4"/>
  <c r="R468" i="4"/>
  <c r="P468" i="4"/>
  <c r="BK468" i="4"/>
  <c r="J468" i="4"/>
  <c r="BI462" i="4"/>
  <c r="BH462" i="4"/>
  <c r="BG462" i="4"/>
  <c r="BF462" i="4"/>
  <c r="T462" i="4"/>
  <c r="R462" i="4"/>
  <c r="P462" i="4"/>
  <c r="BK462" i="4"/>
  <c r="J462" i="4"/>
  <c r="BE462" i="4" s="1"/>
  <c r="BI458" i="4"/>
  <c r="BH458" i="4"/>
  <c r="BG458" i="4"/>
  <c r="BF458" i="4"/>
  <c r="BE458" i="4"/>
  <c r="T458" i="4"/>
  <c r="R458" i="4"/>
  <c r="P458" i="4"/>
  <c r="BK458" i="4"/>
  <c r="J458" i="4"/>
  <c r="BI454" i="4"/>
  <c r="BH454" i="4"/>
  <c r="BG454" i="4"/>
  <c r="BF454" i="4"/>
  <c r="T454" i="4"/>
  <c r="R454" i="4"/>
  <c r="P454" i="4"/>
  <c r="BK454" i="4"/>
  <c r="J454" i="4"/>
  <c r="BE454" i="4" s="1"/>
  <c r="BI450" i="4"/>
  <c r="BH450" i="4"/>
  <c r="BG450" i="4"/>
  <c r="BF450" i="4"/>
  <c r="BE450" i="4"/>
  <c r="T450" i="4"/>
  <c r="R450" i="4"/>
  <c r="P450" i="4"/>
  <c r="BK450" i="4"/>
  <c r="J450" i="4"/>
  <c r="BI442" i="4"/>
  <c r="BH442" i="4"/>
  <c r="BG442" i="4"/>
  <c r="BF442" i="4"/>
  <c r="T442" i="4"/>
  <c r="R442" i="4"/>
  <c r="P442" i="4"/>
  <c r="BK442" i="4"/>
  <c r="J442" i="4"/>
  <c r="BE442" i="4" s="1"/>
  <c r="BI437" i="4"/>
  <c r="BH437" i="4"/>
  <c r="BG437" i="4"/>
  <c r="BF437" i="4"/>
  <c r="BE437" i="4"/>
  <c r="T437" i="4"/>
  <c r="R437" i="4"/>
  <c r="P437" i="4"/>
  <c r="BK437" i="4"/>
  <c r="J437" i="4"/>
  <c r="BI430" i="4"/>
  <c r="BH430" i="4"/>
  <c r="BG430" i="4"/>
  <c r="BF430" i="4"/>
  <c r="T430" i="4"/>
  <c r="R430" i="4"/>
  <c r="P430" i="4"/>
  <c r="BK430" i="4"/>
  <c r="J430" i="4"/>
  <c r="BE430" i="4" s="1"/>
  <c r="BI426" i="4"/>
  <c r="BH426" i="4"/>
  <c r="BG426" i="4"/>
  <c r="BF426" i="4"/>
  <c r="BE426" i="4"/>
  <c r="T426" i="4"/>
  <c r="R426" i="4"/>
  <c r="P426" i="4"/>
  <c r="BK426" i="4"/>
  <c r="J426" i="4"/>
  <c r="BI419" i="4"/>
  <c r="BH419" i="4"/>
  <c r="BG419" i="4"/>
  <c r="BF419" i="4"/>
  <c r="T419" i="4"/>
  <c r="R419" i="4"/>
  <c r="P419" i="4"/>
  <c r="BK419" i="4"/>
  <c r="J419" i="4"/>
  <c r="BE419" i="4" s="1"/>
  <c r="BI410" i="4"/>
  <c r="BH410" i="4"/>
  <c r="BG410" i="4"/>
  <c r="BF410" i="4"/>
  <c r="BE410" i="4"/>
  <c r="T410" i="4"/>
  <c r="R410" i="4"/>
  <c r="P410" i="4"/>
  <c r="BK410" i="4"/>
  <c r="J410" i="4"/>
  <c r="BI402" i="4"/>
  <c r="BH402" i="4"/>
  <c r="BG402" i="4"/>
  <c r="BF402" i="4"/>
  <c r="T402" i="4"/>
  <c r="R402" i="4"/>
  <c r="P402" i="4"/>
  <c r="BK402" i="4"/>
  <c r="J402" i="4"/>
  <c r="BE402" i="4" s="1"/>
  <c r="BI397" i="4"/>
  <c r="BH397" i="4"/>
  <c r="BG397" i="4"/>
  <c r="BF397" i="4"/>
  <c r="BE397" i="4"/>
  <c r="T397" i="4"/>
  <c r="R397" i="4"/>
  <c r="P397" i="4"/>
  <c r="BK397" i="4"/>
  <c r="J397" i="4"/>
  <c r="BI394" i="4"/>
  <c r="BH394" i="4"/>
  <c r="BG394" i="4"/>
  <c r="BF394" i="4"/>
  <c r="T394" i="4"/>
  <c r="R394" i="4"/>
  <c r="P394" i="4"/>
  <c r="BK394" i="4"/>
  <c r="J394" i="4"/>
  <c r="BE394" i="4" s="1"/>
  <c r="BI387" i="4"/>
  <c r="BH387" i="4"/>
  <c r="BG387" i="4"/>
  <c r="BF387" i="4"/>
  <c r="BE387" i="4"/>
  <c r="T387" i="4"/>
  <c r="R387" i="4"/>
  <c r="P387" i="4"/>
  <c r="BK387" i="4"/>
  <c r="BK386" i="4" s="1"/>
  <c r="J386" i="4" s="1"/>
  <c r="J65" i="4" s="1"/>
  <c r="J387" i="4"/>
  <c r="BI381" i="4"/>
  <c r="BH381" i="4"/>
  <c r="BG381" i="4"/>
  <c r="BF381" i="4"/>
  <c r="T381" i="4"/>
  <c r="R381" i="4"/>
  <c r="P381" i="4"/>
  <c r="BK381" i="4"/>
  <c r="J381" i="4"/>
  <c r="BE381" i="4" s="1"/>
  <c r="BI375" i="4"/>
  <c r="BH375" i="4"/>
  <c r="BG375" i="4"/>
  <c r="BF375" i="4"/>
  <c r="T375" i="4"/>
  <c r="T374" i="4" s="1"/>
  <c r="R375" i="4"/>
  <c r="R374" i="4" s="1"/>
  <c r="P375" i="4"/>
  <c r="BK375" i="4"/>
  <c r="J375" i="4"/>
  <c r="BE375" i="4" s="1"/>
  <c r="BI368" i="4"/>
  <c r="BH368" i="4"/>
  <c r="BG368" i="4"/>
  <c r="BF368" i="4"/>
  <c r="BE368" i="4"/>
  <c r="T368" i="4"/>
  <c r="R368" i="4"/>
  <c r="P368" i="4"/>
  <c r="BK368" i="4"/>
  <c r="J368" i="4"/>
  <c r="BI364" i="4"/>
  <c r="BH364" i="4"/>
  <c r="BG364" i="4"/>
  <c r="BF364" i="4"/>
  <c r="T364" i="4"/>
  <c r="R364" i="4"/>
  <c r="P364" i="4"/>
  <c r="BK364" i="4"/>
  <c r="J364" i="4"/>
  <c r="BE364" i="4" s="1"/>
  <c r="BI360" i="4"/>
  <c r="BH360" i="4"/>
  <c r="BG360" i="4"/>
  <c r="BF360" i="4"/>
  <c r="BE360" i="4"/>
  <c r="T360" i="4"/>
  <c r="R360" i="4"/>
  <c r="P360" i="4"/>
  <c r="BK360" i="4"/>
  <c r="J360" i="4"/>
  <c r="BI355" i="4"/>
  <c r="BH355" i="4"/>
  <c r="BG355" i="4"/>
  <c r="BF355" i="4"/>
  <c r="T355" i="4"/>
  <c r="R355" i="4"/>
  <c r="P355" i="4"/>
  <c r="BK355" i="4"/>
  <c r="J355" i="4"/>
  <c r="BE355" i="4" s="1"/>
  <c r="BI351" i="4"/>
  <c r="BH351" i="4"/>
  <c r="BG351" i="4"/>
  <c r="BF351" i="4"/>
  <c r="BE351" i="4"/>
  <c r="T351" i="4"/>
  <c r="R351" i="4"/>
  <c r="P351" i="4"/>
  <c r="BK351" i="4"/>
  <c r="J351" i="4"/>
  <c r="BI345" i="4"/>
  <c r="BH345" i="4"/>
  <c r="BG345" i="4"/>
  <c r="BF345" i="4"/>
  <c r="T345" i="4"/>
  <c r="R345" i="4"/>
  <c r="P345" i="4"/>
  <c r="BK345" i="4"/>
  <c r="J345" i="4"/>
  <c r="BE345" i="4" s="1"/>
  <c r="BI341" i="4"/>
  <c r="BH341" i="4"/>
  <c r="BG341" i="4"/>
  <c r="BF341" i="4"/>
  <c r="BE341" i="4"/>
  <c r="T341" i="4"/>
  <c r="R341" i="4"/>
  <c r="P341" i="4"/>
  <c r="BK341" i="4"/>
  <c r="J341" i="4"/>
  <c r="BI335" i="4"/>
  <c r="BH335" i="4"/>
  <c r="BG335" i="4"/>
  <c r="BF335" i="4"/>
  <c r="T335" i="4"/>
  <c r="R335" i="4"/>
  <c r="P335" i="4"/>
  <c r="BK335" i="4"/>
  <c r="J335" i="4"/>
  <c r="BE335" i="4" s="1"/>
  <c r="BI330" i="4"/>
  <c r="BH330" i="4"/>
  <c r="BG330" i="4"/>
  <c r="BF330" i="4"/>
  <c r="BE330" i="4"/>
  <c r="T330" i="4"/>
  <c r="R330" i="4"/>
  <c r="P330" i="4"/>
  <c r="BK330" i="4"/>
  <c r="J330" i="4"/>
  <c r="BI324" i="4"/>
  <c r="BH324" i="4"/>
  <c r="BG324" i="4"/>
  <c r="BF324" i="4"/>
  <c r="T324" i="4"/>
  <c r="R324" i="4"/>
  <c r="P324" i="4"/>
  <c r="BK324" i="4"/>
  <c r="J324" i="4"/>
  <c r="BE324" i="4" s="1"/>
  <c r="BI318" i="4"/>
  <c r="BH318" i="4"/>
  <c r="BG318" i="4"/>
  <c r="BF318" i="4"/>
  <c r="BE318" i="4"/>
  <c r="T318" i="4"/>
  <c r="R318" i="4"/>
  <c r="P318" i="4"/>
  <c r="BK318" i="4"/>
  <c r="J318" i="4"/>
  <c r="BI313" i="4"/>
  <c r="BH313" i="4"/>
  <c r="BG313" i="4"/>
  <c r="BF313" i="4"/>
  <c r="T313" i="4"/>
  <c r="T312" i="4" s="1"/>
  <c r="R313" i="4"/>
  <c r="P313" i="4"/>
  <c r="BK313" i="4"/>
  <c r="J313" i="4"/>
  <c r="BE313" i="4" s="1"/>
  <c r="BI308" i="4"/>
  <c r="BH308" i="4"/>
  <c r="BG308" i="4"/>
  <c r="BF308" i="4"/>
  <c r="T308" i="4"/>
  <c r="R308" i="4"/>
  <c r="P308" i="4"/>
  <c r="BK308" i="4"/>
  <c r="J308" i="4"/>
  <c r="BE308" i="4" s="1"/>
  <c r="BI304" i="4"/>
  <c r="BH304" i="4"/>
  <c r="BG304" i="4"/>
  <c r="BF304" i="4"/>
  <c r="T304" i="4"/>
  <c r="R304" i="4"/>
  <c r="P304" i="4"/>
  <c r="BK304" i="4"/>
  <c r="J304" i="4"/>
  <c r="BE304" i="4" s="1"/>
  <c r="BI297" i="4"/>
  <c r="BH297" i="4"/>
  <c r="BG297" i="4"/>
  <c r="BF297" i="4"/>
  <c r="T297" i="4"/>
  <c r="R297" i="4"/>
  <c r="P297" i="4"/>
  <c r="BK297" i="4"/>
  <c r="J297" i="4"/>
  <c r="BE297" i="4" s="1"/>
  <c r="BI292" i="4"/>
  <c r="BH292" i="4"/>
  <c r="BG292" i="4"/>
  <c r="BF292" i="4"/>
  <c r="T292" i="4"/>
  <c r="R292" i="4"/>
  <c r="P292" i="4"/>
  <c r="BK292" i="4"/>
  <c r="J292" i="4"/>
  <c r="BE292" i="4" s="1"/>
  <c r="BI288" i="4"/>
  <c r="BH288" i="4"/>
  <c r="BG288" i="4"/>
  <c r="BF288" i="4"/>
  <c r="T288" i="4"/>
  <c r="R288" i="4"/>
  <c r="P288" i="4"/>
  <c r="BK288" i="4"/>
  <c r="J288" i="4"/>
  <c r="BE288" i="4" s="1"/>
  <c r="BI284" i="4"/>
  <c r="BH284" i="4"/>
  <c r="BG284" i="4"/>
  <c r="BF284" i="4"/>
  <c r="T284" i="4"/>
  <c r="R284" i="4"/>
  <c r="P284" i="4"/>
  <c r="BK284" i="4"/>
  <c r="J284" i="4"/>
  <c r="BE284" i="4" s="1"/>
  <c r="BI281" i="4"/>
  <c r="BH281" i="4"/>
  <c r="BG281" i="4"/>
  <c r="BF281" i="4"/>
  <c r="T281" i="4"/>
  <c r="R281" i="4"/>
  <c r="P281" i="4"/>
  <c r="BK281" i="4"/>
  <c r="J281" i="4"/>
  <c r="BE281" i="4" s="1"/>
  <c r="BI276" i="4"/>
  <c r="BH276" i="4"/>
  <c r="BG276" i="4"/>
  <c r="BF276" i="4"/>
  <c r="T276" i="4"/>
  <c r="R276" i="4"/>
  <c r="P276" i="4"/>
  <c r="BK276" i="4"/>
  <c r="J276" i="4"/>
  <c r="BE276" i="4" s="1"/>
  <c r="BI273" i="4"/>
  <c r="BH273" i="4"/>
  <c r="BG273" i="4"/>
  <c r="BF273" i="4"/>
  <c r="T273" i="4"/>
  <c r="R273" i="4"/>
  <c r="P273" i="4"/>
  <c r="BK273" i="4"/>
  <c r="J273" i="4"/>
  <c r="BE273" i="4" s="1"/>
  <c r="BI265" i="4"/>
  <c r="BH265" i="4"/>
  <c r="BG265" i="4"/>
  <c r="BF265" i="4"/>
  <c r="T265" i="4"/>
  <c r="R265" i="4"/>
  <c r="P265" i="4"/>
  <c r="BK265" i="4"/>
  <c r="J265" i="4"/>
  <c r="BE265" i="4" s="1"/>
  <c r="BI261" i="4"/>
  <c r="BH261" i="4"/>
  <c r="BG261" i="4"/>
  <c r="BF261" i="4"/>
  <c r="T261" i="4"/>
  <c r="R261" i="4"/>
  <c r="P261" i="4"/>
  <c r="BK261" i="4"/>
  <c r="J261" i="4"/>
  <c r="BE261" i="4" s="1"/>
  <c r="BI247" i="4"/>
  <c r="BH247" i="4"/>
  <c r="BG247" i="4"/>
  <c r="BF247" i="4"/>
  <c r="T247" i="4"/>
  <c r="R247" i="4"/>
  <c r="P247" i="4"/>
  <c r="BK247" i="4"/>
  <c r="J247" i="4"/>
  <c r="BE247" i="4" s="1"/>
  <c r="BI244" i="4"/>
  <c r="BH244" i="4"/>
  <c r="BG244" i="4"/>
  <c r="BF244" i="4"/>
  <c r="T244" i="4"/>
  <c r="R244" i="4"/>
  <c r="P244" i="4"/>
  <c r="BK244" i="4"/>
  <c r="J244" i="4"/>
  <c r="BE244" i="4" s="1"/>
  <c r="BI240" i="4"/>
  <c r="BH240" i="4"/>
  <c r="BG240" i="4"/>
  <c r="BF240" i="4"/>
  <c r="T240" i="4"/>
  <c r="R240" i="4"/>
  <c r="P240" i="4"/>
  <c r="BK240" i="4"/>
  <c r="J240" i="4"/>
  <c r="BE240" i="4" s="1"/>
  <c r="BI232" i="4"/>
  <c r="BH232" i="4"/>
  <c r="BG232" i="4"/>
  <c r="BF232" i="4"/>
  <c r="T232" i="4"/>
  <c r="R232" i="4"/>
  <c r="P232" i="4"/>
  <c r="BK232" i="4"/>
  <c r="J232" i="4"/>
  <c r="BE232" i="4" s="1"/>
  <c r="BI225" i="4"/>
  <c r="BH225" i="4"/>
  <c r="BG225" i="4"/>
  <c r="BF225" i="4"/>
  <c r="T225" i="4"/>
  <c r="R225" i="4"/>
  <c r="P225" i="4"/>
  <c r="BK225" i="4"/>
  <c r="J225" i="4"/>
  <c r="BE225" i="4" s="1"/>
  <c r="BI195" i="4"/>
  <c r="BH195" i="4"/>
  <c r="BG195" i="4"/>
  <c r="BF195" i="4"/>
  <c r="T195" i="4"/>
  <c r="R195" i="4"/>
  <c r="P195" i="4"/>
  <c r="BK195" i="4"/>
  <c r="J195" i="4"/>
  <c r="BE195" i="4" s="1"/>
  <c r="BI190" i="4"/>
  <c r="BH190" i="4"/>
  <c r="BG190" i="4"/>
  <c r="BF190" i="4"/>
  <c r="T190" i="4"/>
  <c r="R190" i="4"/>
  <c r="P190" i="4"/>
  <c r="BK190" i="4"/>
  <c r="J190" i="4"/>
  <c r="BE190" i="4" s="1"/>
  <c r="BI181" i="4"/>
  <c r="BH181" i="4"/>
  <c r="BG181" i="4"/>
  <c r="BF181" i="4"/>
  <c r="T181" i="4"/>
  <c r="R181" i="4"/>
  <c r="P181" i="4"/>
  <c r="BK181" i="4"/>
  <c r="J181" i="4"/>
  <c r="BE181" i="4" s="1"/>
  <c r="BI168" i="4"/>
  <c r="BH168" i="4"/>
  <c r="BG168" i="4"/>
  <c r="BF168" i="4"/>
  <c r="T168" i="4"/>
  <c r="R168" i="4"/>
  <c r="P168" i="4"/>
  <c r="BK168" i="4"/>
  <c r="J168" i="4"/>
  <c r="BE168" i="4" s="1"/>
  <c r="BI162" i="4"/>
  <c r="BH162" i="4"/>
  <c r="BG162" i="4"/>
  <c r="BF162" i="4"/>
  <c r="T162" i="4"/>
  <c r="R162" i="4"/>
  <c r="P162" i="4"/>
  <c r="BK162" i="4"/>
  <c r="J162" i="4"/>
  <c r="BE162" i="4" s="1"/>
  <c r="BI154" i="4"/>
  <c r="BH154" i="4"/>
  <c r="BG154" i="4"/>
  <c r="BF154" i="4"/>
  <c r="T154" i="4"/>
  <c r="R154" i="4"/>
  <c r="P154" i="4"/>
  <c r="BK154" i="4"/>
  <c r="J154" i="4"/>
  <c r="BE154" i="4" s="1"/>
  <c r="BI149" i="4"/>
  <c r="BH149" i="4"/>
  <c r="BG149" i="4"/>
  <c r="BF149" i="4"/>
  <c r="T149" i="4"/>
  <c r="R149" i="4"/>
  <c r="P149" i="4"/>
  <c r="BK149" i="4"/>
  <c r="J149" i="4"/>
  <c r="BE149" i="4" s="1"/>
  <c r="BI144" i="4"/>
  <c r="BH144" i="4"/>
  <c r="BG144" i="4"/>
  <c r="BF144" i="4"/>
  <c r="BE144" i="4"/>
  <c r="T144" i="4"/>
  <c r="R144" i="4"/>
  <c r="P144" i="4"/>
  <c r="BK144" i="4"/>
  <c r="J144" i="4"/>
  <c r="BI125" i="4"/>
  <c r="BH125" i="4"/>
  <c r="BG125" i="4"/>
  <c r="BF125" i="4"/>
  <c r="T125" i="4"/>
  <c r="R125" i="4"/>
  <c r="P125" i="4"/>
  <c r="BK125" i="4"/>
  <c r="J125" i="4"/>
  <c r="BE125" i="4" s="1"/>
  <c r="BI113" i="4"/>
  <c r="BH113" i="4"/>
  <c r="BG113" i="4"/>
  <c r="BF113" i="4"/>
  <c r="BE113" i="4"/>
  <c r="T113" i="4"/>
  <c r="R113" i="4"/>
  <c r="P113" i="4"/>
  <c r="BK113" i="4"/>
  <c r="J113" i="4"/>
  <c r="BI108" i="4"/>
  <c r="BH108" i="4"/>
  <c r="BG108" i="4"/>
  <c r="BF108" i="4"/>
  <c r="T108" i="4"/>
  <c r="R108" i="4"/>
  <c r="P108" i="4"/>
  <c r="BK108" i="4"/>
  <c r="J108" i="4"/>
  <c r="BE108" i="4" s="1"/>
  <c r="BI103" i="4"/>
  <c r="BH103" i="4"/>
  <c r="BG103" i="4"/>
  <c r="BF103" i="4"/>
  <c r="BE103" i="4"/>
  <c r="T103" i="4"/>
  <c r="R103" i="4"/>
  <c r="P103" i="4"/>
  <c r="BK103" i="4"/>
  <c r="J103" i="4"/>
  <c r="BI98" i="4"/>
  <c r="BH98" i="4"/>
  <c r="BG98" i="4"/>
  <c r="BF98" i="4"/>
  <c r="T98" i="4"/>
  <c r="R98" i="4"/>
  <c r="P98" i="4"/>
  <c r="BK98" i="4"/>
  <c r="J98" i="4"/>
  <c r="BE98" i="4" s="1"/>
  <c r="J91" i="4"/>
  <c r="F91" i="4"/>
  <c r="F89" i="4"/>
  <c r="E87" i="4"/>
  <c r="E83" i="4"/>
  <c r="J55" i="4"/>
  <c r="F55" i="4"/>
  <c r="F53" i="4"/>
  <c r="E51" i="4"/>
  <c r="J20" i="4"/>
  <c r="E20" i="4"/>
  <c r="F56" i="4" s="1"/>
  <c r="J19" i="4"/>
  <c r="J14" i="4"/>
  <c r="J89" i="4" s="1"/>
  <c r="E7" i="4"/>
  <c r="E47" i="4" s="1"/>
  <c r="AY54" i="1"/>
  <c r="AX54" i="1"/>
  <c r="BI119" i="3"/>
  <c r="BH119" i="3"/>
  <c r="BG119" i="3"/>
  <c r="BF119" i="3"/>
  <c r="BE119" i="3"/>
  <c r="T119" i="3"/>
  <c r="T118" i="3" s="1"/>
  <c r="R119" i="3"/>
  <c r="R118" i="3" s="1"/>
  <c r="P119" i="3"/>
  <c r="P118" i="3" s="1"/>
  <c r="BK119" i="3"/>
  <c r="BK118" i="3" s="1"/>
  <c r="J118" i="3" s="1"/>
  <c r="J65" i="3" s="1"/>
  <c r="J119" i="3"/>
  <c r="BI116" i="3"/>
  <c r="BH116" i="3"/>
  <c r="BG116" i="3"/>
  <c r="BF116" i="3"/>
  <c r="T116" i="3"/>
  <c r="R116" i="3"/>
  <c r="P116" i="3"/>
  <c r="BK116" i="3"/>
  <c r="J116" i="3"/>
  <c r="BE116" i="3" s="1"/>
  <c r="BI115" i="3"/>
  <c r="BH115" i="3"/>
  <c r="BG115" i="3"/>
  <c r="BF115" i="3"/>
  <c r="T115" i="3"/>
  <c r="R115" i="3"/>
  <c r="P115" i="3"/>
  <c r="BK115" i="3"/>
  <c r="J115" i="3"/>
  <c r="BE115" i="3" s="1"/>
  <c r="BI114" i="3"/>
  <c r="BH114" i="3"/>
  <c r="BG114" i="3"/>
  <c r="BF114" i="3"/>
  <c r="BE114" i="3"/>
  <c r="T114" i="3"/>
  <c r="R114" i="3"/>
  <c r="P114" i="3"/>
  <c r="P113" i="3" s="1"/>
  <c r="P112" i="3" s="1"/>
  <c r="BK114" i="3"/>
  <c r="J114" i="3"/>
  <c r="BI109" i="3"/>
  <c r="BH109" i="3"/>
  <c r="BG109" i="3"/>
  <c r="BF109" i="3"/>
  <c r="T109" i="3"/>
  <c r="R109" i="3"/>
  <c r="P109" i="3"/>
  <c r="BK109" i="3"/>
  <c r="J109" i="3"/>
  <c r="BE109" i="3" s="1"/>
  <c r="BI107" i="3"/>
  <c r="BH107" i="3"/>
  <c r="BG107" i="3"/>
  <c r="BF107" i="3"/>
  <c r="BE107" i="3"/>
  <c r="T107" i="3"/>
  <c r="R107" i="3"/>
  <c r="P107" i="3"/>
  <c r="BK107" i="3"/>
  <c r="J107" i="3"/>
  <c r="BI93" i="3"/>
  <c r="BH93" i="3"/>
  <c r="BG93" i="3"/>
  <c r="BF93" i="3"/>
  <c r="T93" i="3"/>
  <c r="R93" i="3"/>
  <c r="P93" i="3"/>
  <c r="BK93" i="3"/>
  <c r="J93" i="3"/>
  <c r="BE93" i="3" s="1"/>
  <c r="BI91" i="3"/>
  <c r="BH91" i="3"/>
  <c r="BG91" i="3"/>
  <c r="BF91" i="3"/>
  <c r="BE91" i="3"/>
  <c r="T91" i="3"/>
  <c r="R91" i="3"/>
  <c r="P91" i="3"/>
  <c r="BK91" i="3"/>
  <c r="J91" i="3"/>
  <c r="BI90" i="3"/>
  <c r="BH90" i="3"/>
  <c r="BG90" i="3"/>
  <c r="BF90" i="3"/>
  <c r="T90" i="3"/>
  <c r="R90" i="3"/>
  <c r="P90" i="3"/>
  <c r="BK90" i="3"/>
  <c r="BK89" i="3" s="1"/>
  <c r="J90" i="3"/>
  <c r="BE90" i="3" s="1"/>
  <c r="J83" i="3"/>
  <c r="F83" i="3"/>
  <c r="F81" i="3"/>
  <c r="E79" i="3"/>
  <c r="J55" i="3"/>
  <c r="F55" i="3"/>
  <c r="F53" i="3"/>
  <c r="E51" i="3"/>
  <c r="J20" i="3"/>
  <c r="E20" i="3"/>
  <c r="F56" i="3" s="1"/>
  <c r="J19" i="3"/>
  <c r="J14" i="3"/>
  <c r="J81" i="3" s="1"/>
  <c r="E7" i="3"/>
  <c r="E47" i="3" s="1"/>
  <c r="AY53" i="1"/>
  <c r="AX53" i="1"/>
  <c r="BI539" i="2"/>
  <c r="BH539" i="2"/>
  <c r="BG539" i="2"/>
  <c r="BF539" i="2"/>
  <c r="BE539" i="2"/>
  <c r="T539" i="2"/>
  <c r="R539" i="2"/>
  <c r="P539" i="2"/>
  <c r="BK539" i="2"/>
  <c r="J539" i="2"/>
  <c r="BI535" i="2"/>
  <c r="BH535" i="2"/>
  <c r="BG535" i="2"/>
  <c r="BF535" i="2"/>
  <c r="T535" i="2"/>
  <c r="R535" i="2"/>
  <c r="P535" i="2"/>
  <c r="BK535" i="2"/>
  <c r="J535" i="2"/>
  <c r="BE535" i="2" s="1"/>
  <c r="BI528" i="2"/>
  <c r="BH528" i="2"/>
  <c r="BG528" i="2"/>
  <c r="BF528" i="2"/>
  <c r="BE528" i="2"/>
  <c r="T528" i="2"/>
  <c r="R528" i="2"/>
  <c r="P528" i="2"/>
  <c r="P527" i="2" s="1"/>
  <c r="P526" i="2" s="1"/>
  <c r="BK528" i="2"/>
  <c r="BK527" i="2" s="1"/>
  <c r="J528" i="2"/>
  <c r="BI523" i="2"/>
  <c r="BH523" i="2"/>
  <c r="BG523" i="2"/>
  <c r="BF523" i="2"/>
  <c r="T523" i="2"/>
  <c r="R523" i="2"/>
  <c r="P523" i="2"/>
  <c r="BK523" i="2"/>
  <c r="J523" i="2"/>
  <c r="BE523" i="2" s="1"/>
  <c r="BI518" i="2"/>
  <c r="BH518" i="2"/>
  <c r="BG518" i="2"/>
  <c r="BF518" i="2"/>
  <c r="BE518" i="2"/>
  <c r="T518" i="2"/>
  <c r="R518" i="2"/>
  <c r="P518" i="2"/>
  <c r="P517" i="2" s="1"/>
  <c r="P516" i="2" s="1"/>
  <c r="BK518" i="2"/>
  <c r="BK517" i="2" s="1"/>
  <c r="J518" i="2"/>
  <c r="BI514" i="2"/>
  <c r="BH514" i="2"/>
  <c r="BG514" i="2"/>
  <c r="BF514" i="2"/>
  <c r="T514" i="2"/>
  <c r="T513" i="2" s="1"/>
  <c r="R514" i="2"/>
  <c r="R513" i="2" s="1"/>
  <c r="P514" i="2"/>
  <c r="P513" i="2" s="1"/>
  <c r="BK514" i="2"/>
  <c r="BK513" i="2" s="1"/>
  <c r="J513" i="2" s="1"/>
  <c r="J67" i="2" s="1"/>
  <c r="J514" i="2"/>
  <c r="BE514" i="2" s="1"/>
  <c r="BI507" i="2"/>
  <c r="BH507" i="2"/>
  <c r="BG507" i="2"/>
  <c r="BF507" i="2"/>
  <c r="T507" i="2"/>
  <c r="R507" i="2"/>
  <c r="P507" i="2"/>
  <c r="BK507" i="2"/>
  <c r="J507" i="2"/>
  <c r="BE507" i="2" s="1"/>
  <c r="BI497" i="2"/>
  <c r="BH497" i="2"/>
  <c r="BG497" i="2"/>
  <c r="BF497" i="2"/>
  <c r="T497" i="2"/>
  <c r="R497" i="2"/>
  <c r="P497" i="2"/>
  <c r="BK497" i="2"/>
  <c r="J497" i="2"/>
  <c r="BE497" i="2" s="1"/>
  <c r="BI489" i="2"/>
  <c r="BH489" i="2"/>
  <c r="BG489" i="2"/>
  <c r="BF489" i="2"/>
  <c r="T489" i="2"/>
  <c r="R489" i="2"/>
  <c r="P489" i="2"/>
  <c r="BK489" i="2"/>
  <c r="J489" i="2"/>
  <c r="BE489" i="2" s="1"/>
  <c r="BI484" i="2"/>
  <c r="BH484" i="2"/>
  <c r="BG484" i="2"/>
  <c r="BF484" i="2"/>
  <c r="T484" i="2"/>
  <c r="R484" i="2"/>
  <c r="P484" i="2"/>
  <c r="BK484" i="2"/>
  <c r="J484" i="2"/>
  <c r="BE484" i="2" s="1"/>
  <c r="BI472" i="2"/>
  <c r="BH472" i="2"/>
  <c r="BG472" i="2"/>
  <c r="BF472" i="2"/>
  <c r="T472" i="2"/>
  <c r="T471" i="2" s="1"/>
  <c r="R472" i="2"/>
  <c r="P472" i="2"/>
  <c r="BK472" i="2"/>
  <c r="J472" i="2"/>
  <c r="BE472" i="2" s="1"/>
  <c r="BI466" i="2"/>
  <c r="BH466" i="2"/>
  <c r="BG466" i="2"/>
  <c r="BF466" i="2"/>
  <c r="BE466" i="2"/>
  <c r="T466" i="2"/>
  <c r="R466" i="2"/>
  <c r="P466" i="2"/>
  <c r="BK466" i="2"/>
  <c r="J466" i="2"/>
  <c r="BI461" i="2"/>
  <c r="BH461" i="2"/>
  <c r="BG461" i="2"/>
  <c r="BF461" i="2"/>
  <c r="T461" i="2"/>
  <c r="R461" i="2"/>
  <c r="P461" i="2"/>
  <c r="BK461" i="2"/>
  <c r="J461" i="2"/>
  <c r="BE461" i="2" s="1"/>
  <c r="BI444" i="2"/>
  <c r="BH444" i="2"/>
  <c r="BG444" i="2"/>
  <c r="BF444" i="2"/>
  <c r="BE444" i="2"/>
  <c r="T444" i="2"/>
  <c r="R444" i="2"/>
  <c r="P444" i="2"/>
  <c r="BK444" i="2"/>
  <c r="J444" i="2"/>
  <c r="BI441" i="2"/>
  <c r="BH441" i="2"/>
  <c r="BG441" i="2"/>
  <c r="BF441" i="2"/>
  <c r="T441" i="2"/>
  <c r="R441" i="2"/>
  <c r="P441" i="2"/>
  <c r="BK441" i="2"/>
  <c r="J441" i="2"/>
  <c r="BE441" i="2" s="1"/>
  <c r="BI435" i="2"/>
  <c r="BH435" i="2"/>
  <c r="BG435" i="2"/>
  <c r="BF435" i="2"/>
  <c r="BE435" i="2"/>
  <c r="T435" i="2"/>
  <c r="R435" i="2"/>
  <c r="P435" i="2"/>
  <c r="BK435" i="2"/>
  <c r="J435" i="2"/>
  <c r="BI429" i="2"/>
  <c r="BH429" i="2"/>
  <c r="BG429" i="2"/>
  <c r="BF429" i="2"/>
  <c r="T429" i="2"/>
  <c r="R429" i="2"/>
  <c r="P429" i="2"/>
  <c r="BK429" i="2"/>
  <c r="J429" i="2"/>
  <c r="BE429" i="2" s="1"/>
  <c r="BI419" i="2"/>
  <c r="BH419" i="2"/>
  <c r="BG419" i="2"/>
  <c r="BF419" i="2"/>
  <c r="BE419" i="2"/>
  <c r="T419" i="2"/>
  <c r="R419" i="2"/>
  <c r="P419" i="2"/>
  <c r="BK419" i="2"/>
  <c r="J419" i="2"/>
  <c r="BI409" i="2"/>
  <c r="BH409" i="2"/>
  <c r="BG409" i="2"/>
  <c r="BF409" i="2"/>
  <c r="T409" i="2"/>
  <c r="R409" i="2"/>
  <c r="P409" i="2"/>
  <c r="BK409" i="2"/>
  <c r="J409" i="2"/>
  <c r="BE409" i="2" s="1"/>
  <c r="BI397" i="2"/>
  <c r="BH397" i="2"/>
  <c r="BG397" i="2"/>
  <c r="BF397" i="2"/>
  <c r="BE397" i="2"/>
  <c r="T397" i="2"/>
  <c r="R397" i="2"/>
  <c r="P397" i="2"/>
  <c r="BK397" i="2"/>
  <c r="J397" i="2"/>
  <c r="BI392" i="2"/>
  <c r="BH392" i="2"/>
  <c r="BG392" i="2"/>
  <c r="BF392" i="2"/>
  <c r="T392" i="2"/>
  <c r="R392" i="2"/>
  <c r="P392" i="2"/>
  <c r="BK392" i="2"/>
  <c r="J392" i="2"/>
  <c r="BE392" i="2" s="1"/>
  <c r="BI384" i="2"/>
  <c r="BH384" i="2"/>
  <c r="BG384" i="2"/>
  <c r="BF384" i="2"/>
  <c r="BE384" i="2"/>
  <c r="T384" i="2"/>
  <c r="R384" i="2"/>
  <c r="P384" i="2"/>
  <c r="BK384" i="2"/>
  <c r="J384" i="2"/>
  <c r="BI380" i="2"/>
  <c r="BH380" i="2"/>
  <c r="BG380" i="2"/>
  <c r="BF380" i="2"/>
  <c r="T380" i="2"/>
  <c r="R380" i="2"/>
  <c r="P380" i="2"/>
  <c r="BK380" i="2"/>
  <c r="J380" i="2"/>
  <c r="BE380" i="2" s="1"/>
  <c r="BI375" i="2"/>
  <c r="BH375" i="2"/>
  <c r="BG375" i="2"/>
  <c r="BF375" i="2"/>
  <c r="BE375" i="2"/>
  <c r="T375" i="2"/>
  <c r="R375" i="2"/>
  <c r="P375" i="2"/>
  <c r="BK375" i="2"/>
  <c r="J375" i="2"/>
  <c r="BI371" i="2"/>
  <c r="BH371" i="2"/>
  <c r="BG371" i="2"/>
  <c r="BF371" i="2"/>
  <c r="T371" i="2"/>
  <c r="R371" i="2"/>
  <c r="P371" i="2"/>
  <c r="BK371" i="2"/>
  <c r="J371" i="2"/>
  <c r="BE371" i="2" s="1"/>
  <c r="BI367" i="2"/>
  <c r="BH367" i="2"/>
  <c r="BG367" i="2"/>
  <c r="BF367" i="2"/>
  <c r="BE367" i="2"/>
  <c r="T367" i="2"/>
  <c r="R367" i="2"/>
  <c r="P367" i="2"/>
  <c r="BK367" i="2"/>
  <c r="J367" i="2"/>
  <c r="BI360" i="2"/>
  <c r="BH360" i="2"/>
  <c r="BG360" i="2"/>
  <c r="BF360" i="2"/>
  <c r="T360" i="2"/>
  <c r="R360" i="2"/>
  <c r="P360" i="2"/>
  <c r="BK360" i="2"/>
  <c r="J360" i="2"/>
  <c r="BE360" i="2" s="1"/>
  <c r="BI355" i="2"/>
  <c r="BH355" i="2"/>
  <c r="BG355" i="2"/>
  <c r="BF355" i="2"/>
  <c r="BE355" i="2"/>
  <c r="T355" i="2"/>
  <c r="R355" i="2"/>
  <c r="P355" i="2"/>
  <c r="BK355" i="2"/>
  <c r="J355" i="2"/>
  <c r="BI350" i="2"/>
  <c r="BH350" i="2"/>
  <c r="BG350" i="2"/>
  <c r="BF350" i="2"/>
  <c r="T350" i="2"/>
  <c r="R350" i="2"/>
  <c r="P350" i="2"/>
  <c r="BK350" i="2"/>
  <c r="J350" i="2"/>
  <c r="BE350" i="2" s="1"/>
  <c r="BI347" i="2"/>
  <c r="BH347" i="2"/>
  <c r="BG347" i="2"/>
  <c r="BF347" i="2"/>
  <c r="BE347" i="2"/>
  <c r="T347" i="2"/>
  <c r="R347" i="2"/>
  <c r="P347" i="2"/>
  <c r="BK347" i="2"/>
  <c r="J347" i="2"/>
  <c r="BI334" i="2"/>
  <c r="BH334" i="2"/>
  <c r="BG334" i="2"/>
  <c r="BF334" i="2"/>
  <c r="T334" i="2"/>
  <c r="R334" i="2"/>
  <c r="P334" i="2"/>
  <c r="BK334" i="2"/>
  <c r="J334" i="2"/>
  <c r="BE334" i="2" s="1"/>
  <c r="BI330" i="2"/>
  <c r="BH330" i="2"/>
  <c r="BG330" i="2"/>
  <c r="BF330" i="2"/>
  <c r="BE330" i="2"/>
  <c r="T330" i="2"/>
  <c r="R330" i="2"/>
  <c r="P330" i="2"/>
  <c r="BK330" i="2"/>
  <c r="J330" i="2"/>
  <c r="BI326" i="2"/>
  <c r="BH326" i="2"/>
  <c r="BG326" i="2"/>
  <c r="BF326" i="2"/>
  <c r="BE326" i="2"/>
  <c r="T326" i="2"/>
  <c r="R326" i="2"/>
  <c r="P326" i="2"/>
  <c r="BK326" i="2"/>
  <c r="J326" i="2"/>
  <c r="BI317" i="2"/>
  <c r="BH317" i="2"/>
  <c r="BG317" i="2"/>
  <c r="BF317" i="2"/>
  <c r="BE317" i="2"/>
  <c r="T317" i="2"/>
  <c r="R317" i="2"/>
  <c r="R316" i="2" s="1"/>
  <c r="P317" i="2"/>
  <c r="BK317" i="2"/>
  <c r="J317" i="2"/>
  <c r="BI310" i="2"/>
  <c r="BH310" i="2"/>
  <c r="BG310" i="2"/>
  <c r="BF310" i="2"/>
  <c r="T310" i="2"/>
  <c r="T309" i="2" s="1"/>
  <c r="R310" i="2"/>
  <c r="R309" i="2" s="1"/>
  <c r="P310" i="2"/>
  <c r="P309" i="2" s="1"/>
  <c r="BK310" i="2"/>
  <c r="BK309" i="2" s="1"/>
  <c r="J309" i="2" s="1"/>
  <c r="J64" i="2" s="1"/>
  <c r="J310" i="2"/>
  <c r="BE310" i="2" s="1"/>
  <c r="BI305" i="2"/>
  <c r="BH305" i="2"/>
  <c r="BG305" i="2"/>
  <c r="BF305" i="2"/>
  <c r="BE305" i="2"/>
  <c r="T305" i="2"/>
  <c r="R305" i="2"/>
  <c r="P305" i="2"/>
  <c r="BK305" i="2"/>
  <c r="J305" i="2"/>
  <c r="BI301" i="2"/>
  <c r="BH301" i="2"/>
  <c r="BG301" i="2"/>
  <c r="BF301" i="2"/>
  <c r="T301" i="2"/>
  <c r="R301" i="2"/>
  <c r="P301" i="2"/>
  <c r="BK301" i="2"/>
  <c r="J301" i="2"/>
  <c r="BE301" i="2" s="1"/>
  <c r="BI294" i="2"/>
  <c r="BH294" i="2"/>
  <c r="BG294" i="2"/>
  <c r="BF294" i="2"/>
  <c r="BE294" i="2"/>
  <c r="T294" i="2"/>
  <c r="R294" i="2"/>
  <c r="P294" i="2"/>
  <c r="BK294" i="2"/>
  <c r="J294" i="2"/>
  <c r="BI290" i="2"/>
  <c r="BH290" i="2"/>
  <c r="BG290" i="2"/>
  <c r="BF290" i="2"/>
  <c r="T290" i="2"/>
  <c r="R290" i="2"/>
  <c r="P290" i="2"/>
  <c r="BK290" i="2"/>
  <c r="J290" i="2"/>
  <c r="BE290" i="2" s="1"/>
  <c r="BI286" i="2"/>
  <c r="BH286" i="2"/>
  <c r="BG286" i="2"/>
  <c r="BF286" i="2"/>
  <c r="BE286" i="2"/>
  <c r="T286" i="2"/>
  <c r="R286" i="2"/>
  <c r="P286" i="2"/>
  <c r="BK286" i="2"/>
  <c r="J286" i="2"/>
  <c r="BI282" i="2"/>
  <c r="BH282" i="2"/>
  <c r="BG282" i="2"/>
  <c r="BF282" i="2"/>
  <c r="T282" i="2"/>
  <c r="R282" i="2"/>
  <c r="P282" i="2"/>
  <c r="BK282" i="2"/>
  <c r="J282" i="2"/>
  <c r="BE282" i="2" s="1"/>
  <c r="BI273" i="2"/>
  <c r="BH273" i="2"/>
  <c r="BG273" i="2"/>
  <c r="BF273" i="2"/>
  <c r="BE273" i="2"/>
  <c r="T273" i="2"/>
  <c r="R273" i="2"/>
  <c r="P273" i="2"/>
  <c r="BK273" i="2"/>
  <c r="J273" i="2"/>
  <c r="BI269" i="2"/>
  <c r="BH269" i="2"/>
  <c r="BG269" i="2"/>
  <c r="BF269" i="2"/>
  <c r="T269" i="2"/>
  <c r="R269" i="2"/>
  <c r="P269" i="2"/>
  <c r="BK269" i="2"/>
  <c r="J269" i="2"/>
  <c r="BE269" i="2" s="1"/>
  <c r="BI265" i="2"/>
  <c r="BH265" i="2"/>
  <c r="BG265" i="2"/>
  <c r="BF265" i="2"/>
  <c r="BE265" i="2"/>
  <c r="T265" i="2"/>
  <c r="R265" i="2"/>
  <c r="P265" i="2"/>
  <c r="BK265" i="2"/>
  <c r="J265" i="2"/>
  <c r="BI258" i="2"/>
  <c r="BH258" i="2"/>
  <c r="BG258" i="2"/>
  <c r="BF258" i="2"/>
  <c r="T258" i="2"/>
  <c r="R258" i="2"/>
  <c r="P258" i="2"/>
  <c r="BK258" i="2"/>
  <c r="J258" i="2"/>
  <c r="BE258" i="2" s="1"/>
  <c r="BI250" i="2"/>
  <c r="BH250" i="2"/>
  <c r="BG250" i="2"/>
  <c r="BF250" i="2"/>
  <c r="BE250" i="2"/>
  <c r="T250" i="2"/>
  <c r="R250" i="2"/>
  <c r="P250" i="2"/>
  <c r="BK250" i="2"/>
  <c r="J250" i="2"/>
  <c r="BI241" i="2"/>
  <c r="BH241" i="2"/>
  <c r="BG241" i="2"/>
  <c r="BF241" i="2"/>
  <c r="T241" i="2"/>
  <c r="R241" i="2"/>
  <c r="P241" i="2"/>
  <c r="BK241" i="2"/>
  <c r="J241" i="2"/>
  <c r="BE241" i="2" s="1"/>
  <c r="BI232" i="2"/>
  <c r="BH232" i="2"/>
  <c r="BG232" i="2"/>
  <c r="BF232" i="2"/>
  <c r="BE232" i="2"/>
  <c r="T232" i="2"/>
  <c r="R232" i="2"/>
  <c r="P232" i="2"/>
  <c r="BK232" i="2"/>
  <c r="J232" i="2"/>
  <c r="BI230" i="2"/>
  <c r="BH230" i="2"/>
  <c r="BG230" i="2"/>
  <c r="BF230" i="2"/>
  <c r="T230" i="2"/>
  <c r="R230" i="2"/>
  <c r="P230" i="2"/>
  <c r="BK230" i="2"/>
  <c r="J230" i="2"/>
  <c r="BE230" i="2" s="1"/>
  <c r="BI227" i="2"/>
  <c r="BH227" i="2"/>
  <c r="BG227" i="2"/>
  <c r="BF227" i="2"/>
  <c r="BE227" i="2"/>
  <c r="T227" i="2"/>
  <c r="R227" i="2"/>
  <c r="P227" i="2"/>
  <c r="BK227" i="2"/>
  <c r="J227" i="2"/>
  <c r="BI220" i="2"/>
  <c r="BH220" i="2"/>
  <c r="BG220" i="2"/>
  <c r="BF220" i="2"/>
  <c r="T220" i="2"/>
  <c r="T219" i="2" s="1"/>
  <c r="R220" i="2"/>
  <c r="P220" i="2"/>
  <c r="BK220" i="2"/>
  <c r="J220" i="2"/>
  <c r="BE220" i="2" s="1"/>
  <c r="BI215" i="2"/>
  <c r="BH215" i="2"/>
  <c r="BG215" i="2"/>
  <c r="BF215" i="2"/>
  <c r="T215" i="2"/>
  <c r="R215" i="2"/>
  <c r="P215" i="2"/>
  <c r="BK215" i="2"/>
  <c r="J215" i="2"/>
  <c r="BE215" i="2" s="1"/>
  <c r="BI209" i="2"/>
  <c r="BH209" i="2"/>
  <c r="BG209" i="2"/>
  <c r="BF209" i="2"/>
  <c r="T209" i="2"/>
  <c r="R209" i="2"/>
  <c r="P209" i="2"/>
  <c r="BK209" i="2"/>
  <c r="J209" i="2"/>
  <c r="BE209" i="2" s="1"/>
  <c r="BI204" i="2"/>
  <c r="BH204" i="2"/>
  <c r="BG204" i="2"/>
  <c r="BF204" i="2"/>
  <c r="T204" i="2"/>
  <c r="R204" i="2"/>
  <c r="P204" i="2"/>
  <c r="BK204" i="2"/>
  <c r="J204" i="2"/>
  <c r="BE204" i="2" s="1"/>
  <c r="BI201" i="2"/>
  <c r="BH201" i="2"/>
  <c r="BG201" i="2"/>
  <c r="BF201" i="2"/>
  <c r="T201" i="2"/>
  <c r="R201" i="2"/>
  <c r="P201" i="2"/>
  <c r="BK201" i="2"/>
  <c r="J201" i="2"/>
  <c r="BE201" i="2" s="1"/>
  <c r="BI197" i="2"/>
  <c r="BH197" i="2"/>
  <c r="BG197" i="2"/>
  <c r="BF197" i="2"/>
  <c r="T197" i="2"/>
  <c r="R197" i="2"/>
  <c r="P197" i="2"/>
  <c r="BK197" i="2"/>
  <c r="J197" i="2"/>
  <c r="BE197" i="2" s="1"/>
  <c r="BI181" i="2"/>
  <c r="BH181" i="2"/>
  <c r="BG181" i="2"/>
  <c r="BF181" i="2"/>
  <c r="T181" i="2"/>
  <c r="R181" i="2"/>
  <c r="P181" i="2"/>
  <c r="BK181" i="2"/>
  <c r="J181" i="2"/>
  <c r="BE181" i="2" s="1"/>
  <c r="BI172" i="2"/>
  <c r="BH172" i="2"/>
  <c r="BG172" i="2"/>
  <c r="BF172" i="2"/>
  <c r="T172" i="2"/>
  <c r="R172" i="2"/>
  <c r="P172" i="2"/>
  <c r="BK172" i="2"/>
  <c r="J172" i="2"/>
  <c r="BE172" i="2" s="1"/>
  <c r="BI155" i="2"/>
  <c r="BH155" i="2"/>
  <c r="BG155" i="2"/>
  <c r="BF155" i="2"/>
  <c r="T155" i="2"/>
  <c r="R155" i="2"/>
  <c r="P155" i="2"/>
  <c r="BK155" i="2"/>
  <c r="J155" i="2"/>
  <c r="BE155" i="2" s="1"/>
  <c r="BI149" i="2"/>
  <c r="BH149" i="2"/>
  <c r="BG149" i="2"/>
  <c r="BF149" i="2"/>
  <c r="T149" i="2"/>
  <c r="R149" i="2"/>
  <c r="P149" i="2"/>
  <c r="BK149" i="2"/>
  <c r="J149" i="2"/>
  <c r="BE149" i="2" s="1"/>
  <c r="BI143" i="2"/>
  <c r="BH143" i="2"/>
  <c r="BG143" i="2"/>
  <c r="BF143" i="2"/>
  <c r="T143" i="2"/>
  <c r="R143" i="2"/>
  <c r="P143" i="2"/>
  <c r="BK143" i="2"/>
  <c r="J143" i="2"/>
  <c r="BE143" i="2" s="1"/>
  <c r="BI135" i="2"/>
  <c r="BH135" i="2"/>
  <c r="BG135" i="2"/>
  <c r="BF135" i="2"/>
  <c r="T135" i="2"/>
  <c r="R135" i="2"/>
  <c r="P135" i="2"/>
  <c r="BK135" i="2"/>
  <c r="J135" i="2"/>
  <c r="BE135" i="2" s="1"/>
  <c r="BI130" i="2"/>
  <c r="BH130" i="2"/>
  <c r="BG130" i="2"/>
  <c r="BF130" i="2"/>
  <c r="T130" i="2"/>
  <c r="R130" i="2"/>
  <c r="P130" i="2"/>
  <c r="BK130" i="2"/>
  <c r="J130" i="2"/>
  <c r="BE130" i="2" s="1"/>
  <c r="BI125" i="2"/>
  <c r="BH125" i="2"/>
  <c r="BG125" i="2"/>
  <c r="BF125" i="2"/>
  <c r="T125" i="2"/>
  <c r="R125" i="2"/>
  <c r="P125" i="2"/>
  <c r="BK125" i="2"/>
  <c r="J125" i="2"/>
  <c r="BE125" i="2" s="1"/>
  <c r="BI108" i="2"/>
  <c r="BH108" i="2"/>
  <c r="BG108" i="2"/>
  <c r="BF108" i="2"/>
  <c r="T108" i="2"/>
  <c r="R108" i="2"/>
  <c r="P108" i="2"/>
  <c r="BK108" i="2"/>
  <c r="J108" i="2"/>
  <c r="BE108" i="2" s="1"/>
  <c r="BI96" i="2"/>
  <c r="BH96" i="2"/>
  <c r="F35" i="2" s="1"/>
  <c r="BC53" i="1" s="1"/>
  <c r="BG96" i="2"/>
  <c r="BF96" i="2"/>
  <c r="T96" i="2"/>
  <c r="R96" i="2"/>
  <c r="R95" i="2" s="1"/>
  <c r="P96" i="2"/>
  <c r="BK96" i="2"/>
  <c r="J96" i="2"/>
  <c r="BE96" i="2" s="1"/>
  <c r="J89" i="2"/>
  <c r="F89" i="2"/>
  <c r="F87" i="2"/>
  <c r="E85" i="2"/>
  <c r="F56" i="2"/>
  <c r="J55" i="2"/>
  <c r="F55" i="2"/>
  <c r="F53" i="2"/>
  <c r="E51" i="2"/>
  <c r="E47" i="2"/>
  <c r="J20" i="2"/>
  <c r="E20" i="2"/>
  <c r="F90" i="2" s="1"/>
  <c r="J19" i="2"/>
  <c r="J14" i="2"/>
  <c r="J53" i="2" s="1"/>
  <c r="E7" i="2"/>
  <c r="E81" i="2" s="1"/>
  <c r="AS55" i="1"/>
  <c r="AS52" i="1"/>
  <c r="AS51" i="1"/>
  <c r="L47" i="1"/>
  <c r="AM46" i="1"/>
  <c r="L46" i="1"/>
  <c r="AM44" i="1"/>
  <c r="L44" i="1"/>
  <c r="L42" i="1"/>
  <c r="L41" i="1"/>
  <c r="P95" i="2" l="1"/>
  <c r="F34" i="2"/>
  <c r="BB53" i="1" s="1"/>
  <c r="R219" i="2"/>
  <c r="P316" i="2"/>
  <c r="J32" i="4"/>
  <c r="AV56" i="1" s="1"/>
  <c r="J86" i="5"/>
  <c r="J62" i="5" s="1"/>
  <c r="BK85" i="5"/>
  <c r="BK84" i="5" s="1"/>
  <c r="J84" i="5" s="1"/>
  <c r="F33" i="5"/>
  <c r="BA57" i="1" s="1"/>
  <c r="F35" i="3"/>
  <c r="BC54" i="1" s="1"/>
  <c r="BC52" i="1" s="1"/>
  <c r="F34" i="4"/>
  <c r="BB56" i="1" s="1"/>
  <c r="BB55" i="1" s="1"/>
  <c r="AX55" i="1" s="1"/>
  <c r="E72" i="5"/>
  <c r="E47" i="5"/>
  <c r="T89" i="3"/>
  <c r="T88" i="3" s="1"/>
  <c r="T87" i="3" s="1"/>
  <c r="R97" i="4"/>
  <c r="R312" i="4"/>
  <c r="BK471" i="2"/>
  <c r="J471" i="2" s="1"/>
  <c r="J66" i="2" s="1"/>
  <c r="F36" i="3"/>
  <c r="BD54" i="1" s="1"/>
  <c r="F35" i="4"/>
  <c r="BC56" i="1" s="1"/>
  <c r="BC55" i="1" s="1"/>
  <c r="AY55" i="1" s="1"/>
  <c r="P386" i="4"/>
  <c r="P477" i="4"/>
  <c r="BK712" i="4"/>
  <c r="J712" i="4" s="1"/>
  <c r="J68" i="4" s="1"/>
  <c r="T95" i="2"/>
  <c r="F36" i="2"/>
  <c r="BD53" i="1" s="1"/>
  <c r="BK219" i="2"/>
  <c r="J219" i="2" s="1"/>
  <c r="J63" i="2" s="1"/>
  <c r="T316" i="2"/>
  <c r="P471" i="2"/>
  <c r="R517" i="2"/>
  <c r="R516" i="2" s="1"/>
  <c r="R527" i="2"/>
  <c r="R526" i="2" s="1"/>
  <c r="P89" i="3"/>
  <c r="P88" i="3" s="1"/>
  <c r="P87" i="3" s="1"/>
  <c r="AU54" i="1" s="1"/>
  <c r="T113" i="3"/>
  <c r="T112" i="3" s="1"/>
  <c r="BK97" i="4"/>
  <c r="F36" i="4"/>
  <c r="BD56" i="1" s="1"/>
  <c r="BD55" i="1" s="1"/>
  <c r="BK312" i="4"/>
  <c r="J312" i="4" s="1"/>
  <c r="J63" i="4" s="1"/>
  <c r="BK374" i="4"/>
  <c r="J374" i="4" s="1"/>
  <c r="J64" i="4" s="1"/>
  <c r="R386" i="4"/>
  <c r="R477" i="4"/>
  <c r="P574" i="4"/>
  <c r="P712" i="4"/>
  <c r="R757" i="4"/>
  <c r="R756" i="4" s="1"/>
  <c r="R769" i="4"/>
  <c r="R768" i="4" s="1"/>
  <c r="T97" i="4"/>
  <c r="T96" i="4" s="1"/>
  <c r="T95" i="4" s="1"/>
  <c r="J87" i="2"/>
  <c r="BK95" i="2"/>
  <c r="J33" i="2"/>
  <c r="AW53" i="1" s="1"/>
  <c r="P219" i="2"/>
  <c r="BK316" i="2"/>
  <c r="J316" i="2" s="1"/>
  <c r="J65" i="2" s="1"/>
  <c r="R471" i="2"/>
  <c r="R94" i="2" s="1"/>
  <c r="R93" i="2" s="1"/>
  <c r="T517" i="2"/>
  <c r="T516" i="2" s="1"/>
  <c r="T527" i="2"/>
  <c r="T526" i="2" s="1"/>
  <c r="BK113" i="3"/>
  <c r="BK112" i="3" s="1"/>
  <c r="J112" i="3" s="1"/>
  <c r="J63" i="3" s="1"/>
  <c r="P97" i="4"/>
  <c r="J33" i="4"/>
  <c r="AW56" i="1" s="1"/>
  <c r="P312" i="4"/>
  <c r="P374" i="4"/>
  <c r="T386" i="4"/>
  <c r="T477" i="4"/>
  <c r="R574" i="4"/>
  <c r="R712" i="4"/>
  <c r="T757" i="4"/>
  <c r="T756" i="4" s="1"/>
  <c r="T769" i="4"/>
  <c r="T768" i="4" s="1"/>
  <c r="J95" i="2"/>
  <c r="J62" i="2" s="1"/>
  <c r="BK516" i="2"/>
  <c r="J516" i="2" s="1"/>
  <c r="J68" i="2" s="1"/>
  <c r="J517" i="2"/>
  <c r="J69" i="2" s="1"/>
  <c r="J527" i="2"/>
  <c r="J71" i="2" s="1"/>
  <c r="BK526" i="2"/>
  <c r="J526" i="2" s="1"/>
  <c r="J70" i="2" s="1"/>
  <c r="F32" i="2"/>
  <c r="AZ53" i="1" s="1"/>
  <c r="J32" i="2"/>
  <c r="AV53" i="1" s="1"/>
  <c r="J53" i="3"/>
  <c r="E75" i="3"/>
  <c r="R89" i="3"/>
  <c r="R88" i="3" s="1"/>
  <c r="R87" i="3" s="1"/>
  <c r="F34" i="3"/>
  <c r="BB54" i="1" s="1"/>
  <c r="R113" i="3"/>
  <c r="R112" i="3" s="1"/>
  <c r="BK756" i="4"/>
  <c r="J756" i="4" s="1"/>
  <c r="J70" i="4" s="1"/>
  <c r="J757" i="4"/>
  <c r="J71" i="4" s="1"/>
  <c r="J769" i="4"/>
  <c r="J73" i="4" s="1"/>
  <c r="BK768" i="4"/>
  <c r="J768" i="4" s="1"/>
  <c r="J72" i="4" s="1"/>
  <c r="F33" i="2"/>
  <c r="BA53" i="1" s="1"/>
  <c r="BA52" i="1" s="1"/>
  <c r="J60" i="5"/>
  <c r="J29" i="5"/>
  <c r="J32" i="6"/>
  <c r="AV58" i="1" s="1"/>
  <c r="F32" i="6"/>
  <c r="AZ58" i="1" s="1"/>
  <c r="F84" i="3"/>
  <c r="BK88" i="3"/>
  <c r="J89" i="3"/>
  <c r="J62" i="3" s="1"/>
  <c r="J32" i="3"/>
  <c r="AV54" i="1" s="1"/>
  <c r="F32" i="3"/>
  <c r="AZ54" i="1" s="1"/>
  <c r="J113" i="3"/>
  <c r="J64" i="3" s="1"/>
  <c r="J97" i="4"/>
  <c r="J62" i="4" s="1"/>
  <c r="BK96" i="4"/>
  <c r="BK85" i="6"/>
  <c r="J86" i="6"/>
  <c r="J62" i="6" s="1"/>
  <c r="F33" i="3"/>
  <c r="BA54" i="1" s="1"/>
  <c r="J33" i="3"/>
  <c r="AW54" i="1" s="1"/>
  <c r="J32" i="5"/>
  <c r="AV57" i="1" s="1"/>
  <c r="AT57" i="1" s="1"/>
  <c r="F32" i="5"/>
  <c r="AZ57" i="1" s="1"/>
  <c r="J53" i="4"/>
  <c r="F32" i="4"/>
  <c r="AZ56" i="1" s="1"/>
  <c r="AZ55" i="1" s="1"/>
  <c r="AV55" i="1" s="1"/>
  <c r="AT55" i="1" s="1"/>
  <c r="J85" i="5"/>
  <c r="J61" i="5" s="1"/>
  <c r="F81" i="6"/>
  <c r="J33" i="6"/>
  <c r="AW58" i="1" s="1"/>
  <c r="F81" i="5"/>
  <c r="J78" i="6"/>
  <c r="F92" i="4"/>
  <c r="F33" i="4"/>
  <c r="BA56" i="1" s="1"/>
  <c r="BA55" i="1" s="1"/>
  <c r="AW55" i="1" s="1"/>
  <c r="J78" i="5"/>
  <c r="AY52" i="1" l="1"/>
  <c r="BC51" i="1"/>
  <c r="BB52" i="1"/>
  <c r="AX52" i="1" s="1"/>
  <c r="AT53" i="1"/>
  <c r="BK94" i="2"/>
  <c r="T94" i="2"/>
  <c r="T93" i="2" s="1"/>
  <c r="R96" i="4"/>
  <c r="R95" i="4" s="1"/>
  <c r="AT56" i="1"/>
  <c r="P94" i="2"/>
  <c r="P93" i="2" s="1"/>
  <c r="AU53" i="1" s="1"/>
  <c r="AU52" i="1" s="1"/>
  <c r="AU51" i="1" s="1"/>
  <c r="P96" i="4"/>
  <c r="P95" i="4" s="1"/>
  <c r="AU56" i="1" s="1"/>
  <c r="AU55" i="1" s="1"/>
  <c r="BD52" i="1"/>
  <c r="BD51" i="1" s="1"/>
  <c r="W30" i="1" s="1"/>
  <c r="BB51" i="1"/>
  <c r="AT54" i="1"/>
  <c r="AT58" i="1"/>
  <c r="J85" i="6"/>
  <c r="J61" i="6" s="1"/>
  <c r="BK84" i="6"/>
  <c r="J84" i="6" s="1"/>
  <c r="J88" i="3"/>
  <c r="J61" i="3" s="1"/>
  <c r="BK87" i="3"/>
  <c r="J87" i="3" s="1"/>
  <c r="AG57" i="1"/>
  <c r="AN57" i="1" s="1"/>
  <c r="J38" i="5"/>
  <c r="J96" i="4"/>
  <c r="J61" i="4" s="1"/>
  <c r="BK95" i="4"/>
  <c r="J95" i="4" s="1"/>
  <c r="AZ52" i="1"/>
  <c r="BK93" i="2"/>
  <c r="J93" i="2" s="1"/>
  <c r="J94" i="2"/>
  <c r="J61" i="2" s="1"/>
  <c r="AW52" i="1"/>
  <c r="BA51" i="1"/>
  <c r="W29" i="1"/>
  <c r="AY51" i="1"/>
  <c r="J29" i="4" l="1"/>
  <c r="J60" i="4"/>
  <c r="J60" i="3"/>
  <c r="J29" i="3"/>
  <c r="J60" i="2"/>
  <c r="J29" i="2"/>
  <c r="J60" i="6"/>
  <c r="J29" i="6"/>
  <c r="W27" i="1"/>
  <c r="AW51" i="1"/>
  <c r="AK27" i="1" s="1"/>
  <c r="AV52" i="1"/>
  <c r="AT52" i="1" s="1"/>
  <c r="AZ51" i="1"/>
  <c r="AX51" i="1"/>
  <c r="W28" i="1"/>
  <c r="W26" i="1" l="1"/>
  <c r="AV51" i="1"/>
  <c r="AG58" i="1"/>
  <c r="AN58" i="1" s="1"/>
  <c r="J38" i="6"/>
  <c r="AG54" i="1"/>
  <c r="AN54" i="1" s="1"/>
  <c r="J38" i="3"/>
  <c r="J38" i="2"/>
  <c r="AG53" i="1"/>
  <c r="AG56" i="1"/>
  <c r="J38" i="4"/>
  <c r="AG55" i="1" l="1"/>
  <c r="AN55" i="1" s="1"/>
  <c r="AN56" i="1"/>
  <c r="AG52" i="1"/>
  <c r="AN53" i="1"/>
  <c r="AT51" i="1"/>
  <c r="AK26" i="1"/>
  <c r="AG51" i="1" l="1"/>
  <c r="AN52" i="1"/>
  <c r="AK23" i="1" l="1"/>
  <c r="AK32" i="1" s="1"/>
  <c r="AN51" i="1"/>
</calcChain>
</file>

<file path=xl/sharedStrings.xml><?xml version="1.0" encoding="utf-8"?>
<sst xmlns="http://schemas.openxmlformats.org/spreadsheetml/2006/main" count="12388" uniqueCount="1668">
  <si>
    <t>Export VZ</t>
  </si>
  <si>
    <t>List obsahuje:</t>
  </si>
  <si>
    <t>1) Rekapitulace stavby</t>
  </si>
  <si>
    <t>2) Rekapitulace objektů stavby a soupisů prací</t>
  </si>
  <si>
    <t>3.0</t>
  </si>
  <si>
    <t>ZAMOK</t>
  </si>
  <si>
    <t>False</t>
  </si>
  <si>
    <t>{c3fee357-9dc1-4611-9d77-321eac15e6d9}</t>
  </si>
  <si>
    <t>0,01</t>
  </si>
  <si>
    <t>21</t>
  </si>
  <si>
    <t>15</t>
  </si>
  <si>
    <t>REKAPITULACE STAVBY</t>
  </si>
  <si>
    <t>v ---  níže se nacházejí doplnkové a pomocné údaje k sestavám  --- v</t>
  </si>
  <si>
    <t>Návod na vyplnění</t>
  </si>
  <si>
    <t>0,001</t>
  </si>
  <si>
    <t>Kód:</t>
  </si>
  <si>
    <t>2015013-102</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</si>
  <si>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</si>
  <si>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</si>
  <si>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III/4334, III/36711 - Kelčice - Investice obce</t>
  </si>
  <si>
    <t>0,1</t>
  </si>
  <si>
    <t>KSO:</t>
  </si>
  <si>
    <t/>
  </si>
  <si>
    <t>CC-CZ:</t>
  </si>
  <si>
    <t>1</t>
  </si>
  <si>
    <t>Místo:</t>
  </si>
  <si>
    <t>Kelčice</t>
  </si>
  <si>
    <t>Datum:</t>
  </si>
  <si>
    <t>25.10.2016</t>
  </si>
  <si>
    <t>10</t>
  </si>
  <si>
    <t>100</t>
  </si>
  <si>
    <t>Zadavatel:</t>
  </si>
  <si>
    <t>IČ:</t>
  </si>
  <si>
    <t>Obec Kelčice</t>
  </si>
  <si>
    <t>DIČ:</t>
  </si>
  <si>
    <t>Uchazeč:</t>
  </si>
  <si>
    <t>Vyplň údaj</t>
  </si>
  <si>
    <t>Projektant:</t>
  </si>
  <si>
    <t>Atelis - Ateliér liniových staveb</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</si>
  <si>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</si>
  <si>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</si>
  <si>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</si>
  <si>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</si>
  <si>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</si>
  <si>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</si>
  <si>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</si>
  <si>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</si>
  <si>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</si>
  <si>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</si>
  <si>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</si>
  <si>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</si>
  <si>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</si>
  <si>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</si>
  <si>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</si>
  <si>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</si>
  <si>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</si>
  <si>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</si>
  <si>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</si>
  <si>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</si>
  <si>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</si>
  <si>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</si>
  <si>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</si>
  <si>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</si>
  <si>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</si>
  <si>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</si>
  <si>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</si>
  <si>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</si>
  <si>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</si>
  <si>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</si>
  <si>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</si>
  <si>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</si>
  <si>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</si>
  <si>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</si>
  <si>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</si>
  <si>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</si>
  <si>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</si>
  <si>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</si>
  <si>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</si>
  <si>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</si>
  <si>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Uznatelné náklady</t>
  </si>
  <si>
    <t>STA</t>
  </si>
  <si>
    <t>{f9e009b0-548f-46f1-b4e5-7b6d6cce88ad}</t>
  </si>
  <si>
    <t>2</t>
  </si>
  <si>
    <t>/</t>
  </si>
  <si>
    <t>11</t>
  </si>
  <si>
    <t>SO 102 Chodníky - uznatelné náklady</t>
  </si>
  <si>
    <t>Soupis</t>
  </si>
  <si>
    <t>{d899cdc7-836b-4e7e-809f-0f653a653f82}</t>
  </si>
  <si>
    <t>13</t>
  </si>
  <si>
    <t>Vedlejší a ostatní náklady</t>
  </si>
  <si>
    <t>{953fa22c-914a-44ad-bfb5-bbedb75b5d8d}</t>
  </si>
  <si>
    <t>Neuznatelné náklady</t>
  </si>
  <si>
    <t>{32fa3666-c60f-4b4a-a2de-ed7112062c9c}</t>
  </si>
  <si>
    <t>SO 102 Chodníky - neuznatelné náklady</t>
  </si>
  <si>
    <t>{0637538f-9937-4cb3-a3e8-3b9f4c30708d}</t>
  </si>
  <si>
    <t>22</t>
  </si>
  <si>
    <t>SO 401 - Přeložky veřejného osvětlení - obec</t>
  </si>
  <si>
    <t>{cc71a124-0676-4920-9bba-9cf31f487c30}</t>
  </si>
  <si>
    <t>24</t>
  </si>
  <si>
    <t>SO 402 - Nové veřejné osvětlení - obec</t>
  </si>
  <si>
    <t>{debc037d-f930-484a-ab69-f60ee6649760}</t>
  </si>
  <si>
    <t>1) Krycí list soupisu</t>
  </si>
  <si>
    <t>2) Rekapitulace</t>
  </si>
  <si>
    <t>3) Soupis prací</t>
  </si>
  <si>
    <t>Zpět na list:</t>
  </si>
  <si>
    <t>Rekapitulace stavby</t>
  </si>
  <si>
    <t>KRYCÍ LIST SOUPISU</t>
  </si>
  <si>
    <t>Objekt:</t>
  </si>
  <si>
    <t>1 - Uznatelné náklady</t>
  </si>
  <si>
    <t>Soupis:</t>
  </si>
  <si>
    <t>11 - SO 102 Chodníky - uznatelné náklady</t>
  </si>
  <si>
    <t>00288926</t>
  </si>
  <si>
    <t>REKAPITULACE ČLENĚNÍ SOUPISU PRACÍ</t>
  </si>
  <si>
    <t>Kód dílu - Popis</t>
  </si>
  <si>
    <t>Cena celkem [CZK]</t>
  </si>
  <si>
    <t>Náklady soupisu celkem</t>
  </si>
  <si>
    <t>-1</t>
  </si>
  <si>
    <t>HSV - Práce a dodávky HSV</t>
  </si>
  <si>
    <t xml:space="preserve">    1 - Zemní práce</t>
  </si>
  <si>
    <t xml:space="preserve">    5 - Komunikace pozemní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</si>
  <si>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</si>
  <si>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</si>
  <si>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</si>
  <si>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</si>
  <si>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</si>
  <si>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</si>
  <si>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M - Práce a dodávky M</t>
  </si>
  <si>
    <t xml:space="preserve">    46-M - Zemní práce při extr.mont.pracích</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</si>
  <si>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</si>
  <si>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</si>
  <si>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</si>
  <si>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</si>
  <si>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</si>
  <si>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</si>
  <si>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</si>
  <si>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</si>
  <si>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</si>
  <si>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</si>
  <si>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</si>
  <si>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</si>
  <si>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</si>
  <si>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</si>
  <si>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</si>
  <si>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</si>
  <si>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</si>
  <si>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</si>
  <si>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</si>
  <si>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113106121</t>
  </si>
  <si>
    <t>Rozebrání dlažeb komunikací pro pěší z betonových nebo kamenných dlaždic</t>
  </si>
  <si>
    <t>m2</t>
  </si>
  <si>
    <t>CS ÚRS 2016 01</t>
  </si>
  <si>
    <t>4</t>
  </si>
  <si>
    <t>-1904773623</t>
  </si>
  <si>
    <t>PP</t>
  </si>
  <si>
    <t>Rozebrání dlažeb a dílců komunikací pro pěší, vozovek a ploch s přemístěním hmot na skládku na vzdálenost do 3 m nebo s naložením na dopravní prostředek komunikací pro pěší s ložem z kameniva nebo živice a s výplní spár z betonových nebo kameninových dlaždic, desek nebo tvarovek</t>
  </si>
  <si>
    <t>PSC</t>
  </si>
  <si>
    <t xml:space="preserve">Poznámka k souboru cen:_x000D_
1. Ceny jsou určeny pro rozebrání dlažeb a dílců včetně odstranění lože. 2. Ceny nelze použít pro rozebrání dlažeb uložených do betonového lože nebo do cementové malty, které se oceňují cenami -7130, -7131, -7132, -7170, -7171, -7172, -7230, -7231 a -7232 Odstranění podkladů nebo krytů z betonu prostého; pro volbu těchto cen je rozhodující tloušťka bourané dlažby včetně lože nebo podkladu. 3. U komunikací pro pěší a u vozovek a ploch menších než 50 m2 jsou ceny určeny pro ruční rozebrání, u vozovek a ploch větších než 50 m2 pro rozebrání strojní. 4. V cenách nejsou započteny náklady na popř. nutné očištění: a) dlažebních nebo mozaikových kostek, které se oceňuje cenami souboru cen 979 07-11 Očištění vybouraných dlažebních kostek části C01 tohoto ceníku, b) betonových, kameninových nebo kamenných desek nebo dlaždic, které se oceňuje cenami souboru cen 979 0 . - . . Očištění vybouraných obrubníků, krajníků, desek nebo dílců části C01 tohoto ceníku. 5. Přemístění vybourané dlažby včetně materiálu z lože a spár na vzdálenost přes 3 m se oceňuje cenami souborů cen 997 22-1 Vodorovná doprava suti a vybouraných hmot. </t>
  </si>
  <si>
    <t>VV</t>
  </si>
  <si>
    <t>"dle dig. měření, výkresové dokumentace a TZ"</t>
  </si>
  <si>
    <t xml:space="preserve">"dlažba 300 x 300 mm"      </t>
  </si>
  <si>
    <t>129 + 1,4 + 36,9 + 73 + 10,6 + 23,6 + 20,2 + 50,2 + 28,4 + 27,9 + 89,7 + 42,4 + 1,1 + 23,4 + 15,3 + 15,6 + 10,4 + 39,2 + 35,5 + 15,3 + 5,6 + 51,7</t>
  </si>
  <si>
    <t>22,1 + 20 + 22,5 + 17 + 119,3 + 0,5 + 31,5 + 11 + 3,1 + 22,7 + 6,5 + 28,4 + 9,4 + 4,3 + 38,9 + 3 + 1,4 + 3,6 + 2,4</t>
  </si>
  <si>
    <t>"dlažba 400 x 400 mm"</t>
  </si>
  <si>
    <t>1,40</t>
  </si>
  <si>
    <t>"dlažba 500 x 500 mm"</t>
  </si>
  <si>
    <t>5,20+1,70+5,80</t>
  </si>
  <si>
    <t>Součet</t>
  </si>
  <si>
    <t>113106123</t>
  </si>
  <si>
    <t>Rozebrání dlažeb komunikací pro pěší ze zámkových dlaždic</t>
  </si>
  <si>
    <t>2104128262</t>
  </si>
  <si>
    <t>Rozebrání dlažeb a dílců komunikací pro pěší, vozovek a ploch s přemístěním hmot na skládku na vzdálenost do 3 m nebo s naložením na dopravní prostředek komunikací pro pěší s ložem z kameniva nebo živice a s výplní spár ze zámkové dlažby</t>
  </si>
  <si>
    <t>"20/10/6 mm - šedá"</t>
  </si>
  <si>
    <t>1,90+14,20+6,50+16,40</t>
  </si>
  <si>
    <t>"20/10/6 - barevná mozaika"</t>
  </si>
  <si>
    <t>10,70</t>
  </si>
  <si>
    <t xml:space="preserve">"20/16,50/6 - šedá"   </t>
  </si>
  <si>
    <t>5,30+0,70+9,80+6,50</t>
  </si>
  <si>
    <t>"20/16,50/6 - pískově žlutá"</t>
  </si>
  <si>
    <t>9,60</t>
  </si>
  <si>
    <t xml:space="preserve">"24/12/6 - šedá" </t>
  </si>
  <si>
    <t>9,90</t>
  </si>
  <si>
    <t>"20/10 + 20/20 + 20/30"</t>
  </si>
  <si>
    <t>7,60</t>
  </si>
  <si>
    <t>3</t>
  </si>
  <si>
    <t>113106151</t>
  </si>
  <si>
    <t>Rozebrání dlažeb vozovek pl do 50 m2 z velkých kostek do lože z kameniva</t>
  </si>
  <si>
    <t>-855305379</t>
  </si>
  <si>
    <t>Rozebrání dlažeb a dílců komunikací pro pěší, vozovek a ploch s přemístěním hmot na skládku na vzdálenost do 3 m nebo s naložením na dopravní prostředek vozovek a ploch, s jakoukoliv výplní spár v ploše jednotlivě do 50 m2 z velkých kostek kladených do lože z kameniva</t>
  </si>
  <si>
    <t>8,40+9,90+0,80+8,40+4,10</t>
  </si>
  <si>
    <t>113106161</t>
  </si>
  <si>
    <t>Rozebrání dlažeb vozovek pl do 50 m2 z drobných kostek do lože z kameniva</t>
  </si>
  <si>
    <t>1189983263</t>
  </si>
  <si>
    <t>Rozebrání dlažeb a dílců komunikací pro pěší, vozovek a ploch s přemístěním hmot na skládku na vzdálenost do 3 m nebo s naložením na dopravní prostředek vozovek a ploch, s jakoukoliv výplní spár v ploše jednotlivě do 50 m2 z drobných kostek nebo odseků kladených do lože z kameniva</t>
  </si>
  <si>
    <t>8,20+8,20+8,10+0,80</t>
  </si>
  <si>
    <t>5</t>
  </si>
  <si>
    <t>113107171</t>
  </si>
  <si>
    <t>Odstranění podkladu pl přes 50 do 200 m2 z betonu prostého tl 150 mm</t>
  </si>
  <si>
    <t>1128016065</t>
  </si>
  <si>
    <t>Odstranění podkladů nebo krytů s přemístěním hmot na skládku na vzdálenost do 20 m nebo s naložením na dopravní prostředek v ploše jednotlivě přes 50 m2 do 200 m2 z betonu prostého, o tl. vrstvy přes 100 do 150 mm</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</si>
  <si>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U ploch menších než 50 m2 jsou ceny určeny pro ruční odstranění podkladu nebo krytu, u ploch větších než 50 m2 pro odstranění strojní. 3. Ceny a) –7111 až –7113, –7151 až -7153 a -7211 až -7213 lze použít i pro odstranění podkladů nebo krytů ze štěrkopísku, škváry, strusky nebo z mechanicky zpevněných zemin, b) –7121 až 7125, –7161 až -7165 a -7221 až -7225 lze použít i pro odstranění podkladů nebo krytů ze zemin stabilizovaných vápnem, c) –7130 až -7132, –7170 až -7172 a –7230 až -7232 lze použít i pro odstranění dlažeb uložených do betonového lože a dlažeb z mozaiky uložených do cementové malty nebo podkladu ze zemin stabilizovaných cementem. 4. Ceny lze použít i pro odstranění podkladů nebo krytů opatřených živičnými postřiky nebo nátěry. 5. Ceny odlišené podle tloušťky (např. do 100 mm, do 200 mm) jsou určeny vždy pro celou tloušťku jednotlivých konstrukcí.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7. Přemístění vybouraného materiálu na vzdálenost přes 3 m u cen –7111 až –7146 a přes 20 m u cen -7151 až –7246 se oceňuje cenami souborů cen 997 22-1 Vodorovná doprava suti. 8. Ceny -714 . , -718 . a –724 . nelze použít pro odstranění podkladu nebo krytu frézováním. </t>
  </si>
  <si>
    <t xml:space="preserve">"beton tl. 150 mm"      </t>
  </si>
  <si>
    <t>7,30+7,70+4,80+7,50+7,40+9,50+5,40+5,30+7,70+5,70+6,40+5,10+8,50+8,80+0,50+1,70+1,0</t>
  </si>
  <si>
    <t>6,60+5,80+23,50+10,50+1,20+18,10+13,70</t>
  </si>
  <si>
    <t>6</t>
  </si>
  <si>
    <t>113107242</t>
  </si>
  <si>
    <t>Odstranění podkladu pl přes 200 m2 živičných tl 100 mm</t>
  </si>
  <si>
    <t>954775358</t>
  </si>
  <si>
    <t>Odstranění podkladů nebo krytů s přemístěním hmot na skládku na vzdálenost do 20 m nebo s naložením na dopravní prostředek v ploše jednotlivě přes 200 m2 živičných, o tl. vrstvy přes 50 do 100 mm</t>
  </si>
  <si>
    <t>"Vybourání asfaltobetonového sjezdu (odstranění v místě chodníku)"</t>
  </si>
  <si>
    <t>"tl. 100 mm"     11,40+11,60</t>
  </si>
  <si>
    <t>7</t>
  </si>
  <si>
    <t>113107243</t>
  </si>
  <si>
    <t>Odstranění podkladu pl přes 200 m2 živičných tl 150 mm</t>
  </si>
  <si>
    <t>1210686999</t>
  </si>
  <si>
    <t>Odstranění podkladů nebo krytů s přemístěním hmot na skládku na vzdálenost do 20 m nebo s naložením na dopravní prostředek v ploše jednotlivě přes 200 m2 živičných, o tl. vrstvy přes 100 do 150 mm</t>
  </si>
  <si>
    <t>"Vybourání asfaltobeton. zálivu (odstranění v místě autobusového nástupiště)"</t>
  </si>
  <si>
    <t>"tl. 150 mm"     47,80</t>
  </si>
  <si>
    <t>8</t>
  </si>
  <si>
    <t>113202111</t>
  </si>
  <si>
    <t>Vytrhání obrub krajníků obrubníků stojatých</t>
  </si>
  <si>
    <t>m</t>
  </si>
  <si>
    <t>-668769029</t>
  </si>
  <si>
    <t>Vytrhání obrub s vybouráním lože, s přemístěním hmot na skládku na vzdálenost do 3 m nebo s naložením na dopravní prostředek z krajníků nebo obrubníků stojatých</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</si>
  <si>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</si>
  <si>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"včetně vybourání bet. lože tl. 15 cm"</t>
  </si>
  <si>
    <t xml:space="preserve">"silniční"     </t>
  </si>
  <si>
    <t>1,70+1,50+1,50+1,60+1,50+1,50+1,50+16,70+1,50+2,0+1,0</t>
  </si>
  <si>
    <t>Mezisoučet</t>
  </si>
  <si>
    <t>"chodníkový"</t>
  </si>
  <si>
    <t>171,8 + 2,7 + 23,7 + 20,8 + 12,5 + 8,1 + 15,9 + 12,5 + 27,2 + 13,3 + 9,8 + 28,6 + 28,6 + 1 + 1 + 15,6 + 16,9</t>
  </si>
  <si>
    <t>13,3 + 11,4 + 1,3 + 27,7 + 26,7 + 13,5 + 12 + 16,2 + 13,5 + 1,5 + 3 + 10,2 + 10,2 + 6,5 + 3,8 + 8 + 8 + 1,5</t>
  </si>
  <si>
    <t xml:space="preserve"> 5,2 + 27,1 + 9,6 + 5,5 + 11,2 + 1,5 + 1,5 + 1,6 + 5 + 15 + 12,4 + 13,4 + 12 + 13,7 + 2 + 14,6 + 11,7</t>
  </si>
  <si>
    <t>10,3 + 11,1 + 11,5 + 10,1 + 11,2 + 15,4 + 15,2 + 29,6 + 10 + 14,6 + 20,5 + 17,3 + 7,5 + 1,5 + 7,5</t>
  </si>
  <si>
    <t>2,9 + 3 + 14 + 13,8 + 2,2 + 1,5 + 18,3 + 19,7 + 1,5 + 3,5 + 7,8 + 6,8 + 3,9 + 2,5 + 2,8 + 3,6 + 26,1</t>
  </si>
  <si>
    <t>27,4</t>
  </si>
  <si>
    <t>9</t>
  </si>
  <si>
    <t>113204111</t>
  </si>
  <si>
    <t>Vytrhání obrub záhonových</t>
  </si>
  <si>
    <t>703163606</t>
  </si>
  <si>
    <t>Vytrhání obrub s vybouráním lože, s přemístěním hmot na skládku na vzdálenost do 3 m nebo s naložením na dopravní prostředek záhonových</t>
  </si>
  <si>
    <t>"zahradní obrubník"</t>
  </si>
  <si>
    <t>24,2 + 1 + 1,6 + 4,5 + 0,5 + 3,7 + 20,8 + 10,5 + 3,2 + 7 + 15,1 + 13,6 + 1,6 + 28,6</t>
  </si>
  <si>
    <t>5,3 + 8,3 + 13,4 + 10,4 + 5,6 + 8,4 + 1 + 1 + 0,5 +0,5 + 0,5 + 3,9 + 2,5 + 3,5 + 2,6 + 2,6</t>
  </si>
  <si>
    <t>122302203</t>
  </si>
  <si>
    <t>Odkopávky a prokopávky nezapažené pro silnice objemu do 5000 m3 v hornině tř. 4</t>
  </si>
  <si>
    <t>m3</t>
  </si>
  <si>
    <t>-102404544</t>
  </si>
  <si>
    <t>Odkopávky a prokopávky nezapažené pro silnice s přemístěním výkopku v příčných profilech na vzdálenost do 15 m nebo s naložením na dopravní prostředek v hornině tř. 4 přes 1 000 do 5 000 m3</t>
  </si>
  <si>
    <t xml:space="preserve">Poznámka k souboru cen:_x000D_
1. Ceny jsou určeny pro vykopávky: a) příkopů pro silnice a to i tehdy, jsou-li vykopávky příkopů prováděny samostatně, b) v zemnících na suchu, jestliže tyto zemníky přímo souvisejí s odkopávkami nebo prokopávkami pro spodní stavbu silnic. Vykopávky v ostatních zemnících se oceňují podle kapitoly. 3*2 Zemníky Všeobecných podmínek tohoto katalogu. c) při zahlubování silnic pro mimoúrovňové křížení a pro vykopávky pod mosty provedenými v předepsaném předstihu. Část vykopávky mezi svislými rovinami proloženými vnějšími hranami mostu se oceňují: - při objemu do 1 000 m3 cenami pro množství do 100 m3 - při objemu přes 1 000 m3 cenami pro množství přes 100 do 1 000 m3. d) pro sejmutí podorničí s přihlédnutím k ustanovení čl. 3112 Všeobecných podmínek katalogu. 2. Ceny nelze použít pro odkopávky a prokopávky v zapažených prostorách; tyto zemní práce se oceňují podle čl. 3116 Všeobecných podmínek tohoto katalogu. 3. V cenách jsou započteny i náklady na vodorovné přemístění výkopku v příčných profilech na přilehlých svazích a příkopech. Vzdálenosti příčného přemístění se nezahrnují do střední vzdálenosti vodorovného přemístění výkopku. 4. Vodorovné přemístění výkopku z výkopiště na násypiště při jakékoliv šířce koruny se nepovažuje za vodorovné přemístění výkopku v příčném profilu, je-li při odkopávce nebo prokopávce mezi výkopištěm a násypištěm v příčném profilu dopravní nebo jiný pruh, na němž projekt vylučuje rušení provozu prováděním zemních prací. Takové přemístění výkopku se oceňuje podle čl. 3162 Všeobecných podmínek tohoto katalogu. 5. Přemístění výkopku v příčných profilech na vzdálenost přes 15 m se oceňuje cenami souboru cen 162 .0-1 . Vodorovné přemístění výkopku části A 01 Společné zemní práce tohoto katalogu </t>
  </si>
  <si>
    <t xml:space="preserve">"výkop pro chodníky"     </t>
  </si>
  <si>
    <t>"pod zelenou plochou - 20 cm"      836,30*0,20</t>
  </si>
  <si>
    <t>"pod rozebíranými povrchy - 25 cm"      810,0*0,250</t>
  </si>
  <si>
    <t>"sjezdy"</t>
  </si>
  <si>
    <t>"pod zelenou plochou - 31 cm"     101,0*0,310</t>
  </si>
  <si>
    <t>"pod rozebíranými povrchy - 36 cm"      483,70*0,360</t>
  </si>
  <si>
    <t>"srovnání pláně - 15 cm"       100,0*0,150</t>
  </si>
  <si>
    <t>"vyhrazené parkovací stání"</t>
  </si>
  <si>
    <t>"pod zelenou plochou - 31 cm"      16,20*0,310</t>
  </si>
  <si>
    <t>"výkop pro sanaci tl. 300 mm"      584,70*0,30</t>
  </si>
  <si>
    <t>162701105</t>
  </si>
  <si>
    <t>Vodorovné přemístění do 10000 m výkopku/sypaniny z horniny tř. 1 až 4</t>
  </si>
  <si>
    <t>1866009257</t>
  </si>
  <si>
    <t>Vodorovné přemístění výkopku nebo sypaniny po suchu na obvyklém dopravním prostředku, bez naložení výkopku, avšak se složením bez rozhrnutí z horniny tř. 1 až 4 na vzdálenost přes 9 000 do 10 000 m</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</si>
  <si>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</si>
  <si>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"výkopy - viz pol. 122302203"      770,634</t>
  </si>
  <si>
    <t>12</t>
  </si>
  <si>
    <t>17120121R</t>
  </si>
  <si>
    <t>Poplatek za uložení odpadu ze sypaniny na skládce (skládkovné)</t>
  </si>
  <si>
    <t>t</t>
  </si>
  <si>
    <t>-786835233</t>
  </si>
  <si>
    <t>"viz pol. 162701105"      770,634*1,90</t>
  </si>
  <si>
    <t>181951102</t>
  </si>
  <si>
    <t>Úprava pláně v hornině tř. 1 až 4 se zhutněním</t>
  </si>
  <si>
    <t>326575287</t>
  </si>
  <si>
    <t>Úprava pláně vyrovnáním výškových rozdílů v hornině tř. 1 až 4 se zhutněním</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</si>
  <si>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</si>
  <si>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693,40+1652,720</t>
  </si>
  <si>
    <t>14</t>
  </si>
  <si>
    <t>184807111</t>
  </si>
  <si>
    <t>Zřízení ochrany stromu bedněním</t>
  </si>
  <si>
    <t>-1530973122</t>
  </si>
  <si>
    <t>Ochrana kmene bedněním před poškozením stavebním provozem zřízení</t>
  </si>
  <si>
    <t xml:space="preserve">Poznámka k souboru cen:_x000D_
1. V cenách jsou započteny i náklady na řezivo. 2. Množství jednotek se určuje v m2 rozvinuté plochy bednění. </t>
  </si>
  <si>
    <t>"Ochrana stromů bedněním o půdorysu 1x1m, výšky 2m - 11 ks"</t>
  </si>
  <si>
    <t>(1,0*4)*2,0*11</t>
  </si>
  <si>
    <t>184807112</t>
  </si>
  <si>
    <t>Odstranění ochrany stromu bedněním</t>
  </si>
  <si>
    <t>-1647941109</t>
  </si>
  <si>
    <t>Ochrana kmene bedněním před poškozením stavebním provozem odstranění</t>
  </si>
  <si>
    <t>"viz pol. zřízení bednění"     88,0</t>
  </si>
  <si>
    <t>Komunikace pozemní</t>
  </si>
  <si>
    <t>16</t>
  </si>
  <si>
    <t>564581111</t>
  </si>
  <si>
    <t>Zřízení podsypu nebo podkladu ze sypaniny tl 300 mm</t>
  </si>
  <si>
    <t>631785420</t>
  </si>
  <si>
    <t>Zřízení podsypu nebo podkladu ze sypaniny s rozprostřením, vlhčením, a zhutněním, po zhutnění tl. 300 mm</t>
  </si>
  <si>
    <t xml:space="preserve">Poznámka k souboru cen:_x000D_
1. Ceny jsou určeny, jen předepíše-li projekt zřízení podsypu nebo podkladu ze sypaniny ze zemníku nebo z výkopku v trase. 2. V cenách nejsou započteny náklady na získání sypaniny a její přemístění k místu zabudování, které se oceňuje podle ustanovení čl. 3111 Všeobecných podmínek části části A 01 tohoto katalogu. </t>
  </si>
  <si>
    <t>"Podklad z lomového kamene fr. 0-125 – sanace sjezdů v tl. 300mm"</t>
  </si>
  <si>
    <t>"požadovaná únosnost zemní pláně 45 MPa, v případě nesplnění – sanace podloží"</t>
  </si>
  <si>
    <t>584,70</t>
  </si>
  <si>
    <t>17</t>
  </si>
  <si>
    <t>M</t>
  </si>
  <si>
    <t>58344229R</t>
  </si>
  <si>
    <t>štěrkodrť frakce 0-125</t>
  </si>
  <si>
    <t>1741077703</t>
  </si>
  <si>
    <t>"viz pol. 564581111"         584,70*0,30*2,05</t>
  </si>
  <si>
    <t>18</t>
  </si>
  <si>
    <t>58344199R</t>
  </si>
  <si>
    <t>štěrkodrť frakce 0-63</t>
  </si>
  <si>
    <t>-1863356100</t>
  </si>
  <si>
    <t xml:space="preserve">Kamenivo přírodní drcené hutné pro stavební účely PDK (drobné, hrubé a štěrkodrť) štěrkodrtě ČSN EN 13043 frakce   0-63   </t>
  </si>
  <si>
    <t>19</t>
  </si>
  <si>
    <t>564752111</t>
  </si>
  <si>
    <t>Podklad z vibrovaného štěrku VŠ tl 150 mm</t>
  </si>
  <si>
    <t>920137615</t>
  </si>
  <si>
    <t>Podklad nebo kryt z vibrovaného štěrku VŠ s rozprostřením, vlhčením a zhutněním, po zhutnění tl. 150 mm</t>
  </si>
  <si>
    <t>"tl. 140 mm"</t>
  </si>
  <si>
    <t>"kce 2a - sjezdy - VŠ fr. 32-63 mm"      384,40</t>
  </si>
  <si>
    <t>"kce 2a - vyhrazené parkovací stání - VŠ fr. 32-63 mm"       16,20</t>
  </si>
  <si>
    <t>"kce 2d - sjezdy drenážní - VŠ fr. 32-63 mm"      87,90</t>
  </si>
  <si>
    <t>"kce 2b - slepecká - VŠ fr. 32-63 mm"      104,90+7,20</t>
  </si>
  <si>
    <t>20</t>
  </si>
  <si>
    <t>564851111</t>
  </si>
  <si>
    <t>Podklad ze štěrkodrtě ŠD tl 150 mm</t>
  </si>
  <si>
    <t>782229002</t>
  </si>
  <si>
    <t>Podklad ze štěrkodrti ŠD s rozprostřením a zhutněním, po zhutnění tl. 150 mm</t>
  </si>
  <si>
    <t>"kce 2a - sjezdy - ŠD fr. 0-32 mm"      384,40</t>
  </si>
  <si>
    <t>"kce 2a - vyhrazené parkovací stání - ŠD fr. 0-32 mm"       16,20</t>
  </si>
  <si>
    <t>"kce 2d - sjezdy drenážní - ŠD fr. 0-32 mm"      87,90</t>
  </si>
  <si>
    <t>"kce 2b - slepecká - ŠD fr. 0-32 mm"      104,90+7,20</t>
  </si>
  <si>
    <t>"Podklad z ŠD – štěrkodrť frakce 0 - 32 v tl. 150mm pro sjezdy"      100,0</t>
  </si>
  <si>
    <t>564861111</t>
  </si>
  <si>
    <t>Podklad ze štěrkodrtě ŠD tl 200 mm</t>
  </si>
  <si>
    <t>63274127</t>
  </si>
  <si>
    <t>Podklad ze štěrkodrti ŠD s rozprostřením a zhutněním, po zhutnění tl. 200 mm</t>
  </si>
  <si>
    <t>"kce 1a - ŠD fr. 0-32 mm"      1591,50</t>
  </si>
  <si>
    <t>"kce 1c - umělá vodící linie - ŠD fr. 0-32 mm"     (18,40+12,10+7,40+10,40+10,0+9,50)*0,40</t>
  </si>
  <si>
    <t>"kce 1b - slepecká dlažba - ŠD fr. 0-32 mm"      33,10</t>
  </si>
  <si>
    <t>"kce 1d - kontrastní pás - ŠD fr. 0-32 mm"     4,80</t>
  </si>
  <si>
    <t>596211113</t>
  </si>
  <si>
    <t>Kladení zámkové dlažby komunikací pro pěší tl 60 mm skupiny A pl přes 300 m2</t>
  </si>
  <si>
    <t>886375422</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</si>
  <si>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300 m2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</si>
  <si>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</si>
  <si>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"kce 1b - slepecká dlažba"      33,10</t>
  </si>
  <si>
    <t>"kce 1d - kontrastní pás"     4,80</t>
  </si>
  <si>
    <t>23</t>
  </si>
  <si>
    <t>592451-R1</t>
  </si>
  <si>
    <t>dlažba zámková slepecká 20x10x6 cm bílá</t>
  </si>
  <si>
    <t>302801306</t>
  </si>
  <si>
    <t>"viz pol. 596211113 + ztratné 3%"</t>
  </si>
  <si>
    <t>33,10*1,03</t>
  </si>
  <si>
    <t>592451-R2</t>
  </si>
  <si>
    <t>dlažba  skladebná 20x10x6 cm bílá hladká</t>
  </si>
  <si>
    <t>-260789340</t>
  </si>
  <si>
    <t>4,80*1,03</t>
  </si>
  <si>
    <t>25</t>
  </si>
  <si>
    <t>596212213</t>
  </si>
  <si>
    <t>Kladení zámkové dlažby pozemních komunikací tl 80 mm skupiny A pl přes 300 m2</t>
  </si>
  <si>
    <t>828363471</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</si>
  <si>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300 m2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</si>
  <si>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50 mm se oceňuje cenami souboru cen 451 ..-9 Příplatek za každých dalších 10 mm tloušťky podkladu nebo lože. </t>
  </si>
  <si>
    <t>"kce 2a - sjezdy"      384,40</t>
  </si>
  <si>
    <t>"kce 2a - vyhrazené parkovací stání"       16,20</t>
  </si>
  <si>
    <t>"kce 2d - sjezdy drenážní - zásyp vsakovacích spár drobným kačírkem fr. 2-4 mm"      87,90</t>
  </si>
  <si>
    <t>"kce 2b - slepecká"      104,90+7,20</t>
  </si>
  <si>
    <t>26</t>
  </si>
  <si>
    <t>592453-R3</t>
  </si>
  <si>
    <t>dlažba 20x20x8 cm přírodní</t>
  </si>
  <si>
    <t>-174223839</t>
  </si>
  <si>
    <t>"viz pol. 596212213 + ztratné 1%"</t>
  </si>
  <si>
    <t>400,60*1,01</t>
  </si>
  <si>
    <t>27</t>
  </si>
  <si>
    <t>592451-R3</t>
  </si>
  <si>
    <t>dlažba zámková slepecká 20x10x8 cm bílá</t>
  </si>
  <si>
    <t>-917900401</t>
  </si>
  <si>
    <t>(104,90+7,20)*1,01</t>
  </si>
  <si>
    <t>28</t>
  </si>
  <si>
    <t>592453-R4</t>
  </si>
  <si>
    <t>dlažba 20x20x8 cm přírodní drenážní</t>
  </si>
  <si>
    <t>855931440</t>
  </si>
  <si>
    <t>87,90*1,01</t>
  </si>
  <si>
    <t>29</t>
  </si>
  <si>
    <t>596811223</t>
  </si>
  <si>
    <t>Kladení betonové dlažby komunikací pro pěší do lože z kameniva vel do 0,25 m2 plochy přes 300 m2</t>
  </si>
  <si>
    <t>-1431373398</t>
  </si>
  <si>
    <t>Kladení dlažby z betonových nebo kameninových dlaždic komunikací pro pěší s vyplněním spár a se smetením přebytečného materiálu na vzdálenost do 3 m s ložem z kameniva těženého tl. do 30 mm velikosti dlaždic přes 0,09 m2 do 0,25 m2, pro plochy přes 300 m2</t>
  </si>
  <si>
    <t xml:space="preserve">Poznámka k souboru cen:_x000D_
1. V cenách jsou započteny i náklady na dodání hmot pro lože a na dodání materiálu pro výplň spár. 2. V cenách nejsou započteny náklady na dodání dlaždic, které se oceňují ve specifikaci; ztratné lze dohodnout u plochy a) do 100 m2 ve výši 3 %, b) přes 100 do 300 m2 ve výši 2 %, c) přes 300 m2 ve výši 1 %. 3. Část lože přesahující tloušťku 30 mm se oceňuje cenami souboru cen 451 . . -9 . Příplatek za každých dalších 10 mm tloušťky podkladu nebo lože. </t>
  </si>
  <si>
    <t>"kce 1a"      1591,50</t>
  </si>
  <si>
    <t>"kce 1c - umělá vodící linie"     (18,40+12,10+7,40+10,40+10,0+9,50)*0,40</t>
  </si>
  <si>
    <t>30</t>
  </si>
  <si>
    <t>592457-R1</t>
  </si>
  <si>
    <t>dlažba betonová plošná tryskaná 40x40x6 cm šedá</t>
  </si>
  <si>
    <t>1010520686</t>
  </si>
  <si>
    <t>"viz pol. 596811223 + ztratné 1%"</t>
  </si>
  <si>
    <t>1591,50*1,01</t>
  </si>
  <si>
    <t>31</t>
  </si>
  <si>
    <t>592457-R2</t>
  </si>
  <si>
    <t>dlažba betonová plošná 40x40x6 cm bílá s vodícími drážkami</t>
  </si>
  <si>
    <t>-1604136477</t>
  </si>
  <si>
    <t>"viz pol. 596811223 + ztratné 3%"</t>
  </si>
  <si>
    <t>27,120*1,03</t>
  </si>
  <si>
    <t>Trubní vedení</t>
  </si>
  <si>
    <t>32</t>
  </si>
  <si>
    <t>899431111</t>
  </si>
  <si>
    <t>Výšková úprava uličního vstupu nebo vpusti do 200 mm zvýšením krycího hrnce, šoupěte nebo hydrantu</t>
  </si>
  <si>
    <t>kus</t>
  </si>
  <si>
    <t>611477679</t>
  </si>
  <si>
    <t>Výšková úprava uličního vstupu nebo vpusti do 200 mm zvýšením krycího hrnce, šoupěte nebo hydrantu bez úpravy armatur</t>
  </si>
  <si>
    <t xml:space="preserve">Poznámka k souboru cen:_x000D_
1. V cenách jsou započteny i náklady na: a) odbourání dosavadního krytu, podkladu, nadezdívky nebo prstence s odklizením vybouraných hmot do 3 m, b) zarovnání plochy nadezdívky cementovou maltou, c) podbetonování nebo podezdění rámu, d) odstranění a znovuosazení rámu, poklopu, mříže, krycího hrnce nebo hydrantu, e) úpravu a doplnění krytu popř. podkladu vozovky v místě provedené výškové úpravy. 2. V cenách nejsou započteny náklady na příp. nutné dodání nové mříže, rámu, poklopu nebo krycího hrnce. Jejich dodání se oceňuje ve specifikaci, ztratné se nestanoví. </t>
  </si>
  <si>
    <t>"úprava povrchových znaků inženýrských sítí"</t>
  </si>
  <si>
    <t>"případné snížení"         46,0</t>
  </si>
  <si>
    <t>Ostatní konstrukce a práce, bourání</t>
  </si>
  <si>
    <t>33</t>
  </si>
  <si>
    <t>914111111</t>
  </si>
  <si>
    <t>Montáž svislé dopravní značky do velikosti 1 m2 objímkami na sloupek nebo konzolu</t>
  </si>
  <si>
    <t>632144317</t>
  </si>
  <si>
    <t>Montáž svislé dopravní značky základní velikosti do 1 m2 objímkami na sloupky nebo konzoly</t>
  </si>
  <si>
    <t xml:space="preserve">Poznámka k souboru cen:_x000D_
1. V cenách jsou započteny i náklady na montáž značek včetně upevňovacího materiálu na předem připravenou nosnou konstrukci (sloupek, konzolu, sloup). 2. V cenách nejsou započteny náklady na: a) dodání značek, tyto se oceňují ve specifikaci, b) na montáž a dodávku ocelových nosných konstrukcí – sloupků, konzol, tyto se oceňují cenami souboru cen 914 51 Montáž sloupku a 914 53 Montáž konzol a nástavců, c) nátěry, tyto se oceňují jako práce PSV příslušnými cenami katalogu 800-783 Nátěry, d) naložení a odklizení výkopku, tyto se oceňují cenami části A 01 katalogu 800-1 Zemní práce. 3. Ceny nelze použít pro osazení a montáž svislých dopravních značek: a) světelných, tyto se oceňují cenami katalogu 21 M Elektromontáže – silnoproud, b) upevněných na lanech, nebo speciálních konstrukcích nesoucích více značek, tyto se oceňují individuálně. </t>
  </si>
  <si>
    <t>"svislé DZ IJ4b dle ČSN018020"</t>
  </si>
  <si>
    <t>1,0</t>
  </si>
  <si>
    <t>"svislé DZ IP12 se symbolem O1 dle ČSN018020"</t>
  </si>
  <si>
    <t>2,0</t>
  </si>
  <si>
    <t>34</t>
  </si>
  <si>
    <t>404441120</t>
  </si>
  <si>
    <t>značka svislá reflexní zákazová B AL- NK 700 mm</t>
  </si>
  <si>
    <t>140517659</t>
  </si>
  <si>
    <t>Výrobky a zabezpečovací prvky pro zařízení silniční značky dopravní svislé FeZn  plech FeZn AL     plech Al NK, 3M   povrchová úprava reflexní fólií tř.1 kruhové značky B1-B34, P7, C1 - C14, IJ4b rozměr 700 mm AL- NK reflexní tř.1</t>
  </si>
  <si>
    <t>"viz pol. 914111111"</t>
  </si>
  <si>
    <t>"IJ4b"     1,0</t>
  </si>
  <si>
    <t>35</t>
  </si>
  <si>
    <t>404442570</t>
  </si>
  <si>
    <t>značka svislá reflexní AL- NK 500 x 700 mm</t>
  </si>
  <si>
    <t>1761925449</t>
  </si>
  <si>
    <t>Výrobky a zabezpečovací prvky pro zařízení silniční značky dopravní svislé FeZn  plech FeZn AL     plech Al NK, 3M   povrchová úprava reflexní fólií tř.1 obdélníkové značky IP8,IP9,IP11,IP12, IP13,IS15, IJ1-15, E2,E12 500x700 mm AL- NK reflexní tř.1</t>
  </si>
  <si>
    <t>"IP12 + O1"     2,0</t>
  </si>
  <si>
    <t>36</t>
  </si>
  <si>
    <t>914511111</t>
  </si>
  <si>
    <t>Montáž sloupku dopravních značek délky do 3,5 m s betonovým základem</t>
  </si>
  <si>
    <t>1844593838</t>
  </si>
  <si>
    <t>Montáž sloupku dopravních značek délky do 3,5 m do betonového základu</t>
  </si>
  <si>
    <t xml:space="preserve">Poznámka k souboru cen:_x000D_
1. V cenách jsou započteny i náklady na: a) vykopání jamek s odhozem výkopku na vzdálenost do 3 m, b) osazení sloupku včetně montáže a dodávky plastového víčka, 2. V cenách -1111 jsou započteny i náklady na betonový základ. 3. V cenách -1112 jsou započteny i náklady na hliníkovou patku s betonovým základem. 4. V cenách nejsou započteny náklady na: a) dodání sloupku, tyto se oceňují ve specifikaci b) naložení a odklizení výkopku, tyto se oceňují cenami části A01 katalogu 800-1 Zemní práce. </t>
  </si>
  <si>
    <t>"Přemístění sloupků s turist. značkou do zel. plochy"</t>
  </si>
  <si>
    <t>"do základu 30/30/30, beton B 12,5"</t>
  </si>
  <si>
    <t>"---------------------------"</t>
  </si>
  <si>
    <t>37</t>
  </si>
  <si>
    <t>404452250</t>
  </si>
  <si>
    <t>sloupek Zn 60 - 350</t>
  </si>
  <si>
    <t>1929994705</t>
  </si>
  <si>
    <t>Výrobky a zabezpečovací prvky pro zařízení silniční značky dopravní svislé sloupky Zn 60 - 350</t>
  </si>
  <si>
    <t>"viz pol. 914511111"      3,0</t>
  </si>
  <si>
    <t>38</t>
  </si>
  <si>
    <t>915111111</t>
  </si>
  <si>
    <t>Vodorovné dopravní značení šířky 125 mm bílou barvou dělící čáry souvislé</t>
  </si>
  <si>
    <t>634138562</t>
  </si>
  <si>
    <t>Vodorovné dopravní značení stříkané barvou dělící čára šířky 125 mm souvislá bílá základní</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</si>
  <si>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 cen 915 11 a 915 12 určuje v m a u cen 915 13 v m2 stříkané plochy bez mezer. </t>
  </si>
  <si>
    <t>"V 10 b"     5,0</t>
  </si>
  <si>
    <t>39</t>
  </si>
  <si>
    <t>915131111</t>
  </si>
  <si>
    <t>Vodorovné dopravní značení bílou barvou přechody pro chodce, šipky, symboly</t>
  </si>
  <si>
    <t>-367634453</t>
  </si>
  <si>
    <t>Vodorovné dopravní značení stříkané barvou přechody pro chodce, šipky, symboly bílé základní</t>
  </si>
  <si>
    <t>"V 10f"      1,0*2</t>
  </si>
  <si>
    <t>40</t>
  </si>
  <si>
    <t>916131213</t>
  </si>
  <si>
    <t>Osazení silničního obrubníku betonového stojatého s boční opěrou do lože z betonu prostého</t>
  </si>
  <si>
    <t>-2020005833</t>
  </si>
  <si>
    <t>Osazení silničního obrubníku betonového se zřízením lože, s vyplněním a zatřením spár cementovou maltou stojatého s boční opěrou z betonu prostého tř. C 12/15, do lože z betonu prostého téže značky</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</si>
  <si>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</si>
  <si>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"15/25 - do bet. lože C 20/25nXF3"       11,10</t>
  </si>
  <si>
    <t>"obloukový obrubník R1 - do bet. lože C 20/25nXF3"       4,0</t>
  </si>
  <si>
    <t>41</t>
  </si>
  <si>
    <t>5921746R1</t>
  </si>
  <si>
    <t>obrubník betonový silniční 100x15x25 cm</t>
  </si>
  <si>
    <t>-1399001145</t>
  </si>
  <si>
    <t xml:space="preserve">"viz pol. 916131213 + ztratné 1%"     </t>
  </si>
  <si>
    <t>11,10*1,01</t>
  </si>
  <si>
    <t>42</t>
  </si>
  <si>
    <t>592174710</t>
  </si>
  <si>
    <t>obrubník betonový silniční vnější oblý R 1,0 Standard 78x15x25 cm</t>
  </si>
  <si>
    <t>-1325091431</t>
  </si>
  <si>
    <t>Obrubníky betonové a železobetonové obrubník silniční oblý - vnější Standard  R 1,0   78 x 15 x 25</t>
  </si>
  <si>
    <t>4,0*1,01</t>
  </si>
  <si>
    <t>43</t>
  </si>
  <si>
    <t>916231213</t>
  </si>
  <si>
    <t>Osazení chodníkového obrubníku betonového stojatého s boční opěrou do lože z betonu prostého</t>
  </si>
  <si>
    <t>-1357069915</t>
  </si>
  <si>
    <t>Osazení chodníkového obrubníku betonového se zřízením lože, s vyplněním a zatřením spár cementovou maltou stojatého s boční opěrou z betonu prostého tř. C 12/15, do lože z betonu prostého téže značky</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</si>
  <si>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</si>
  <si>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"chodníkový 10/20 do bet. lože"     1508,0</t>
  </si>
  <si>
    <t>44</t>
  </si>
  <si>
    <t>5921741R</t>
  </si>
  <si>
    <t>obrubník betonový chodníkový 100x10x20 cm</t>
  </si>
  <si>
    <t>1827437946</t>
  </si>
  <si>
    <t>"viz pol. 916231213 + ztratné 1%"</t>
  </si>
  <si>
    <t>1508,0*1,01</t>
  </si>
  <si>
    <t>45</t>
  </si>
  <si>
    <t>916991121</t>
  </si>
  <si>
    <t>Lože pod obrubníky, krajníky nebo obruby z dlažebních kostek z betonu prostého</t>
  </si>
  <si>
    <t>-1854211095</t>
  </si>
  <si>
    <t>Lože pod obrubníky, krajníky nebo obruby z dlažebních kostek z betonu prostého tř. C 12/15</t>
  </si>
  <si>
    <t>"betonové lože C20/25nXF3"</t>
  </si>
  <si>
    <t>"15/25 - do bet. lože C 20/25nXF3"       11,10*0,250*0,150</t>
  </si>
  <si>
    <t>"obloukový obrubník R1 - do bet. lože C 20/25nXF3"       4,0*0,250*0,150</t>
  </si>
  <si>
    <t>"chodníkový 10/20 do bet. lože"     1508,0*0,20*0,150</t>
  </si>
  <si>
    <t>46</t>
  </si>
  <si>
    <t>919726123</t>
  </si>
  <si>
    <t>Geotextilie pro ochranu, separaci a filtraci netkaná měrná hmotnost do 500 g/m2</t>
  </si>
  <si>
    <t>-881449299</t>
  </si>
  <si>
    <t>Geotextilie netkaná pro ochranu, separaci nebo filtraci měrná hmotnost přes 300 do 500 g/m2</t>
  </si>
  <si>
    <t xml:space="preserve">Poznámka k souboru cen:_x000D_
1. V cenách jsou započteny i náklady na položení a dodání geotextilie včetně přesahů. </t>
  </si>
  <si>
    <t>584,70*1,05</t>
  </si>
  <si>
    <t>47</t>
  </si>
  <si>
    <t>936104211</t>
  </si>
  <si>
    <t>Montáž odpadkového koše do betonové patky</t>
  </si>
  <si>
    <t>-1471606454</t>
  </si>
  <si>
    <t xml:space="preserve">Poznámka k souboru cen:_x000D_
1. V ceně-4211 jsou započteny i náklady na zemní práce. 2. V cenách -4212 a -4213 jsou započteny i náklady na upevňovací materiál. 3. V cenách nejsou započteny náklady na dodání odpadkového koše, tyto se oceňují ve specifikaci. </t>
  </si>
  <si>
    <t>" Přemístění odpadkového koše do zel. plochy na stávajícím sloupku"</t>
  </si>
  <si>
    <t>"------------------------------"</t>
  </si>
  <si>
    <t>"Přemístění poštovní schránky do zel. plochy"</t>
  </si>
  <si>
    <t>48</t>
  </si>
  <si>
    <t>966001311</t>
  </si>
  <si>
    <t>Odstranění odpadkového koše s betonovou patkou</t>
  </si>
  <si>
    <t>-238603802</t>
  </si>
  <si>
    <t>Odstranění odpadkového koše s betonovou patkou</t>
  </si>
  <si>
    <t xml:space="preserve">Poznámka k souboru cen:_x000D_
1. V cenách jsou započteny i náklady na odklizení materiálu na vzdálenost do 20 m nebo naložení na dopravní prostředek. 2. Přemístění vybouraných hmot na vzdálenost přes 20 m se oceňuje cenami souborů cen 997 22-1 . Vodorovná doprava vybouraných hmot katalogu 822-1 Komunikace pozemní. a letiště. </t>
  </si>
  <si>
    <t>49</t>
  </si>
  <si>
    <t>966006132</t>
  </si>
  <si>
    <t>Odstranění značek dopravních nebo orientačních se sloupky s betonovými patkami</t>
  </si>
  <si>
    <t>951819065</t>
  </si>
  <si>
    <t>Odstranění dopravních nebo orientačních značek se sloupkem s uložením hmot na vzdálenost do 20 m nebo s naložením na dopravní prostředek, se zásypem jam a jeho zhutněním s betonovou patkou</t>
  </si>
  <si>
    <t xml:space="preserve">Poznámka k souboru cen:_x000D_
1. Ceny jsou určeny pro odstranění značek z jakéhokoliv materiálu. 2. V cenách -6131 a -6132 nejsou započteny náklady na demontáž tabulí (značek) od sloupků, tyto se oceňují cenou 966 00-6211 Odstranění svislých dopravních značek. 3. Přemístění vybouraných značek na vzdálenost přes 20 m se oceňuje cenami souboru cen 997 22-1 Vodorovná doprava vybouraných hmot. </t>
  </si>
  <si>
    <t>"----------------------------------"</t>
  </si>
  <si>
    <t>"Demontáž a zrušení stávající svislé DZ IJ4b"</t>
  </si>
  <si>
    <t>50</t>
  </si>
  <si>
    <t>966006211</t>
  </si>
  <si>
    <t>Odstranění svislých dopravních značek ze sloupů, sloupků nebo konzol</t>
  </si>
  <si>
    <t>918593999</t>
  </si>
  <si>
    <t>Odstranění (demontáž) svislých dopravních značek s odklizením materiálu na skládku na vzdálenost do 20 m nebo s naložením na dopravní prostředek ze sloupů, sloupků nebo konzol</t>
  </si>
  <si>
    <t xml:space="preserve">Poznámka k souboru cen:_x000D_
1. Přemístění demontovaných značek na vzdálenost přes 20 m se oceňuje cenami souborů cen 997 22-1 Vodorovná doprava vybouraných hmot. </t>
  </si>
  <si>
    <t>51</t>
  </si>
  <si>
    <t>966007111</t>
  </si>
  <si>
    <t>Odstranění vodorovného značení frézováním barvy z čáry š do 125 mm</t>
  </si>
  <si>
    <t>1535249986</t>
  </si>
  <si>
    <t>Odstranění vodorovného dopravního značení frézováním značeného barvou čáry šířky do 125 mm</t>
  </si>
  <si>
    <t xml:space="preserve">Poznámka k souboru cen:_x000D_
1. V cenách nejsou započteny náklady na očištění vozovky, tyto se oceňují cenami souboru cen 938 90-9 . Odstranění bláta, prachu nebo hlinitého nánosu s povrchu podkladu nebo krytu části C 01 tohoto katalogu. </t>
  </si>
  <si>
    <t>"Odstranění stáv. vodorovného DZ zbroušením"</t>
  </si>
  <si>
    <t>"V 10 b"    5,0+5,0</t>
  </si>
  <si>
    <t>52</t>
  </si>
  <si>
    <t>967-R-111</t>
  </si>
  <si>
    <t>Nadvýšení pozinkovaných mříží kolem stromů 1,30 x 1,30 m, včetně pomocných konstrukcí a prací</t>
  </si>
  <si>
    <t>2099481931</t>
  </si>
  <si>
    <t>6,0</t>
  </si>
  <si>
    <t>53</t>
  </si>
  <si>
    <t>979054451</t>
  </si>
  <si>
    <t>Očištění vybouraných zámkových dlaždic s původním spárováním z kameniva těženého</t>
  </si>
  <si>
    <t>1259137840</t>
  </si>
  <si>
    <t>Očištění vybouraných prvků komunikací od spojovacího materiálu s odklizením a uložením očištěných hmot a spojovacího materiálu na skládku na vzdálenost do 10 m zámkových dlaždic s vyplněním spár kamenivem</t>
  </si>
  <si>
    <t xml:space="preserve">Poznámka k souboru cen:_x000D_
1. Ceny 05-4441 a 05-4442 jsou určeny jen pro očištění vybouraných dlaždic, desek nebo tvarovek uložených do lože ze sypkého materiálu bez pojiva. 2. Přemístění vybouraných obrubníků, krajníků, desek nebo dílců na vzdálenost přes 10 m se oceňuje cenami souboru cen 997 22-1 Vodorovná doprava vybouraných hmot. </t>
  </si>
  <si>
    <t>54</t>
  </si>
  <si>
    <t>979071111</t>
  </si>
  <si>
    <t>Očištění dlažebních kostek velkých s původním spárováním kamenivem těženým</t>
  </si>
  <si>
    <t>1268497701</t>
  </si>
  <si>
    <t>Očištění vybouraných dlažebních kostek od spojovacího materiálu, s uložením očištěných kostek na skládku, s odklizením odpadových hmot na hromady a s odklizením vybouraných kostek na vzdálenost do 3 m velkých, s původním vyplněním spár kamenivem těženým</t>
  </si>
  <si>
    <t xml:space="preserve">Poznámka k souboru cen:_x000D_
1. Ceny jsou určeny jen pro očištění vybouraných kostek uložených do lože ze sypkého materiálu bez pojiva. 2. Přemístění vybouraných dlažebních kostek na vzdálenost přes 3 m se oceňuje cenami souborů cen 997 22-1 Vodorovná doprava suti. </t>
  </si>
  <si>
    <t>55</t>
  </si>
  <si>
    <t>979071121</t>
  </si>
  <si>
    <t>Očištění dlažebních kostek drobných s původním spárováním kamenivem těženým</t>
  </si>
  <si>
    <t>2097673197</t>
  </si>
  <si>
    <t>Očištění vybouraných dlažebních kostek od spojovacího materiálu, s uložením očištěných kostek na skládku, s odklizením odpadových hmot na hromady a s odklizením vybouraných kostek na vzdálenost do 3 m drobných, s původním vyplněním spár kamenivem těženým</t>
  </si>
  <si>
    <t>997</t>
  </si>
  <si>
    <t>Přesun sutě</t>
  </si>
  <si>
    <t>56</t>
  </si>
  <si>
    <t>997221551</t>
  </si>
  <si>
    <t>Vodorovná doprava suti ze sypkých materiálů do 1 km</t>
  </si>
  <si>
    <t>-1581231910</t>
  </si>
  <si>
    <t>Vodorovná doprava suti bez naložení, ale se složením a s hrubým urovnáním ze sypkých materiálů, na vzdálenost do 1 km</t>
  </si>
  <si>
    <t xml:space="preserve">Poznámka k souboru cen:_x000D_
1. Ceny nelze použít pro vodorovnou dopravu suti po železnici, po vodě nebo neobvyklými dopravními prostředky. 2. Je-li na dopravní dráze pro vodorovnou dopravu suti překážka, pro kterou je nutno suť překládat z jednoho dopravního prostředku na druhý, oceňuje se tato doprava v každém úseku samostatně. 3. Ceny 997 22-155 jsou určeny pro sypký materiál, např. kamenivo a hmoty kamenitého charakteru stmelené vápnem, cementem nebo živicí. 4. Ceny 997 22-156 jsou určeny pro drobný kusový materiál (dlažební kostky, lomový kámen). </t>
  </si>
  <si>
    <t>"viz pol. 113106121 - betonová dlažba"     1128,10*0,255</t>
  </si>
  <si>
    <t>"viz pol. 113107171 - beton tl. 150 mm"     179,70*0,225</t>
  </si>
  <si>
    <t>"viz pol. 113107242 - asfalt tl. 100 mm"      23,0*0,181</t>
  </si>
  <si>
    <t>"viz pol. 113107243 - asfalt tl. 150 mm"     47,80*0,316</t>
  </si>
  <si>
    <t>"viz pol. 113202111 - vytrhání obrub"      1147,90*0,205</t>
  </si>
  <si>
    <t>"viz pol. 113204111 - zahradní obrubník"      205,90*0,040</t>
  </si>
  <si>
    <t>"viz pol. 966001311 - základ odpadkového koše"      2,0*0,087</t>
  </si>
  <si>
    <t>"viz pol. 966006132 - základ dopravní značky"     3,0*0,082</t>
  </si>
  <si>
    <t>57</t>
  </si>
  <si>
    <t>997221559</t>
  </si>
  <si>
    <t>Příplatek ZKD 1 km u vodorovné dopravy suti ze sypkých materiálů</t>
  </si>
  <si>
    <t>-1122001329</t>
  </si>
  <si>
    <t>Vodorovná doprava suti bez naložení, ale se složením a s hrubým urovnáním Příplatek k ceně za každý další i započatý 1 km přes 1 km</t>
  </si>
  <si>
    <t xml:space="preserve">"viz pol. 997221551"       </t>
  </si>
  <si>
    <t>"vzdálenost skládky 10 km"      591,343*(10-1)</t>
  </si>
  <si>
    <t>58</t>
  </si>
  <si>
    <t>997221571</t>
  </si>
  <si>
    <t>Vodorovná doprava vybouraných hmot do 1 km</t>
  </si>
  <si>
    <t>-432815389</t>
  </si>
  <si>
    <t>Vodorovná doprava vybouraných hmot bez naložení, ale se složením a s hrubým urovnáním na vzdálenost do 1 km</t>
  </si>
  <si>
    <t xml:space="preserve">Poznámka k souboru cen:_x000D_
1. Ceny nelze použít pro vodorovnou dopravu vybouraných hmot po železnici, po vodě nebo neobvyklými dopravními prostředky. 2. Je-li na dopravní dráze pro vodorovnou dopravu vybouraných hmot překážka, pro kterou je nutno vybourané hmoty překládat z jednoho dopravního prostředku na druhý, oceňuje se tato doprava v každém úseku samostatně. </t>
  </si>
  <si>
    <t>"odvoz na meziskládku"</t>
  </si>
  <si>
    <t>"viz pol. 113106123 - zámková dlažba"    99,10*0,260</t>
  </si>
  <si>
    <t>"viz pol. 113106151 - kostky velké"      31,60*0,417</t>
  </si>
  <si>
    <t>"viz pol. 113106161 - kostky drobné"      25,30*0,320</t>
  </si>
  <si>
    <t>59</t>
  </si>
  <si>
    <t>997221815</t>
  </si>
  <si>
    <t>Poplatek za uložení betonového odpadu na skládce (skládkovné)</t>
  </si>
  <si>
    <t>720729091</t>
  </si>
  <si>
    <t>Poplatek za uložení stavebního odpadu na skládce (skládkovné) betonového</t>
  </si>
  <si>
    <t xml:space="preserve">Poznámka k souboru cen:_x000D_
1. Ceny uvedené v souboru cen lze po dohodě upravit podle místních podmínek.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</si>
  <si>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60</t>
  </si>
  <si>
    <t>997221845</t>
  </si>
  <si>
    <t>Poplatek za uložení odpadu z asfaltových povrchů na skládce (skládkovné)</t>
  </si>
  <si>
    <t>1300288184</t>
  </si>
  <si>
    <t>Poplatek za uložení stavebního odpadu na skládce (skládkovné) z asfaltových povrchů</t>
  </si>
  <si>
    <t>998</t>
  </si>
  <si>
    <t>Přesun hmot</t>
  </si>
  <si>
    <t>61</t>
  </si>
  <si>
    <t>998223011</t>
  </si>
  <si>
    <t>Přesun hmot pro pozemní komunikace s krytem dlážděným</t>
  </si>
  <si>
    <t>1352577707</t>
  </si>
  <si>
    <t>Přesun hmot pro pozemní komunikace s krytem dlážděným dopravní vzdálenost do 200 m jakékoliv délky objektu</t>
  </si>
  <si>
    <t>PSV</t>
  </si>
  <si>
    <t>Práce a dodávky PSV</t>
  </si>
  <si>
    <t>711</t>
  </si>
  <si>
    <t>Izolace proti vodě, vlhkosti a plynům</t>
  </si>
  <si>
    <t>62</t>
  </si>
  <si>
    <t>7111613R1</t>
  </si>
  <si>
    <t>Izolace proti zemní vlhkosti stěn foliemi nopovými pro běžné podmínky tl. 0,5 mm šířky 1,0 m</t>
  </si>
  <si>
    <t>-75320618</t>
  </si>
  <si>
    <t>Izolace proti zemní vlhkosti nopovými foliemi základů nebo stěn pro běžné podmínky tloušťky 0,5 mm, šířky 1,0 m</t>
  </si>
  <si>
    <t>"hydroizolační (nopové) fólie š. 50cm podél zástavby"</t>
  </si>
  <si>
    <t>54,50</t>
  </si>
  <si>
    <t>63</t>
  </si>
  <si>
    <t>998711101</t>
  </si>
  <si>
    <t>Přesun hmot tonážní pro izolace proti vodě, vlhkosti a plynům v objektech výšky do 6 m</t>
  </si>
  <si>
    <t>1034635243</t>
  </si>
  <si>
    <t>Přesun hmot pro izolace proti vodě, vlhkosti a plynům stanovený z hmotnosti přesunovaného materiálu vodorovná dopravní vzdálenost do 50 m v objektech výšky do 6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</si>
  <si>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</si>
  <si>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Práce a dodávky M</t>
  </si>
  <si>
    <t>46-M</t>
  </si>
  <si>
    <t>Zemní práce při extr.mont.pracích</t>
  </si>
  <si>
    <t>64</t>
  </si>
  <si>
    <t>460510065</t>
  </si>
  <si>
    <t>Kabelové prostupy z trub plastových do rýhy s obsypem, průměru do 15 cm</t>
  </si>
  <si>
    <t>183323597</t>
  </si>
  <si>
    <t>Kabelové prostupy, kanály a multikanály kabelové prostupy z trub plastových včetně osazení, utěsnění a spárování do rýhy, bez výkopových prací s obsypem z písku, vnitřního průměru přes 10 do 15 cm</t>
  </si>
  <si>
    <t xml:space="preserve">Poznámka k souboru cen:_x000D_
1. V cenách -0004 až -0156 nejsou obsaženy náklady na dodávku trub. Tato dodávka se oceňuje ve specifikaci. 2. V cenách -0258 až -0274 nejsou obsaženy náklady na dodávku žlabů. Tato dodávka se oceňuje ve specifikaci. 3. V cenách -0301 až -0353 nejsou obsaženy náklady na dodávku multikanálů. Tato dodávka se oceňuje ve specifikaci. </t>
  </si>
  <si>
    <t>"rezervní chráničky PVC DN 110 pro kabely CETIN"</t>
  </si>
  <si>
    <t>"v místě sjezdů"</t>
  </si>
  <si>
    <t>12,5 + 7 + 6,5 + 7,5 + 6,5 + 18 + 7,7 + 12 + 5 + 4 + 7,5 + 6,6 + 7,5 + 6 + 6,5 + 6,5 + 6,5 + 6,5 + 24,2 + 14 + 6,5 + 10,3 + 6,5</t>
  </si>
  <si>
    <t>65</t>
  </si>
  <si>
    <t>286-R-001</t>
  </si>
  <si>
    <t>rezervní chránička PVC DN 110</t>
  </si>
  <si>
    <t>128</t>
  </si>
  <si>
    <t>252521219</t>
  </si>
  <si>
    <t>"viz pol. 460510065 + ztratné 1,5%"</t>
  </si>
  <si>
    <t>201,80*1,015</t>
  </si>
  <si>
    <t>66</t>
  </si>
  <si>
    <t>460510281</t>
  </si>
  <si>
    <t>Kanály zapuštěné do terénu neasfaltované z prefabrikovaných betonových žlabů typ TK 1</t>
  </si>
  <si>
    <t>-788161707</t>
  </si>
  <si>
    <t>Kabelové prostupy, kanály a multikanály kanály z prefabrikovaných betonových žlabů zapuštěné do terénu, včetně výkopu horniny, utěsnění, vyspárování a zakrytí víkem neasfaltované, typ TK 1 (17x14/10,5x10 cm)</t>
  </si>
  <si>
    <t>"kabelové chráničky TK 1 opatřené krycí deskou KD 1 - kabely CETIN"</t>
  </si>
  <si>
    <t>"při nedodržení vzdálenosti dle ČSN 736005"</t>
  </si>
  <si>
    <t>20,0</t>
  </si>
  <si>
    <t>13 - Vedlejší a ostatní náklady</t>
  </si>
  <si>
    <t>obec Kelčice</t>
  </si>
  <si>
    <t xml:space="preserve">    ON - Ostatní náklady</t>
  </si>
  <si>
    <t>VRN - Vedlejší rozpočtové náklady</t>
  </si>
  <si>
    <t xml:space="preserve">    VRN1 - Průzkumné, geodetické a projektové práce</t>
  </si>
  <si>
    <t xml:space="preserve">    VRN3 - Zařízení staveniště</t>
  </si>
  <si>
    <t>ON</t>
  </si>
  <si>
    <t>Ostatní náklady</t>
  </si>
  <si>
    <t>0001R</t>
  </si>
  <si>
    <t>Pevné zábrany a mobilní lávky do nemovitostí</t>
  </si>
  <si>
    <t>Kč</t>
  </si>
  <si>
    <t>1024</t>
  </si>
  <si>
    <t>1305628198</t>
  </si>
  <si>
    <t>0010001R</t>
  </si>
  <si>
    <t>Provizorní a přechodná dopravní zařízení</t>
  </si>
  <si>
    <t>151121453</t>
  </si>
  <si>
    <t>0010001R1</t>
  </si>
  <si>
    <t>Organizace dopravy</t>
  </si>
  <si>
    <t>514676139</t>
  </si>
  <si>
    <t>"řízení dopravy 2 pracovníky při pokládce silničního obrubníku"        1,0</t>
  </si>
  <si>
    <t>012002000</t>
  </si>
  <si>
    <t>Geodetické práce</t>
  </si>
  <si>
    <t>-122048520</t>
  </si>
  <si>
    <t>Hlavní tituly průvodních činností a nákladů průzkumné, geodetické a projektové práce geodetické práce</t>
  </si>
  <si>
    <t>012103000</t>
  </si>
  <si>
    <t>Geodetické práce před výstavbou</t>
  </si>
  <si>
    <t>-1354896950</t>
  </si>
  <si>
    <t>Průzkumné, geodetické a projektové práce geodetické práce před výstavbou</t>
  </si>
  <si>
    <t>"vytýčení inž. sítí"      1,0</t>
  </si>
  <si>
    <t>VRN</t>
  </si>
  <si>
    <t>Vedlejší rozpočtové náklady</t>
  </si>
  <si>
    <t>VRN1</t>
  </si>
  <si>
    <t>Průzkumné, geodetické a projektové práce</t>
  </si>
  <si>
    <t>01230300R</t>
  </si>
  <si>
    <t>Geodetické zaměření skutečného provedení stavby včetně všech přeložek inženýrských sítí</t>
  </si>
  <si>
    <t>1644200982</t>
  </si>
  <si>
    <t>01320300R</t>
  </si>
  <si>
    <t>Vypracování geometrických plánů stavby pro její zápis do katastru nemovitostí</t>
  </si>
  <si>
    <t>-1681719312</t>
  </si>
  <si>
    <t>013254000</t>
  </si>
  <si>
    <t>Dokumentace skutečného provedení stavby</t>
  </si>
  <si>
    <t>-2083559876</t>
  </si>
  <si>
    <t>Průzkumné, geodetické a projektové práce projektové práce dokumentace stavby (výkresová a textová) skutečného provedení stavby</t>
  </si>
  <si>
    <t>VRN3</t>
  </si>
  <si>
    <t>Zařízení staveniště</t>
  </si>
  <si>
    <t>030001000</t>
  </si>
  <si>
    <t>758980954</t>
  </si>
  <si>
    <t>Základní rozdělení průvodních činností a nákladů zařízení staveniště</t>
  </si>
  <si>
    <t>2 - Neuznatelné náklady</t>
  </si>
  <si>
    <t>21 - SO 102 Chodníky - neuznatelné náklady</t>
  </si>
  <si>
    <t xml:space="preserve">    18-1 - Výsadba keřů</t>
  </si>
  <si>
    <t xml:space="preserve">    4 - Vodorovné konstrukce</t>
  </si>
  <si>
    <t>111212211</t>
  </si>
  <si>
    <t>Odstranění nevhodných dřevin do 100 m2 výšky do 1m s odstraněním pařezů v rovině nebo svahu 1:5</t>
  </si>
  <si>
    <t>-960907868</t>
  </si>
  <si>
    <t>Odstranění nevhodných dřevin průměru kmene do 100 mm výšky do 1 m s odstraněním pařezu do 100 m2 v rovině nebo na svahu do 1:5</t>
  </si>
  <si>
    <t xml:space="preserve">Poznámka k souboru cen:_x000D_
1. V cenách jsou započteny i náklady na odklizení vytěžené dřevní hmoty na vzdálenost do 50 m, se složením na hromady nebo s naložením na dopravní prostředek a případnou úpravu terénu se zhutněním po odstranění dřevin. 2. V cenách nejsou započteny náklady na uložení shrabu na skládku. 3. Ceny jsou určeny pouze pro pěstební zásahy a rekonstrukce v sadovnických a krajinářských úpravách. 4. Ceny nelze použít: a) pro úplnou likvidaci porostu při přípravě staveniště apod.; tyto práce se oceňují cenami katalogu 800-1 Zemní práce, b) pro odstranění kořenových výmladků; tyto práce se oceňují individuálně, c) -1221 až -1223 a -1331 až -1333 pro jednoleté semenáče dřevin, náletů v bylinném stavu; tyto práce se oceňují cenami souborů cen 185 80-42 Vypletí nebo 183 41-13 Odplevelení výsadeb. 5. Průměr kmene stromů nebo keřů se měří 0,15 m nad terénem. 6. Množství jednotek se stanoví samostatně za keřovou skupinu v m2 souvislé plochy rovné součtu půdorysných ploch omezených obalovými křivkami korun jednotlivých stromů a keřů, jejichž koruny se půdorysně překrývají. Jestliže by byl zmíněný součet ploch větší než půdorysná plocha staveniště (upravované plochy), uvažuje se pouze tato plocha. 7. V cenách o sklonu svahu přes 1:1 jsou uvažovány podmínky pro svahy běžně schůdné; bez použití lezeckých technik. V případě použití lezeckých technik se tyto náklady oceňují individuálně. </t>
  </si>
  <si>
    <t>"asanace keřů, odstranění větví"     3,0</t>
  </si>
  <si>
    <t>112151112</t>
  </si>
  <si>
    <t>Směrové kácení stromů s rozřezáním a odvětvením D kmene do 300 mm</t>
  </si>
  <si>
    <t>1024824912</t>
  </si>
  <si>
    <t>Pokácení stromu směrové v celku s odřezáním kmene a s odvětvením průměru kmene přes 200 do 300 mm</t>
  </si>
  <si>
    <t xml:space="preserve">Poznámka k souboru cen:_x000D_
1. V cenách jsou započteny i náklady na odklizení částí kmene a větví na vzdálenost do 20 m se složením na hromady nebo naložením na dopravní prostředek. 2. V cenách nejsou započteny náklady na: a) odkornění kmenů, tyto práce se oceňují individuálně, b) odvoz ani uložení na skládku, c) odstranění pařezu. 3. Ceny jsou určeny pouze pro pěstební zásahy a rekonstrukce v sadovnických a krajinářských úpravách. 4. Průměr pařezu se měří v místě řezu kmene na základě dvojího na sebe kolmého měření a následného zprůměrování naměřených hodnot nejčastěji ve výšce 0,15m. V případě přítomnosti výrazných kořenových náběhů je měření prováděno nad nimi, nejčastěji v rozmezí 0,15-0,45 m nad povrchem stávajícího terénu. 5. Stromy o průměru kmene na řezné ploše větší než 1500 mm se oceňují individuálně. </t>
  </si>
  <si>
    <t>"tůje prům. do 25 cm"      1,0</t>
  </si>
  <si>
    <t>112201112</t>
  </si>
  <si>
    <t>Odstranění pařezů D do 0,3 m v rovině a svahu 1:5 s odklizením do 20 m a zasypáním jámy</t>
  </si>
  <si>
    <t>449087335</t>
  </si>
  <si>
    <t>Odstranění pařezu v rovině nebo na svahu do 1:5 o průměru pařezu na řezné ploše přes 200 do 300 mm</t>
  </si>
  <si>
    <t xml:space="preserve">Poznámka k souboru cen:_x000D_
1. V cenách jsou započteny i náklady na odstranění náběhových kořenů, odklizení získaného dřeva na vzdálenost do 20 m, jeho složení na hromady nebo naložení na dopravní prostředek, zasypání jámy, doplnění zeminy, zhutnění a úprava terénu. 2. Ceny jsou určeny jen pro pěstební zásahy a rekonstrukce v sadovnických a krajinářských úpravách. 3. Průměr pařezu se měří v místě řezu kmene na základě dvojího na sebe kolmého měření a následného zprůměrování naměřených hodnot nejčastěji ve výšce 0,15 m. V případě přítomnosti výrazných kořenových náběhů je měření prováděno nad nimi nejčastěji v rozmezí 0,15-0,45 m nad povrchem stávajícího terénu. 4. V cenách nejsou započteny náklady na: a) dodání zeminy, b) odvoz a uložení biologického odpadu na skládku. 5. Pařezy o průměru kmene na řezné ploše větší než 1500 mm se oceňují individuálně. 6. V cenách jsou započteny náklady na odstranění pařezu vykopáním, vytrháním, frézováním či jinou technologií s odstraněním náběhových kořenů. </t>
  </si>
  <si>
    <t>"na skládku"       0,4 + 13,8 + 2,5 + 1,3 + 1 + 0,7 + 1,4 + 22,9 + 0,3 + 1,4 + 13,2 + 1,4 + 2,3 + 2,5 + 2,8 + 4,8 + 2,6 + 3,6 + 7+0,8+2,1+ 13,6-1,90</t>
  </si>
  <si>
    <t>"na meziskládku"     1,90</t>
  </si>
  <si>
    <t>1,9 + 6,6 + 0,4 + 9,1 + 1,2</t>
  </si>
  <si>
    <t>"zatravňovací betonová dlažba 60/40/4 cm"</t>
  </si>
  <si>
    <t>13,0+7,70</t>
  </si>
  <si>
    <t>3,6 + 3,7</t>
  </si>
  <si>
    <t>3,40</t>
  </si>
  <si>
    <t>9,80+11,40</t>
  </si>
  <si>
    <t>32,50</t>
  </si>
  <si>
    <t>15,20</t>
  </si>
  <si>
    <t>"20/20 - šedá"</t>
  </si>
  <si>
    <t>33,50</t>
  </si>
  <si>
    <t>2,30</t>
  </si>
  <si>
    <t>5,70+5,40+1,50+1,70+31,50+11,20+4,0</t>
  </si>
  <si>
    <t>1,50+28,80+10,80+1,70</t>
  </si>
  <si>
    <t>0,6 + 10,7 + 0,6 + 5,7 + 7,1 + 7,2 + 4,1 + 28,5 + 25,6 + 21,1 + 5,9 + 0,4 + 12,9 + 8,7</t>
  </si>
  <si>
    <t>5,7 + 7,1 + 6,7 + 0,7 + 5,6 + 1,7 + 0,4 + 8,4 + 1,8 + 2,4 + 4,5 + 2,5 + 8</t>
  </si>
  <si>
    <t>"Vybourání asfaltobetonového sjezdu"</t>
  </si>
  <si>
    <t>"tl. 100 mm"     1,20+100,50+4,50</t>
  </si>
  <si>
    <t>5,1 + 3,6 + 0,8 + 0,8 + 16,7 + 2 + 2 + 2,6 + 1,2 + 1,5 + 1,8 + 4,1</t>
  </si>
  <si>
    <t>2,2 + 2,3 + 2,2 + 2,1 + 3,1 + 3,7 + 9 + 9,6 + 9,8 + 10 + 1,5 + 7,3 + 4,9 + 10 + 9,5 + 9,2 + 5,1 + 4,9</t>
  </si>
  <si>
    <t>2,4 + 2,4 + 2,3 + 13 + 2,2 + 2,5 + 2,1 + 2,8 + 10,3 + 0,6 + 0,6</t>
  </si>
  <si>
    <t>0,2 + 2,2 + 2,2 + 2,9 + 2,2 + 2,2 + 2,1 + 8,3 + 7,6 + 8,3 + 7,6 + 6,6 + 2,3 + 2,3 + 2,5 + 2,5 + 5,5</t>
  </si>
  <si>
    <t>1,8 + 1 + 5,8 + 6,8 + 1,7 + 11,7</t>
  </si>
  <si>
    <t>121101101</t>
  </si>
  <si>
    <t>Sejmutí ornice s přemístěním na vzdálenost do 50 m</t>
  </si>
  <si>
    <t>1732482709</t>
  </si>
  <si>
    <t>Sejmutí ornice nebo lesní půdy s vodorovným přemístěním na hromady v místě upotřebení nebo na dočasné či trvalé skládky se složením, na vzdálenost do 50 m</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</si>
  <si>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</si>
  <si>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"tl. 100 mm"       2984,0*0,10</t>
  </si>
  <si>
    <t>"pod zelenou plochou - 20 cm"     24,30*0,20</t>
  </si>
  <si>
    <t>"pod bet. povrchem - 15 cm"     7,0*0,150</t>
  </si>
  <si>
    <t>"pod dlažbou 30/30 cm - 26,30 cm"      32,20*0,263</t>
  </si>
  <si>
    <t>"pod zámkovou dlažbou - 24 cm"       5,70*0,240</t>
  </si>
  <si>
    <t>"pod štěrkovou plochou - 30 cm"      2,40*0,30</t>
  </si>
  <si>
    <t>"sjezdy - zámková dlažba"</t>
  </si>
  <si>
    <t>"pod zelenou plochou - 31 cm"      176,70*0,310</t>
  </si>
  <si>
    <t>"pod asf. povrchem - 31 cm"      106,20*0,310</t>
  </si>
  <si>
    <t>"pod bet. povrchem - 26 cm"      221,0*0,260</t>
  </si>
  <si>
    <t>"pod dlažbou 30/30 cm - 37,30 cm"      81,10*0,373</t>
  </si>
  <si>
    <t>"pod zámkovou dlažbou - 35 cm"      124,30*0,350</t>
  </si>
  <si>
    <t>"pod štěrkovou plochou - 37 cm"     40,0*0,370</t>
  </si>
  <si>
    <t>"pod žulovou kostkou - 28 cm"     86,50*0,280</t>
  </si>
  <si>
    <t>"srovnání pláně 15 cm"     126,70*0,150</t>
  </si>
  <si>
    <t>"sjezdy - živičný recyklát"</t>
  </si>
  <si>
    <t>"pod štěrkovou plochou - 25 cm"     96,30*0,250</t>
  </si>
  <si>
    <t>"sjezd - žulová kostky 10/10"</t>
  </si>
  <si>
    <t>"pod zelenou plochou - 31 cm"      2,0*0,310</t>
  </si>
  <si>
    <t>"pod žulovou kostkou 10/10 - 31 cm"      1,50*0,310</t>
  </si>
  <si>
    <t>"pod žulovou kostkou 16/16 cm - 25 cm"      5,50*0,250</t>
  </si>
  <si>
    <t>"zelené plochy"</t>
  </si>
  <si>
    <t>"pod stávajícími zpevněnými plochami - 23 cm"      219,60*0,230</t>
  </si>
  <si>
    <t>"pod stávající štěrkovou plochou - 10 cm"      9,850*0,10</t>
  </si>
  <si>
    <t>"výkop pro sanaci zemní pláně"      940,0*0,30</t>
  </si>
  <si>
    <t>132301201</t>
  </si>
  <si>
    <t>Hloubení rýh š do 2000 mm v hornině tř. 4 objemu do 100 m3</t>
  </si>
  <si>
    <t>-223397804</t>
  </si>
  <si>
    <t>Hloubení zapažených i nezapažených rýh šířky přes 600 do 2 000 mm s urovnáním dna do předepsaného profilu a spádu v hornině tř. 4 do 100 m3</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</si>
  <si>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 2. Hloubení rýh při lesnicko-technických melioracích se oceňuje: a) ve stržích cenami platnými pro objem výkopu do 100 m3, i když skutečný objem výkopu je větší,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 3. Náklady na svislé přemístění výkopku nad 1 m hloubky se určí dle ustanovení článku č. 3161 všeobecných podmínek katalogu. 4. Předepisuje-li projekt hloubit rýhy 5 až 7 bez použití trhavin, oceňuje se toto hloubení: a) v suchu nebo mokru cenami 138 40-1201, 138 50-1201 a 138 60-1201 Dolamování hloubených vykopávek, b) v tekoucí vodě při jakékoliv její rychlosti individuálně. 5. Ceny nelze použít pro hloubení rýh a hloubky přes 16 m. Tyto práce se oceňují individuálně. </t>
  </si>
  <si>
    <t>"výkop pro kanalizaci"     (0,80+0,150-0,30)*0,70*23,0</t>
  </si>
  <si>
    <t>"výkop pro přípojky"      (0,60+0,150-0,30)*0,70*(0,60+2,30)</t>
  </si>
  <si>
    <t>"výkopy - viz pol. 122302203"      653,434</t>
  </si>
  <si>
    <t>"výkopy - viz pol. 132301201"     11,379</t>
  </si>
  <si>
    <t>"sejmutá ornice - viz pol. 121101101"       298,40</t>
  </si>
  <si>
    <t>"zemina použitá do zásypů - viz pol. 174101101"       -132,860</t>
  </si>
  <si>
    <t>162-R-01</t>
  </si>
  <si>
    <t>Rozřezání, naložení, odvoz a složení pokácených stromů na místo určené investorem</t>
  </si>
  <si>
    <t>1858775808</t>
  </si>
  <si>
    <t>"kácené stromy + keře"      1,0</t>
  </si>
  <si>
    <t>"viz pol. 162701105"      830,353*1,90</t>
  </si>
  <si>
    <t>174101101</t>
  </si>
  <si>
    <t>Zásyp jam, šachet rýh nebo kolem objektů sypaninou se zhutněním</t>
  </si>
  <si>
    <t>-798956451</t>
  </si>
  <si>
    <t>Zásyp sypaninou z jakékoliv horniny s uložením výkopku ve vrstvách se zhutněním jam, šachet, rýh nebo kolem objektů v těchto vykopávkách</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</si>
  <si>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</si>
  <si>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"Dosyp konstrukce vhodným zásypovým nenamrzavým propustným materiálem, zhutnění"</t>
  </si>
  <si>
    <t>1,025*45,340</t>
  </si>
  <si>
    <t>" Zasypání výkopů zelených ploch zeminou"</t>
  </si>
  <si>
    <t>"zásyp ze zeminy po odhumusování"</t>
  </si>
  <si>
    <t>219,60*0,20</t>
  </si>
  <si>
    <t>884,250*0,10</t>
  </si>
  <si>
    <t>10,30*0,05</t>
  </si>
  <si>
    <t>589-R</t>
  </si>
  <si>
    <t>vhodný zásypový nenamrzavý propustný materiál</t>
  </si>
  <si>
    <t>-1721453578</t>
  </si>
  <si>
    <t>"viz pol. 174101101"</t>
  </si>
  <si>
    <t>46,474</t>
  </si>
  <si>
    <t>175151101</t>
  </si>
  <si>
    <t>Obsypání potrubí strojně sypaninou bez prohození, uloženou do 3 m</t>
  </si>
  <si>
    <t>542786811</t>
  </si>
  <si>
    <t>Obsypání potrubí strojně sypaninou z vhodných hornin tř. 1 až 4 nebo materiálem připraveným podél výkopu ve vzdálenosti do 3 m od jeho kraje, pro jakoukoliv hloubku výkopu a míru zhutnění bez prohození sypaniny</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</si>
  <si>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4. V cenách nejsou zahrnuty náklady na prohození sypaniny, tyto náklady se oceňují položkou 17511-1109 Příplatek za prohození sypaniny. </t>
  </si>
  <si>
    <t xml:space="preserve">"obsyp ŠP fr. 0-8 mm"     </t>
  </si>
  <si>
    <t>0,50*0,70*23,0</t>
  </si>
  <si>
    <t>0,30*0,70*(2,30+0,60)</t>
  </si>
  <si>
    <t>58337303R</t>
  </si>
  <si>
    <t>štěrkopísek frakce 0-8</t>
  </si>
  <si>
    <t>2130608672</t>
  </si>
  <si>
    <t>"viz pol. 175151101"       8,659*2,05</t>
  </si>
  <si>
    <t>181301111</t>
  </si>
  <si>
    <t>Rozprostření ornice tl vrstvy do 100 mm pl přes 500 m2 v rovině nebo ve svahu do 1:5</t>
  </si>
  <si>
    <t>942206955</t>
  </si>
  <si>
    <t>Rozprostření a urovnání ornice v rovině nebo ve svahu sklonu do 1:5 při souvislé ploše přes 500 m2, tl. vrstvy do 100 mm</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</si>
  <si>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3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</si>
  <si>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1861,0</t>
  </si>
  <si>
    <t>181301-R</t>
  </si>
  <si>
    <t>zemina vhodná k ohumusování - naložení, dovoz a složení na místo stavby</t>
  </si>
  <si>
    <t>1420711428</t>
  </si>
  <si>
    <t>"viz pol. 181301111"      1861,0*0,10</t>
  </si>
  <si>
    <t>181451131</t>
  </si>
  <si>
    <t>Založení parkového trávníku výsevem plochy přes 1000 m2 v rovině a ve svahu do 1:5</t>
  </si>
  <si>
    <t>-2054531727</t>
  </si>
  <si>
    <t>Založení trávníku na půdě předem připravené plochy přes 1000 m2 výsevem včetně utažení parkového v rovině nebo na svahu do 1:5</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</si>
  <si>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</si>
  <si>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"viz pol. 181301111"     1861,0</t>
  </si>
  <si>
    <t>005724150</t>
  </si>
  <si>
    <t>osivo směs travní parková směs exclusive</t>
  </si>
  <si>
    <t>kg</t>
  </si>
  <si>
    <t>-423250015</t>
  </si>
  <si>
    <t>Osiva pícnin směsi travní balení obvykle 25 kg parková směs exclusive (10 kg)</t>
  </si>
  <si>
    <t>"spotřeba 0,020-0,030 kg / m2"</t>
  </si>
  <si>
    <t>"viz pol. 181451131"       1861,0*0,025</t>
  </si>
  <si>
    <t>971,80+169,80</t>
  </si>
  <si>
    <t>184803113</t>
  </si>
  <si>
    <t>Řez a tvarování živých plotů přímých v do 3,0 m a š jakákoliv s odvozem odpadu do 20 km</t>
  </si>
  <si>
    <t>1659532533</t>
  </si>
  <si>
    <t>Řez a tvarování živých plotů a stěn přímých, výšky přes 1,5 do 3,0 m, pro jakoukoliv šířku</t>
  </si>
  <si>
    <t xml:space="preserve">Poznámka k souboru cen:_x000D_
1. V cenách jsou započteny i náklady na složení odpadu na hromady, naložení na dopravní prostředek, odvoz do 20 km a se složením. 2. V cenách nejsou započteny náklady na uložení odpadu na skládku. 3. Ceny jsou určeny pouze pro udržované tvarované živé ploty nebo stěny. 4. Ceny nelze použít pro řez a tvarování ornamentálních vzorů; tyto práce se oceňují individuálně. </t>
  </si>
  <si>
    <t>"ořez keřů v. 1,50 m"</t>
  </si>
  <si>
    <t>"v případě přesahu do profilu chodníku"</t>
  </si>
  <si>
    <t>23,0*1,50</t>
  </si>
  <si>
    <t>185804312</t>
  </si>
  <si>
    <t>Zalití rostlin vodou plocha přes 20 m2</t>
  </si>
  <si>
    <t>-940450214</t>
  </si>
  <si>
    <t>Zalití rostlin vodou plochy záhonů jednotlivě přes 20 m2</t>
  </si>
  <si>
    <t>"10 l /m2"</t>
  </si>
  <si>
    <t>"viz pol. 181301111"     1861,0*10/100</t>
  </si>
  <si>
    <t>185851121</t>
  </si>
  <si>
    <t>Dovoz vody pro zálivku rostlin za vzdálenost do 1000 m</t>
  </si>
  <si>
    <t>-1864207455</t>
  </si>
  <si>
    <t>Dovoz vody pro zálivku rostlin na vzdálenost do 1000 m</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</si>
  <si>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</si>
  <si>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"viz pol. 185804312"       186,10</t>
  </si>
  <si>
    <t>18-1</t>
  </si>
  <si>
    <t>Výsadba keřů</t>
  </si>
  <si>
    <t>183101113</t>
  </si>
  <si>
    <t>Hloubení jamek bez výměny půdy zeminy tř 1 až 4 objem do 0,05 m3 v rovině a svahu do 1:5</t>
  </si>
  <si>
    <t>296979348</t>
  </si>
  <si>
    <t>Hloubení jamek pro vysazování rostlin v zemině tř.1 až 4 bez výměny půdy v rovině nebo na svahu do 1:5, objemu přes 0,02 do 0,05 m3</t>
  </si>
  <si>
    <t xml:space="preserve">Poznámka k souboru cen:_x000D_
1. V cenách jsou započteny i náklady na případné naložení přebytečných výkopků na dopravní prostředek, odvoz na vzdálenost do 20 km a složení výkopků. 2. V cenách nejsou započteny náklady na uložení odpadu na skládku. 3. V cenách o sklonu svahu přes 1:1 jsou uvažovány podmínky pro svahy běžně schůdné; bez použití lezeckých technik. V případě použití lezeckých technik se tyto náklady oceňují individuálně. </t>
  </si>
  <si>
    <t>"půdokryvné keře"       247,0</t>
  </si>
  <si>
    <t>184102211</t>
  </si>
  <si>
    <t>Výsadba keře bez balu v do 1 m do jamky se zalitím v rovině a svahu do 1:5</t>
  </si>
  <si>
    <t>1860521663</t>
  </si>
  <si>
    <t>Výsadba keře bez balu do předem vyhloubené jamky se zalitím v rovině nebo na svahu do 1:5 výšky do 1 m v terénu</t>
  </si>
  <si>
    <t xml:space="preserve">Poznámka k souboru cen:_x000D_
1. Ceny lze použít i pro výsadbu růží. 2. V cenách nejsou započteny náklady na vysazované dřeviny, tyto se oceňují ve specifikaci. 3. Výška keře se měří před sestřižením. 4. V cenách o sklonu svahu přes 1:1 jsou uvažovány podmínky pro svahy běžně schůdné; bez použití lezeckých technik. V případě použití lezeckých technik se tyto náklady oceňují individuálně. </t>
  </si>
  <si>
    <t>"výsadba v trojsponu 35 x 35 x 35 ve vzdálenosti první řady 0,5m od obruby "</t>
  </si>
  <si>
    <t>247,0</t>
  </si>
  <si>
    <t>R026-001</t>
  </si>
  <si>
    <t>keř Tavolníku japonského „Spiraea japonica“, např. odrůdou Little Princess nebo Dart’s Red</t>
  </si>
  <si>
    <t>ks</t>
  </si>
  <si>
    <t>-748673260</t>
  </si>
  <si>
    <t>"viz pol. 184102211 + ztratné 3%"</t>
  </si>
  <si>
    <t>"min. velikost dřeviny 20-30cm se 4-5 zapěstovanými výhony"</t>
  </si>
  <si>
    <t>"před výsadbou ošetření postřikem proti dvouděložním plevelům s odstupem 2-3 týdny"</t>
  </si>
  <si>
    <t>247,0*1,03</t>
  </si>
  <si>
    <t>184851412</t>
  </si>
  <si>
    <t>Zpětný řez netrnitých keřů po výsadbě výšky do 1 m</t>
  </si>
  <si>
    <t>382259373</t>
  </si>
  <si>
    <t>Zpětný řez keřů po výsadbě netrnitých, výšky přes 0,5 m do 1 m</t>
  </si>
  <si>
    <t xml:space="preserve">Poznámka k souboru cen:_x000D_
1. V cenách jsou započteny i náklady spojené s přemístěním odstraněných větví na vzdálenost do 20 m, naložením na dopravní prostředek, odvozem do 20 km a se složením. 2. V cenách nejsou započteny náklady na uložení odpadu na skládku. 3. Ceny nelze použít pro řez popínavých dřevin a řez stromů nebo keřů ve ztížených podmínkách. Tyto práce se oceňují individuálně. 4. Měrnou jednotkou kus se u řezu rozumí jeden keř. </t>
  </si>
  <si>
    <t>"Srovnávací řez po výsadbě (zakrácení výhonů)</t>
  </si>
  <si>
    <t>184911311</t>
  </si>
  <si>
    <t>Položení mulčovací textilie v rovině a svahu do 1:5</t>
  </si>
  <si>
    <t>1839126266</t>
  </si>
  <si>
    <t>Položení mulčovací textilie proti prorůstání plevelů kolem vysázených rostlin v rovině nebo na svahu do 1:5</t>
  </si>
  <si>
    <t xml:space="preserve">Poznámka k souboru cen:_x000D_
1. V cenách o sklonu svahu přes 1:1 jsou uvažovány podmínky pro svahy běžně schůdné; bez použití lezeckých technik. V případě použití lezeckých technik se tyto náklady oceňují individuálně. </t>
  </si>
  <si>
    <t>"Plocha keřů v m2</t>
  </si>
  <si>
    <t>(57,0+30,0)*1,0</t>
  </si>
  <si>
    <t>R691-001</t>
  </si>
  <si>
    <t>Mulčovací fólie 50 g/m2</t>
  </si>
  <si>
    <t>1012673733</t>
  </si>
  <si>
    <t>"Ztratné 1%</t>
  </si>
  <si>
    <t>87,0*1,01</t>
  </si>
  <si>
    <t>184911421</t>
  </si>
  <si>
    <t>Mulčování rostlin kůrou tl. do 0,1 m v rovině a svahu do 1:5</t>
  </si>
  <si>
    <t>-656761874</t>
  </si>
  <si>
    <t>Mulčování vysazených rostlin mulčovací kůrou, tl. do 100 mm v rovině nebo na svahu do 1:5</t>
  </si>
  <si>
    <t xml:space="preserve">Poznámka k souboru cen:_x000D_
1. V cenách jsou započteny i náklady na naložení odpadu na dopravní prostředek, odvoz do 20 km a složení odpadu. 2. V cenách nejsou započteny náklady na: a) stabilizaci mulče proti erozi a přísady proti vznícení mulče. Tyto práce se oceňují individuálně, b) mulčovací kůru, tato se oceňuje ve specifikaci, c) uložení odpadu na skládku. 3. Tloušťka mulčovací kůry se měří v nakypřeném stavu. </t>
  </si>
  <si>
    <t>"Výška mulčovací vrstvy v průměru 100 mm</t>
  </si>
  <si>
    <t>50,0</t>
  </si>
  <si>
    <t>103911000</t>
  </si>
  <si>
    <t>kůra mulčovací VL</t>
  </si>
  <si>
    <t>1820903724</t>
  </si>
  <si>
    <t>Výrobky ostatní kůra mulčovací              VL</t>
  </si>
  <si>
    <t>"dodávka - ztratné 3%</t>
  </si>
  <si>
    <t>50,0*0,1*1,03</t>
  </si>
  <si>
    <t>185802114</t>
  </si>
  <si>
    <t>Hnojení půdy umělým hnojivem k jednotlivým rostlinám v rovině a svahu do 1:5</t>
  </si>
  <si>
    <t>-1589553856</t>
  </si>
  <si>
    <t>Hnojení půdy nebo trávníku v rovině nebo na svahu do 1:5 umělým hnojivem s rozdělením k jednotlivým rostlinám</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</si>
  <si>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</si>
  <si>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 xml:space="preserve">"Startovací hnojení - na 1 keř 5 tablet po 10 g po obvodu keře o průměru 40-50 cm </t>
  </si>
  <si>
    <t>0,00005*247,0</t>
  </si>
  <si>
    <t>005724110/R</t>
  </si>
  <si>
    <t>umělé hnojivo pro rostliny</t>
  </si>
  <si>
    <t>2117735511</t>
  </si>
  <si>
    <t>0,00005*247,0*1000*1,03</t>
  </si>
  <si>
    <t>-1550935797</t>
  </si>
  <si>
    <t>"60 l / m2</t>
  </si>
  <si>
    <t>60,0*50,0*0,001</t>
  </si>
  <si>
    <t>185804514</t>
  </si>
  <si>
    <t>Odplevelení souvislých keřových skupin v rovině a svahu do 1:5</t>
  </si>
  <si>
    <t>183307011</t>
  </si>
  <si>
    <t>Odplevelení výsadeb v rovině nebo na svahu do 1:5 souvislých keřových skupin</t>
  </si>
  <si>
    <t xml:space="preserve">Poznámka k souboru cen:_x000D_
1. V cenách jsou započteny i náklady spojené s nakypřením, s případným naložením odpadu na dopravní prostředek, odvozem do 20 km a se složením. 2. V cenách nejsou započteny náklady na uložení odpadu na skládku. 3. V cenách o sklonu svahu přes 1:1 jsou uvažovány podmínky pro svahy běžně schůdné; bez použití lezeckých technik. V případě použití lezeckých technik se tyto náklady oceňují individuálně. </t>
  </si>
  <si>
    <t>"Mechanické a chemické vyčištění plochy od plevelů</t>
  </si>
  <si>
    <t>Vodorovné konstrukce</t>
  </si>
  <si>
    <t>451317777</t>
  </si>
  <si>
    <t>Podklad nebo lože pod dlažbu vodorovný nebo do sklonu 1:5 z betonu prostého tl do 100 mm</t>
  </si>
  <si>
    <t>2000199064</t>
  </si>
  <si>
    <t>Podklad nebo lože pod dlažbu (přídlažbu) v ploše vodorovné nebo ve sklonu do 1:5, tloušťky od 50 do 100 mm z betonu prostého</t>
  </si>
  <si>
    <t xml:space="preserve">Poznámka k souboru cen:_x000D_
1. Ceny lze použít i pro podklad nebo lože pod dlažby silničních příkopů a kuželů. 2. Ceny nelze použít pro: a) lože rigolů dlážděných, které je započteno v cenách souborů cen 597 . 6- . 1 Rigol dlážděný, 597 17- . 1 Rigol krajnicový s kamennou obrubou a 597 16-1111 Rigol dlážděný z lomového kamene, b) podklad nebo lože pod dlažby (přídlažby) související s vodotečí, které se oceňují cenami části A 01 katalogu 832-1 Hráze a úpravy na tocích - úpravy toků a kanálů. 3. V cenách -7777 Podklad z prohozené zeminy, -9777 Příplatek za dalších 10 mm tloušťky z prohozené zeminy, -9779 Příplatek za sklon přes 1:5 z prohozené zeminy jsou započteny i náklady na prohození zeminy. 4. V cenách nejsou započteny náklady na: a) opatření zeminy a její přemístění k místu zabudování, které se oceňují podle ustanovení čl. 3111 Všeobecných podmínek části A 01 tohoto katalogu, b) úpravu pláně, která se oceňuje u silnic cenami části A 01, u dálnic cenami části A 02 katalogu 800-1 Zemní práce, c) odklizení odpadu po prohození zeminy, které se oceňuje cenami části A 01 katalogu 800-1 Zemní práce, d) svahování, které se oceňuje cenami části A 01 katalogu 800-1 Zemní práce. </t>
  </si>
  <si>
    <t>"betonové lože tl. 150 mm"</t>
  </si>
  <si>
    <t>"6-ti řádek odvodňovacího žlabu"       7,80</t>
  </si>
  <si>
    <t>451573111</t>
  </si>
  <si>
    <t>Lože pod potrubí otevřený výkop ze štěrkopísku</t>
  </si>
  <si>
    <t>-993837212</t>
  </si>
  <si>
    <t>Lože pod potrubí, stoky a drobné objekty v otevřeném výkopu z písku a štěrkopísku do 63 mm</t>
  </si>
  <si>
    <t xml:space="preserve">Poznámka k souboru cen:_x000D_
1. Ceny -1111 a -1192 lze použít i pro zřízení sběrných vrstev nad drenážními trubkami. 2. V cenách -5111 a -1192 jsou započteny i náklady na prohození výkopku získaného při zemních pracích. </t>
  </si>
  <si>
    <t>"lože kanalizace a přípojek"       (23,0+2,30+0,60)*0,70*0,150</t>
  </si>
  <si>
    <t>940,90</t>
  </si>
  <si>
    <t>"viz pol. 564581111"         940,90*0,30*2,05</t>
  </si>
  <si>
    <t>564742111</t>
  </si>
  <si>
    <t>Podklad z vibrovaného štěrku VŠ tl 120 mm</t>
  </si>
  <si>
    <t>-2110958459</t>
  </si>
  <si>
    <t>Podklad nebo kryt z vibrovaného štěrku VŠ s rozprostřením, vlhčením a zhutněním, po zhutnění tl. 120 mm</t>
  </si>
  <si>
    <t>"tl. 120 mm"</t>
  </si>
  <si>
    <t>"kce 2f - sjezd k ČP - VŠ fr. 32-63 mm"      9,0</t>
  </si>
  <si>
    <t>"kce 2a - sjezdy - VŠ fr. 32-63 mm"      124,50</t>
  </si>
  <si>
    <t>"kce 2a - sjezdy - vymezení průchozího prostoru - VŠ fr. 32-63 mm"     1,40</t>
  </si>
  <si>
    <t>"kce 2d - sjezdy drenážní - VŠ fr. 32-63 mm"      710,20</t>
  </si>
  <si>
    <t>"kce 2a - sjezdy - ŠD fr. 0-32 mm"      124,50</t>
  </si>
  <si>
    <t>"kce 2a - sjezdy - vymezení průchozího prostoru - ŠD fr. 0-32 mm"     1,40</t>
  </si>
  <si>
    <t>"kce 2d - sjezdy drenážní - ŠD fr. 0-32 mm"      710,20</t>
  </si>
  <si>
    <t>"kce 2f - sjezd k ČP - ŠD fr. 0-32 mm"      9,0</t>
  </si>
  <si>
    <t>"Podklad z ŠD – štěrkodrť frakce 0 - 32 v tl. 150mm pro sjezdy"       126,70</t>
  </si>
  <si>
    <t>"kce 1a - ŠD fr. 0-32 mm"      71,60</t>
  </si>
  <si>
    <t>"předlažba - ŠD fr. 0-32 mm"      1,90</t>
  </si>
  <si>
    <t>"kce 2e - sjezdy recyklát - ŠD fr. 0-32 mm"        96,30</t>
  </si>
  <si>
    <t>564931412</t>
  </si>
  <si>
    <t>Podklad z asfaltového recyklátu tl 100 mm</t>
  </si>
  <si>
    <t>-1413677055</t>
  </si>
  <si>
    <t>Podklad nebo podsyp z asfaltového recyklátu s rozprostřením a zhutněním, po zhutnění tl. 100 mm</t>
  </si>
  <si>
    <t>"kce 2e - sjezdy recyklát"        57,60+14,40+9,50+11,20+3,60</t>
  </si>
  <si>
    <t>591211111</t>
  </si>
  <si>
    <t>Kladení dlažby z kostek drobných z kamene do lože z kameniva těženého tl 50 mm</t>
  </si>
  <si>
    <t>2024141735</t>
  </si>
  <si>
    <t>Kladení dlažby z kostek s provedením lože do tl. 50 mm, s vyplněním spár, s dvojím beraněním a se smetením přebytečného materiálu na krajnici drobných z kamene, do lože z kameniva těženého</t>
  </si>
  <si>
    <t xml:space="preserve">Poznámka k souboru cen:_x000D_
1. Ceny 591 1.- pro dlažbu z kostek velkých jsou určeny pro dlažbu úhlopříčnou a řádkovou. 2. Ceny 591 2.- pro dlažbu z kostek drobných jsou určeny pro dlažbu úhlopříčnou, řádkovou a kroužkovou. 3. Dlažba vějířová z kostek drobných se oceňuje cenami 591 41-2111 a 591 44-2111 Kladení dlažby z mozaiky dvoubarevné a vícebarevné komunikací pro pěší. 4. V cenách jsou započteny i náklady na dodání hmot pro lože a na dodání téhož materiálu na výplň spár. 5. V cenách nejsou započteny náklady na: a) dodání dlažebních kostek, které se oceňuje ve specifikaci; ztratné lze dohodnout - u velkých kostek ve výši 1 %, - u drobných kostek ve výši 2 %, b) vyplnění spár dlažby živičnou zálivkou, které se oceňuje cenami souboru cen 599 1 . -11 Zálivka živičná spár dlažby. 6. Část lože přesahující tloušťku 50 mm se oceňuje cenami souboru cen 451 31-97 Příplatek za každých dalších 10 mm tloušťky podkladu nebo lože. </t>
  </si>
  <si>
    <t>"kce 2f - sjezd k ČP - bude použita stávající rozebraná kostka"      9,0</t>
  </si>
  <si>
    <t>"6-ti řádek odvodňovacího žlabu - bude použita stávající rozebraná kostka"       7,80</t>
  </si>
  <si>
    <t>591241111</t>
  </si>
  <si>
    <t>Kladení dlažby z kostek drobných z kamene na MC tl 50 mm</t>
  </si>
  <si>
    <t>72020655</t>
  </si>
  <si>
    <t>Kladení dlažby z kostek s provedením lože do tl. 50 mm, s vyplněním spár, s dvojím beraněním a se smetením přebytečného materiálu na krajnici drobných z kamene, do lože z cementové malty</t>
  </si>
  <si>
    <t>"kce 2a - sjezdy"      124,50</t>
  </si>
  <si>
    <t>"kce 2a - sjezdy - vymezení průchozího prostoru"     1,40</t>
  </si>
  <si>
    <t>"kce 2d - sjezdy drenážní - zásyp vsakovacích spár drobným kačírkem fr. 2-4 mm"      710,20</t>
  </si>
  <si>
    <t>124,50*1,01</t>
  </si>
  <si>
    <t>592453-R7</t>
  </si>
  <si>
    <t>dlažba 20x20x8 cm bílá</t>
  </si>
  <si>
    <t>1524615436</t>
  </si>
  <si>
    <t>"viz pol. 596212213 + ztratné 3%"</t>
  </si>
  <si>
    <t>1,40*1,03</t>
  </si>
  <si>
    <t>710,20*1,01</t>
  </si>
  <si>
    <t>596811120</t>
  </si>
  <si>
    <t>Kladení betonové dlažby komunikací pro pěší do lože z kameniva vel do 0,09 m2 plochy do 50 m2</t>
  </si>
  <si>
    <t>1638890354</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</si>
  <si>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</si>
  <si>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"předlažba - dlažba z meziskládky"</t>
  </si>
  <si>
    <t>1,90</t>
  </si>
  <si>
    <t>"kce 1a"      71,60</t>
  </si>
  <si>
    <t>71,60*1,01</t>
  </si>
  <si>
    <t>871265221</t>
  </si>
  <si>
    <t>Kanalizační potrubí z tvrdého PVC-systém KG tuhost třídy SN8 DN100</t>
  </si>
  <si>
    <t>-633350084</t>
  </si>
  <si>
    <t>Kanalizační potrubí z tvrdého PVC systém KG v otevřeném výkopu ve sklonu do 20 %, tuhost třídy SN 8 DN 100</t>
  </si>
  <si>
    <t xml:space="preserve">Poznámka k souboru cen:_x000D_
1. V cenách jsou započteny i náklady na dodání trub včetně gumového těsnění. 2. Použití trub dle tuhostí: a) třída SN 4: kanalizační řady, přípojky, odvodňování pozemků b) třída SN 8: vysoké teplotní a mechanické zatížení. </t>
  </si>
  <si>
    <t>"přípojka od žlabu"     0,60</t>
  </si>
  <si>
    <t>871315221</t>
  </si>
  <si>
    <t>Kanalizační potrubí z tvrdého PVC-systém KG tuhost třídy SN8 DN150</t>
  </si>
  <si>
    <t>-1202742559</t>
  </si>
  <si>
    <t>Kanalizační potrubí z tvrdého PVC systém KG v otevřeném výkopu ve sklonu do 20 %, tuhost třídy SN 8 DN 150</t>
  </si>
  <si>
    <t>"přípojky"      1,10+1,20</t>
  </si>
  <si>
    <t>871355221</t>
  </si>
  <si>
    <t>Kanalizační potrubí z tvrdého PVC-systém KG tuhost třídy SN8 DN200</t>
  </si>
  <si>
    <t>492983644</t>
  </si>
  <si>
    <t>Kanalizační potrubí z tvrdého PVC systém KG v otevřeném výkopu ve sklonu do 20 %, tuhost třídy SN 8 DN 200</t>
  </si>
  <si>
    <t>"kanlizace dešťová"      23,0</t>
  </si>
  <si>
    <t>877265211</t>
  </si>
  <si>
    <t>Montáž tvarovek z tvrdého PVC-systém KG nebo z polypropylenu-systém KG 2000 jednoosé DN 100</t>
  </si>
  <si>
    <t>-753615692</t>
  </si>
  <si>
    <t>Montáž tvarovek na kanalizačním potrubí z trub z plastu z tvrdého PVC systém KG nebo z polypropylenu systém KG 2000 v otevřeném výkopu jednoosých DN 100</t>
  </si>
  <si>
    <t xml:space="preserve">Poznámka k souboru cen:_x000D_
1. V cenách nejsou započteny náklady na dodání tvarovek. Tvarovky se oceňují ve ve specifikaci. </t>
  </si>
  <si>
    <t>"redukce z DN 100 na DN 200"     1,0</t>
  </si>
  <si>
    <t>28611504R</t>
  </si>
  <si>
    <t>redukce kanalizace plastová KGR 200/100</t>
  </si>
  <si>
    <t>196609817</t>
  </si>
  <si>
    <t>"viz pol. 877365211"      1,0</t>
  </si>
  <si>
    <t>877265241</t>
  </si>
  <si>
    <t>Montáž hrdlového uzávěru z tvrdého PVC-systém KG nebo polypropylenu-systém KG 2000 DN 100</t>
  </si>
  <si>
    <t>-1102787078</t>
  </si>
  <si>
    <t>Montáž tvarovek na kanalizačním potrubí z trub z plastu z tvrdého PVC systém KG nebo z polypropylenu systém KG 2000 v otevřeném výkopu hrdlových uzávěrů DN 100</t>
  </si>
  <si>
    <t>"pro přípojku od žlabu"     1,0</t>
  </si>
  <si>
    <t>286119-R</t>
  </si>
  <si>
    <t>pachový uzávěr hrdlový kanalizace plastové PPKGM DN 110</t>
  </si>
  <si>
    <t>1101971341</t>
  </si>
  <si>
    <t>"viz pol. 877365341"     1,0</t>
  </si>
  <si>
    <t>67</t>
  </si>
  <si>
    <t>877265271</t>
  </si>
  <si>
    <t>Montáž lapače střešních splavenin z tvrdého PVC-systém KG DN 100</t>
  </si>
  <si>
    <t>-1170533776</t>
  </si>
  <si>
    <t>Montáž tvarovek na kanalizačním potrubí z trub z plastu z tvrdého PVC systém KG nebo z polypropylenu systém KG 2000 v otevřeném výkopu lapačů střešních splavenin DN 100</t>
  </si>
  <si>
    <t>68</t>
  </si>
  <si>
    <t>562311610</t>
  </si>
  <si>
    <t>lapač střešních splavenin se zápachovou klapkou a lapacím košem HL600/2 DN 125</t>
  </si>
  <si>
    <t>70628362</t>
  </si>
  <si>
    <t>Materiál stavební instalační z plastů vtoky, vpusti, hlavice HL lapač střešních splavenin se zápach.klapkou s košem pro zachytávaní nečistot HL600/2 se stavitel.odpadem DN 125</t>
  </si>
  <si>
    <t>P</t>
  </si>
  <si>
    <t>Poznámka k položce:
Lapač střešních splavenin DN125 s košem pro zachytávání nečistot, s otočným a kulovým kloubem na odtoku, suchá klapka proti pronikání zápachu, těsnící kroužky pro připojení dešťových svodů do ø75, 100, 110 mm  a ø120 mm. Kapacita odtoku 360 až 400 l/min.</t>
  </si>
  <si>
    <t>"viz pol. 877265271"     2,0</t>
  </si>
  <si>
    <t>69</t>
  </si>
  <si>
    <t>877355221</t>
  </si>
  <si>
    <t>Montáž tvarovek z tvrdého PVC-systém KG nebo z polypropylenu-systém KG 2000 dvouosé DN 200</t>
  </si>
  <si>
    <t>-2147389418</t>
  </si>
  <si>
    <t>Montáž tvarovek na kanalizačním potrubí z trub z plastu z tvrdého PVC systém KG nebo z polypropylenu systém KG 2000 v otevřeném výkopu dvouosých DN 200</t>
  </si>
  <si>
    <t>"odbočka 90 st. DN 200 s přípojkou DN 100"       1,0</t>
  </si>
  <si>
    <t>70</t>
  </si>
  <si>
    <t>286114300</t>
  </si>
  <si>
    <t>odbočka kanalizační plastová s hrdlem KGEA-200/110/87°</t>
  </si>
  <si>
    <t>-1557188930</t>
  </si>
  <si>
    <t>Trubky z polyvinylchloridu kanalizace domovní a uliční KG - Systém (PVC) OSMA odbočky KGEA 87° KGEA-200/110/87°</t>
  </si>
  <si>
    <t>"viz pol. 877355221"      1,0</t>
  </si>
  <si>
    <t>71</t>
  </si>
  <si>
    <t>894812117</t>
  </si>
  <si>
    <t>Revizní a čistící šachta z PP šachtové dno DN 315/200 pravý nebo levý přítok</t>
  </si>
  <si>
    <t>-347357866</t>
  </si>
  <si>
    <t>Revizní a čistící šachta z polypropylenu PP pro hladké trouby (např. systém KG) DN 315 šachtové dno (DN šachty / DN trubního vedení) DN 315/200 pravý nebo levý přítok</t>
  </si>
  <si>
    <t xml:space="preserve">Poznámka k souboru cen:_x000D_
1. V cenách jsou započteny i náklady na: a) vyrovnávací násypnou vrstvu ze štěrkopísku tl. 100 mm, b) dodání a montáž šachtového dna, trouby šachty, teleskopu a poklopu, příslušného dílu šachty, c) napojení stávajícího kanalizačního potrubí. 2. V cenách nejsou započteny náklady na: a) fixování šachty obsypem, který se oceňuje cenami souboru 174 . 0-11 Zásyp sypaninou z jakékoliv horniny, katalogu 800-1 Zemní práce části A 01. </t>
  </si>
  <si>
    <t>72</t>
  </si>
  <si>
    <t>894812131</t>
  </si>
  <si>
    <t>Revizní a čistící šachta z PP DN 315 šachtová roura korugovaná bez hrdla světlé hloubky 1250 mm</t>
  </si>
  <si>
    <t>1137230526</t>
  </si>
  <si>
    <t>Revizní a čistící šachta z polypropylenu PP pro hladké trouby (např. systém KG) DN 315 roura šachtová korugovaná bez hrdla, světlé hloubky 1250 mm</t>
  </si>
  <si>
    <t>"v. 1000 mm"    2,0</t>
  </si>
  <si>
    <t>73</t>
  </si>
  <si>
    <t>894812149</t>
  </si>
  <si>
    <t>Příplatek k rourám revizní a čistící šachty z PP DN 315 za uříznutí šachtové roury</t>
  </si>
  <si>
    <t>-1960518040</t>
  </si>
  <si>
    <t>Revizní a čistící šachta z polypropylenu PP pro hladké trouby (např. systém KG) DN 315 roura šachtová korugovaná Příplatek k cenám 2131 - 2142 za uříznutí šachtové roury</t>
  </si>
  <si>
    <t>74</t>
  </si>
  <si>
    <t>894812156</t>
  </si>
  <si>
    <t>Revizní a čistící šachta z PP DN 315 poklop plastový pochůzí s rámem</t>
  </si>
  <si>
    <t>-2079236862</t>
  </si>
  <si>
    <t>Revizní a čistící šachta z polypropylenu PP pro hladké trouby (např. systém KG) DN 315 poklop plastový pochůzí s rámem</t>
  </si>
  <si>
    <t>"C 250"     2,0</t>
  </si>
  <si>
    <t>75</t>
  </si>
  <si>
    <t>899201211</t>
  </si>
  <si>
    <t>Demontáž mříží litinových včetně rámů hmotnosti do 50 kg</t>
  </si>
  <si>
    <t>463820168</t>
  </si>
  <si>
    <t>Demontáž mříží litinových včetně rámů, hmotnosti jednotlivě do 50 kg</t>
  </si>
  <si>
    <t>"stávající vtoková mříž vpusti v místě žlabu"     1,0</t>
  </si>
  <si>
    <t>76</t>
  </si>
  <si>
    <t>899202111</t>
  </si>
  <si>
    <t>Osazení mříží litinových včetně rámů a košů na bahno hmotnosti nad 50 do 100 kg</t>
  </si>
  <si>
    <t>-1352898867</t>
  </si>
  <si>
    <t>Osazení mříží litinových včetně rámů a košů na bahno hmotnosti jednotlivě přes 50 do 100 kg</t>
  </si>
  <si>
    <t xml:space="preserve">Poznámka k souboru cen:_x000D_
1. V cenách nejsou započteny náklady na dodání mříží, rámů a košů na bahno; tyto náklady se oceňují ve specifikaci. </t>
  </si>
  <si>
    <t>"litinová vtoková mříž 50/50 C 250 v místě žlabu"     1,0</t>
  </si>
  <si>
    <t>77</t>
  </si>
  <si>
    <t>286619-R</t>
  </si>
  <si>
    <t>mříž litinová 500 x 500 mm C 250</t>
  </si>
  <si>
    <t>-1185519067</t>
  </si>
  <si>
    <t>"viz pol. 899202111"       1,0</t>
  </si>
  <si>
    <t>78</t>
  </si>
  <si>
    <t>286619-R1</t>
  </si>
  <si>
    <t>prstenec betonový vyrovnávací</t>
  </si>
  <si>
    <t>-1747001043</t>
  </si>
  <si>
    <t>79</t>
  </si>
  <si>
    <t>"případné snížení"         28,0</t>
  </si>
  <si>
    <t>80</t>
  </si>
  <si>
    <t>899722113</t>
  </si>
  <si>
    <t>Krytí potrubí z plastů výstražnou fólií z PVC 34cm</t>
  </si>
  <si>
    <t>2068937831</t>
  </si>
  <si>
    <t>Krytí potrubí z plastů výstražnou fólií z PVC šířky 34cm</t>
  </si>
  <si>
    <t>"DN 100"     0,60</t>
  </si>
  <si>
    <t>"DN 150"     2,30</t>
  </si>
  <si>
    <t>"DN 200"     23,0</t>
  </si>
  <si>
    <t>81</t>
  </si>
  <si>
    <t>912111112</t>
  </si>
  <si>
    <t>Montáž zábrany parkovací sloupku v do 800 mm se zabetonovanou patkou</t>
  </si>
  <si>
    <t>-1419817791</t>
  </si>
  <si>
    <t>Montáž zábrany parkovací tvaru sloupku do výšky 800 mm se zabetonovanou patkou</t>
  </si>
  <si>
    <t xml:space="preserve">Poznámka k souboru cen:_x000D_
1. V cenách jsou započteny i náklady na: a) montáž sloupku včetně upevňovacího materiálu, b) vykopání jamky a zabetonování u cen -1111, -1112, c) upevňovací patky včetně betonu a upevňovacího materiálu u ceny -1112. 2. V cenách nejsou započteny náklady na dodání zábrany, tyto se oceňují ve specifikaci. </t>
  </si>
  <si>
    <t>"osazení sloupků do základu 30/30/30, beton B 12,5"</t>
  </si>
  <si>
    <t>82</t>
  </si>
  <si>
    <t>749101-R</t>
  </si>
  <si>
    <t>zahrazovací sloupek 100/10, ocelová černá barva</t>
  </si>
  <si>
    <t>1814788761</t>
  </si>
  <si>
    <t>"viz pol. 912111112"     6,0</t>
  </si>
  <si>
    <t>83</t>
  </si>
  <si>
    <t>"15/25 - do bet. lože C 20/25nXF3"       1,30</t>
  </si>
  <si>
    <t>"obloukový obrubník R1 - do bet. lože C 20/25nXF3"       2,0</t>
  </si>
  <si>
    <t>84</t>
  </si>
  <si>
    <t>1,30*1,01</t>
  </si>
  <si>
    <t>85</t>
  </si>
  <si>
    <t>2,0*1,01</t>
  </si>
  <si>
    <t>86</t>
  </si>
  <si>
    <t>"chodníkový 10/20 do bet. lože"     450,0</t>
  </si>
  <si>
    <t>87</t>
  </si>
  <si>
    <t>450,0*1,01</t>
  </si>
  <si>
    <t>88</t>
  </si>
  <si>
    <t>"15/25 - do bet. lože C 20/25nXF3"       1,30*0,250*0,150</t>
  </si>
  <si>
    <t>"obloukový obrubník R1 - do bet. lože C 20/25nXF3"       2,0*0,250*0,150</t>
  </si>
  <si>
    <t>"chodníkový 10/20 do bet. lože"     450,0*0,20*0,150</t>
  </si>
  <si>
    <t>89</t>
  </si>
  <si>
    <t>940,90*1,05</t>
  </si>
  <si>
    <t>90</t>
  </si>
  <si>
    <t>935113211</t>
  </si>
  <si>
    <t>Osazení odvodňovacího betonového žlabu s krycím roštem šířky do 200 mm</t>
  </si>
  <si>
    <t>-1639532344</t>
  </si>
  <si>
    <t>Osazení odvodňovacího žlabu s krycím roštem betonového šířky do 200 mm</t>
  </si>
  <si>
    <t xml:space="preserve">Poznámka k souboru cen:_x000D_
1. V cenách jsou započteny i náklady na předepsané obetonování a lože z betonu. 2. V cenách nejsou započteny náklady na odvodňovací žlab s příslušenstvím; tyto náklady se oceňují ve specifikaci. </t>
  </si>
  <si>
    <t>"s vnitřním spádem 0,5%"</t>
  </si>
  <si>
    <t>8,0</t>
  </si>
  <si>
    <t>91</t>
  </si>
  <si>
    <t>592271-R</t>
  </si>
  <si>
    <t>žlab odvodňovací betonový š. 100 mm, se spádem dna 0,5%</t>
  </si>
  <si>
    <t>1989768228</t>
  </si>
  <si>
    <t xml:space="preserve">"viz pol. 935113211"      </t>
  </si>
  <si>
    <t>"bet. žlab světlé š. 100 mm s vnitřním spádem 0,5%"</t>
  </si>
  <si>
    <t>"žlab se spodním odtokem pro DN 100 dl. 0,50 m - 1 ks"</t>
  </si>
  <si>
    <t>"čelní deska - 1 ks"</t>
  </si>
  <si>
    <t>"koncová deska - 1 ks"</t>
  </si>
  <si>
    <t>"litinový rošt délky 1 m - 7 ks"</t>
  </si>
  <si>
    <t>"litinový rošt délky 0,50 m - 2 ks"</t>
  </si>
  <si>
    <t>92</t>
  </si>
  <si>
    <t>93600-R1</t>
  </si>
  <si>
    <t>Osazení přístřešku autobusové zastávky</t>
  </si>
  <si>
    <t>-2072366480</t>
  </si>
  <si>
    <t>"vč. základových patek 50x50x60- 5ks, beton C20/25"</t>
  </si>
  <si>
    <t>"2 – modulová vč. bočních stěn a stojek, bez samostatného osvětlení, s lavičkou"</t>
  </si>
  <si>
    <t>93</t>
  </si>
  <si>
    <t>93600-R2</t>
  </si>
  <si>
    <t>přístřešek autobusové zastávky</t>
  </si>
  <si>
    <t>-2010635939</t>
  </si>
  <si>
    <t>94</t>
  </si>
  <si>
    <t>3,0</t>
  </si>
  <si>
    <t>95</t>
  </si>
  <si>
    <t>96</t>
  </si>
  <si>
    <t>966008212</t>
  </si>
  <si>
    <t>Bourání odvodňovacího žlabu z betonových příkopových tvárnic š do 800 mm</t>
  </si>
  <si>
    <t>1785841715</t>
  </si>
  <si>
    <t>Bourání odvodňovacího žlabu s odklizením a uložením vybouraného materiálu na skládku na vzdálenost do 10 m nebo s naložením na dopravní prostředek z betonových příkopových tvárnic nebo desek šířky přes 500 do 800 mm</t>
  </si>
  <si>
    <t xml:space="preserve">Poznámka k souboru cen:_x000D_
1. V cenách jsou započteny i náklady na bouráním obetonování žlabu a případné bourání betonového lože. 2. V cenách nejsou započteny náklady na zemní práce nutné při rozebírání žlabů. 3. Přemístění vybouraného materiálu na vzdálenost přes 10 m se oceňuje cenami souborů cen 997 22-1 Vodorovné přemístění vybouraných hmot. </t>
  </si>
  <si>
    <t>11,0</t>
  </si>
  <si>
    <t>97</t>
  </si>
  <si>
    <t>96600-R1</t>
  </si>
  <si>
    <t>Odstranění stávajícího přístřešku autobusové zastávky</t>
  </si>
  <si>
    <t>62414998</t>
  </si>
  <si>
    <t>"včetně vybourání betonových základů, naložení, odvoz a poplatek za skládkuů</t>
  </si>
  <si>
    <t>98</t>
  </si>
  <si>
    <t>966-R-001</t>
  </si>
  <si>
    <t>Vybourání uličních vpustí, včetně podkladních konstrukcí a zaslepení přípojek</t>
  </si>
  <si>
    <t>-1558387655</t>
  </si>
  <si>
    <t>"včetně zaslepení stoky v místě napojení a zalití lehkým betonem (popilko - cementová směs)"</t>
  </si>
  <si>
    <t>99</t>
  </si>
  <si>
    <t>-377160039</t>
  </si>
  <si>
    <t>1583162210</t>
  </si>
  <si>
    <t>101</t>
  </si>
  <si>
    <t>-1554103112</t>
  </si>
  <si>
    <t>102</t>
  </si>
  <si>
    <t>985311113</t>
  </si>
  <si>
    <t>Reprofilace stěn cementovými sanačními maltami tl 30 mm</t>
  </si>
  <si>
    <t>-992713947</t>
  </si>
  <si>
    <t>Reprofilace betonu sanačními maltami na cementové bázi ručně stěn, tloušťky přes 20 do 30 mm</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</si>
  <si>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</si>
  <si>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"Sanace zdiva kostela š. 0,5m sanační maltou v místě žlabu"</t>
  </si>
  <si>
    <t>3,50*0,50</t>
  </si>
  <si>
    <t>103</t>
  </si>
  <si>
    <t>"viz pol. 113106121 - betonová dlažba"     (142,30-1,90)*0,255</t>
  </si>
  <si>
    <t>"viz pol. 113107171 - beton tl. 150 mm"     194,60*0,225</t>
  </si>
  <si>
    <t>"viz pol. 113107242 - asfalt tl. 100 mm"      106,20*0,181</t>
  </si>
  <si>
    <t>"viz pol. 113202111 - vytrhání obrub"       189,80*0,205</t>
  </si>
  <si>
    <t>"viz pol. 113204111 - zahradní obrubník"       96,30*0,040</t>
  </si>
  <si>
    <t>"viz pol. 966001311 - základ odpadkového koše"      3,0*0,087</t>
  </si>
  <si>
    <t>"viz pol. 966008212 - odvodňovací žlab"      11,0*0,350</t>
  </si>
  <si>
    <t>"viz pol. 966-R-001 - vpusti"      3,0*0,80</t>
  </si>
  <si>
    <t>104</t>
  </si>
  <si>
    <t>"vzdálenost skládky 10 km"      148,081*(10-1)</t>
  </si>
  <si>
    <t>105</t>
  </si>
  <si>
    <t>1854641357</t>
  </si>
  <si>
    <t>"viz pol. 113106123 - zámková dlažba"    115,40*0,260</t>
  </si>
  <si>
    <t>"viz pol. 113106151 - kostky velké"     61,0*0,417</t>
  </si>
  <si>
    <t>"viz pol. 113106161 - kostky drobné"      42,80*0,320</t>
  </si>
  <si>
    <t>106</t>
  </si>
  <si>
    <t>107</t>
  </si>
  <si>
    <t>-641458762</t>
  </si>
  <si>
    <t>108</t>
  </si>
  <si>
    <t>109</t>
  </si>
  <si>
    <t>(4,7 + 4,6 + 4,7 + 4,7 + 4,7 + 4,7 + 4,8 + 4,7 + 4,7 + 4,7 + 4,7 + 4,7 + 4,7 + 4,7 + 6 + 1,8 + 4,7 + 4,7)*0,50</t>
  </si>
  <si>
    <t>( 4,7 + 2,4 + 4,7 + 4,7 + 4,7 + 4,7 + 4,7 + 1,4 + 4,7 + 4,7 + 4,7 + 6,3 + 1,2 + 8,2 + 4,5 + 1,2 + 9,3)*0,50</t>
  </si>
  <si>
    <t>110</t>
  </si>
  <si>
    <t>111</t>
  </si>
  <si>
    <t>2,9 + 6 + 1,5 + 12,6 + 13 + 6,7 + 6,7 + 6,7 + 14,5 + 6,5 + 12,5 + 2,9 + 6,8 + 1,5</t>
  </si>
  <si>
    <t>112</t>
  </si>
  <si>
    <t>100,80*1,015</t>
  </si>
  <si>
    <t>113</t>
  </si>
  <si>
    <t>10,0</t>
  </si>
  <si>
    <t>114</t>
  </si>
  <si>
    <t>460-R-001</t>
  </si>
  <si>
    <t>Posun stávajícího sloupu VO</t>
  </si>
  <si>
    <t>1884824084</t>
  </si>
  <si>
    <t>"do bet. základu 400 x 400 x 900 mm"</t>
  </si>
  <si>
    <t>"včetně vybourání stávajícího základu, naložení a odvozu a poplatku za skládku"</t>
  </si>
  <si>
    <t>22 - SO 401 - Přeložky veřejného osvětlení - obec</t>
  </si>
  <si>
    <t>N00 - Nepojmenované práce</t>
  </si>
  <si>
    <t xml:space="preserve">    N01 - Nepojmenovaný díl</t>
  </si>
  <si>
    <t>N00</t>
  </si>
  <si>
    <t>Nepojmenované práce</t>
  </si>
  <si>
    <t>N01</t>
  </si>
  <si>
    <t>Nepojmenovaný díl</t>
  </si>
  <si>
    <t>R-401</t>
  </si>
  <si>
    <t>SO 401 - Přeložky veřejného osvětlení - obec - dle samostatného soupisu prací</t>
  </si>
  <si>
    <t>512</t>
  </si>
  <si>
    <t>-640802766</t>
  </si>
  <si>
    <t>24 - SO 402 - Nové veřejné osvětlení - obec</t>
  </si>
  <si>
    <t>Správa silnic Olomouckého kraje</t>
  </si>
  <si>
    <t>R-402</t>
  </si>
  <si>
    <t>SO 402 - Nové veřejné osvětlení - obec - dle samostatného soupisu prací</t>
  </si>
  <si>
    <t>888973184</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</si>
  <si>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</si>
  <si>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</si>
  <si>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</si>
  <si>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</si>
  <si>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</si>
  <si>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</si>
  <si>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</si>
  <si>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</si>
  <si>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</si>
  <si>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</si>
  <si>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</si>
  <si>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</si>
  <si>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</si>
  <si>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</si>
  <si>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</si>
  <si>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</si>
  <si>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OST</t>
  </si>
  <si>
    <t>Ostatní</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</si>
  <si>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</si>
  <si>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</si>
  <si>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</si>
  <si>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</si>
  <si>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</si>
  <si>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</si>
  <si>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</si>
  <si>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</si>
  <si>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</si>
  <si>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</si>
  <si>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</si>
  <si>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</si>
  <si>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</si>
  <si>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</si>
  <si>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</si>
  <si>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</si>
  <si>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</si>
  <si>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</si>
  <si>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</si>
  <si>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</si>
  <si>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</si>
  <si>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</si>
  <si>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</si>
  <si>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</si>
  <si>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</si>
  <si>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</si>
  <si>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</si>
  <si>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</si>
  <si>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</si>
  <si>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</si>
  <si>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</si>
  <si>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</si>
  <si>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</si>
  <si>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</si>
  <si>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</si>
  <si>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</si>
  <si>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</si>
  <si>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</si>
  <si>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</si>
  <si>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</si>
  <si>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</si>
  <si>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</si>
  <si>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</si>
  <si>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</si>
  <si>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</si>
  <si>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</si>
  <si>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</si>
  <si>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</si>
  <si>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</si>
  <si>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</si>
  <si>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</si>
  <si>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</si>
  <si>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</si>
  <si>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</si>
  <si>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</si>
  <si>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</si>
  <si>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</si>
  <si>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</si>
  <si>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</si>
  <si>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</si>
  <si>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</si>
  <si>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</si>
  <si>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</si>
  <si>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</si>
  <si>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</si>
  <si>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</si>
  <si>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</si>
  <si>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</si>
  <si>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</si>
  <si>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</si>
  <si>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</si>
  <si>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</si>
  <si>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</si>
  <si>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</si>
  <si>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</si>
  <si>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</si>
  <si>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</si>
  <si>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</si>
  <si>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</si>
  <si>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</si>
  <si>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</si>
  <si>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</si>
  <si>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</si>
  <si>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</si>
  <si>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</si>
  <si>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</si>
  <si>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</si>
  <si>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</si>
  <si>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</si>
  <si>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</si>
  <si>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</si>
  <si>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</si>
  <si>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</si>
  <si>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</si>
  <si>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</si>
  <si>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</si>
  <si>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</si>
  <si>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</si>
  <si>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</si>
  <si>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</si>
  <si>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</si>
  <si>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</si>
  <si>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</si>
  <si>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</si>
  <si>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</si>
  <si>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</si>
  <si>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</si>
  <si>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</si>
  <si>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</si>
  <si>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</si>
  <si>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</si>
  <si>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</si>
  <si>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</si>
  <si>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</si>
  <si>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</si>
  <si>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</si>
  <si>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</si>
  <si>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</si>
  <si>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</si>
  <si>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</si>
  <si>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</si>
  <si>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</si>
  <si>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</si>
  <si>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</si>
  <si>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</si>
  <si>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</si>
  <si>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</si>
  <si>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</si>
  <si>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</si>
  <si>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</si>
  <si>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</si>
  <si>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</si>
  <si>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</si>
  <si>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</si>
  <si>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</si>
  <si>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</si>
  <si>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</si>
  <si>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</si>
  <si>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</si>
  <si>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</si>
  <si>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</si>
  <si>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</si>
  <si>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</si>
  <si>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</si>
  <si>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</si>
  <si>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</si>
  <si>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</si>
  <si>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</si>
  <si>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</si>
  <si>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</si>
  <si>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</si>
  <si>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</si>
  <si>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</si>
  <si>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</si>
  <si>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</si>
  <si>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</si>
  <si>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</si>
  <si>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</si>
  <si>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</si>
  <si>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</si>
  <si>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</si>
  <si>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</si>
  <si>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Celkem za práci v HZS:</t>
  </si>
  <si>
    <t>hod.</t>
  </si>
  <si>
    <t>Likvidace odpad. meteriálu v souladu se zák. o odpadech</t>
  </si>
  <si>
    <t>Koordinace na stavbě, neceníkové práce</t>
  </si>
  <si>
    <t>Práce při křižování a souběhu inž. sítí</t>
  </si>
  <si>
    <t>Součinnost při zaměřování a vytyčování</t>
  </si>
  <si>
    <t>Geodetické zaměření trasy kabelu</t>
  </si>
  <si>
    <t>Pomocné práce vč. zednických</t>
  </si>
  <si>
    <t>04</t>
  </si>
  <si>
    <t>Demontáže</t>
  </si>
  <si>
    <t>02</t>
  </si>
  <si>
    <t>Zapojení a odzkoušení chodu</t>
  </si>
  <si>
    <t>01</t>
  </si>
  <si>
    <t>celkem [Kč]</t>
  </si>
  <si>
    <t>jedn.</t>
  </si>
  <si>
    <t>množství</t>
  </si>
  <si>
    <t>jedn.cena</t>
  </si>
  <si>
    <t>popis položky</t>
  </si>
  <si>
    <t>číslo pol.</t>
  </si>
  <si>
    <t>poř.č.</t>
  </si>
  <si>
    <t>Práce v HZS</t>
  </si>
  <si>
    <t>Celkem za dodávky:</t>
  </si>
  <si>
    <t>Betonová směs</t>
  </si>
  <si>
    <t>Dodávky zařízení (specifikace)</t>
  </si>
  <si>
    <t>Celkem za materiály:</t>
  </si>
  <si>
    <t>trubka rovná z PVC PE-HD 63/52 mm</t>
  </si>
  <si>
    <t>90027</t>
  </si>
  <si>
    <t>fólie z polyetylenu šíře 330mm</t>
  </si>
  <si>
    <t>90006</t>
  </si>
  <si>
    <t>kopaný písek</t>
  </si>
  <si>
    <t>90001</t>
  </si>
  <si>
    <t>CYKY 3Cx1.5mm2</t>
  </si>
  <si>
    <t>33914</t>
  </si>
  <si>
    <t>pojistková hlavice 2310-11 E27</t>
  </si>
  <si>
    <t>15100</t>
  </si>
  <si>
    <t>Fe profil U 40</t>
  </si>
  <si>
    <t>04100</t>
  </si>
  <si>
    <t>CYKY ( dle stávajících )</t>
  </si>
  <si>
    <t>02943</t>
  </si>
  <si>
    <t>kabelové oko příložkové pro vodiče Cu 7580-07 16/6</t>
  </si>
  <si>
    <t>01594</t>
  </si>
  <si>
    <t>spojka epoxidová SVpe 1 1kV</t>
  </si>
  <si>
    <t>01562</t>
  </si>
  <si>
    <t>připojovací svorka SS spojovací pro lana</t>
  </si>
  <si>
    <t>01473</t>
  </si>
  <si>
    <t>svorka na potrubí ST 01 1/2"</t>
  </si>
  <si>
    <t>01429</t>
  </si>
  <si>
    <t>FeZn R=30/4 mm</t>
  </si>
  <si>
    <t>01402</t>
  </si>
  <si>
    <t>FeZn R= 30/4 mm</t>
  </si>
  <si>
    <t>elektrovýzbroj stožáru pro 2 okruhy</t>
  </si>
  <si>
    <t>01155</t>
  </si>
  <si>
    <t>elektrovýzbroj stožáru pro 1 okruh</t>
  </si>
  <si>
    <t>01154</t>
  </si>
  <si>
    <t>stožár sadový ocelový 5 m dl.</t>
  </si>
  <si>
    <t>01063</t>
  </si>
  <si>
    <t>pojistková vložka E27/10, 6A</t>
  </si>
  <si>
    <t>00909</t>
  </si>
  <si>
    <t>koleno pro trubku ocelovou závitovou 6129 R=29mm</t>
  </si>
  <si>
    <t>00233</t>
  </si>
  <si>
    <t>trubka ocelová závitová 6029 R=29mm</t>
  </si>
  <si>
    <t>00227</t>
  </si>
  <si>
    <t>Materiály</t>
  </si>
  <si>
    <t>Celkem za ceník:</t>
  </si>
  <si>
    <t>objem</t>
  </si>
  <si>
    <t>Celk.prohl.el.zaříz.a vyhot.rev.zp.do 50.tis.mont.</t>
  </si>
  <si>
    <t>320410001</t>
  </si>
  <si>
    <t>Výchozí revize elektro</t>
  </si>
  <si>
    <t>ruč.zához.kab.rýhy 35cm šíř.80cm hl.zem.tř.3</t>
  </si>
  <si>
    <t>460560163</t>
  </si>
  <si>
    <t>kabel.prostup z PVC roury světl.do 10.5cm</t>
  </si>
  <si>
    <t>460510021</t>
  </si>
  <si>
    <t>fólie výstražná z PVC šířky 33cm</t>
  </si>
  <si>
    <t>460490012</t>
  </si>
  <si>
    <t>zříz.lože/kop.písk.zakr.tl.10cm cihl.napříč 35cm</t>
  </si>
  <si>
    <t>460420372</t>
  </si>
  <si>
    <t>kabel.rýha 35cm/šíř. 80cm/hl. zem.tř.3</t>
  </si>
  <si>
    <t>460200163</t>
  </si>
  <si>
    <t>zához jámy zem.tř. 3-4</t>
  </si>
  <si>
    <t>460120002</t>
  </si>
  <si>
    <t>pouzdrový zákl.pro stožár VO mimo trasu 250x800mm</t>
  </si>
  <si>
    <t>460100001</t>
  </si>
  <si>
    <t>rozbourání betonového základu</t>
  </si>
  <si>
    <t>460080101</t>
  </si>
  <si>
    <t>betonový základ do bednění</t>
  </si>
  <si>
    <t>460080002</t>
  </si>
  <si>
    <t>ruční výkop jámy zem.tř.3-4</t>
  </si>
  <si>
    <t>460050602</t>
  </si>
  <si>
    <t>C46M - Zemní práce</t>
  </si>
  <si>
    <t>210204202</t>
  </si>
  <si>
    <t>210204201</t>
  </si>
  <si>
    <t>stožár sadový ocelový</t>
  </si>
  <si>
    <t>210204002</t>
  </si>
  <si>
    <t>Svítidlo výbojkové na výložník</t>
  </si>
  <si>
    <t>210202011</t>
  </si>
  <si>
    <t>DEMONTÁŽ</t>
  </si>
  <si>
    <t>CYKY-CYKYm  volně uložený ( dle stávajících )</t>
  </si>
  <si>
    <t>210810012</t>
  </si>
  <si>
    <t>CYKY-CYKYm 3Cx1.5 mm2 750V (VU)</t>
  </si>
  <si>
    <t>210810005</t>
  </si>
  <si>
    <t>svorky hromosv.nad 2 šrouby(ST;SJ;SK;SZ;SR01;02)</t>
  </si>
  <si>
    <t>210220302</t>
  </si>
  <si>
    <t>svorky hromosvodové do 2 šroubu (SS;SR 03)</t>
  </si>
  <si>
    <t>210220301</t>
  </si>
  <si>
    <t>uzem. v zemi FeZn do 120 mm2 vč.svorek;propoj.aj.</t>
  </si>
  <si>
    <t>210220021</t>
  </si>
  <si>
    <t>nátěr zemnícího pásku do 120 mm2  1x vč.žlut.p.</t>
  </si>
  <si>
    <t>210220010</t>
  </si>
  <si>
    <t>uzem. na povrchu FeZn do 120 mm2 bez nátěru</t>
  </si>
  <si>
    <t>210220001</t>
  </si>
  <si>
    <t>výložník ocel. 1-rám. do hmotnosti 35kg</t>
  </si>
  <si>
    <t>210204103</t>
  </si>
  <si>
    <t xml:space="preserve">svítidlo výbojkové na výložník - 70W </t>
  </si>
  <si>
    <t>pojistka vč. vložek E 27 do 25 A</t>
  </si>
  <si>
    <t>210120001</t>
  </si>
  <si>
    <t>spojka epoxid. pro celoplast.kab. do 4x25 mm2/1kV</t>
  </si>
  <si>
    <t>210102001</t>
  </si>
  <si>
    <t>ukonč.kab.smršt.zákl.do 4x10 mm2</t>
  </si>
  <si>
    <t>210100251</t>
  </si>
  <si>
    <t>ukonč. 1 žil. vodičů do 16 mm2</t>
  </si>
  <si>
    <t>210100101</t>
  </si>
  <si>
    <t>ukonč.vod.v rozv.vč.zap.a konc.do 6mm2</t>
  </si>
  <si>
    <t>210100002</t>
  </si>
  <si>
    <t>ukonč.vod.v rozv.vč.zap.a konc.do 2.5mm2</t>
  </si>
  <si>
    <t>210100001</t>
  </si>
  <si>
    <t>nosné konstr. pro zařízení o váze do 5 kg</t>
  </si>
  <si>
    <t>210020651</t>
  </si>
  <si>
    <t>trubka inst.ocel.závit. typ 6029 R=29mm (PU)</t>
  </si>
  <si>
    <t>210010064</t>
  </si>
  <si>
    <t>C21M - Elektromontáže</t>
  </si>
  <si>
    <t xml:space="preserve">Náklady celkem [Kč]:    </t>
  </si>
  <si>
    <t>REKAPITULACE CELKEM</t>
  </si>
  <si>
    <t>CELKEM VRN</t>
  </si>
  <si>
    <t xml:space="preserve">  GZS z C21M a navázaného materiálu</t>
  </si>
  <si>
    <t>VEDLEJŠÍ ROZPOČTOVÉ NÁKLADY</t>
  </si>
  <si>
    <t xml:space="preserve">D.  </t>
  </si>
  <si>
    <t>CELKEM DODÁVKA</t>
  </si>
  <si>
    <t>Doprava dodávek</t>
  </si>
  <si>
    <t>Dodávka zařízení (specifikace)</t>
  </si>
  <si>
    <t>DODÁVKA ZAŘÍZENÍ</t>
  </si>
  <si>
    <t xml:space="preserve">C.  </t>
  </si>
  <si>
    <t>CELKEM HZS</t>
  </si>
  <si>
    <t>Hodinová zúčtovací sazba</t>
  </si>
  <si>
    <t>HZS</t>
  </si>
  <si>
    <t xml:space="preserve">B.  </t>
  </si>
  <si>
    <t>CELKEM URN</t>
  </si>
  <si>
    <t>Přesun dodávek</t>
  </si>
  <si>
    <t>Výchozí revize elektro (MONTÁŽ)</t>
  </si>
  <si>
    <t xml:space="preserve">  Podružný materiál</t>
  </si>
  <si>
    <t>C46M - Zemní práce (MAT.NOSNÝ)</t>
  </si>
  <si>
    <t>C46M - Zemní práce (MONTÁŽ)</t>
  </si>
  <si>
    <t xml:space="preserve">  Podíl přidružených výkonů z C21M a navázaného materiálu</t>
  </si>
  <si>
    <t>C21M - Elektromontáže (MAT.NOSNÝ)</t>
  </si>
  <si>
    <t>C21M - Elektromontáže (DEMONTÁŽ)</t>
  </si>
  <si>
    <t>C21M - Elektromontáže (MONTÁŽ)</t>
  </si>
  <si>
    <t>UPRAVENÉ ROZPOČTOVÉ NÁKLADY</t>
  </si>
  <si>
    <t xml:space="preserve">A.  </t>
  </si>
  <si>
    <t>Základ DPH</t>
  </si>
  <si>
    <t>Kap.</t>
  </si>
  <si>
    <t>Rekapitulace</t>
  </si>
  <si>
    <t>03.10.2016</t>
  </si>
  <si>
    <t>Dne:</t>
  </si>
  <si>
    <t>hopjans@seznam.cz</t>
  </si>
  <si>
    <t>E-mail:</t>
  </si>
  <si>
    <t>správce systému</t>
  </si>
  <si>
    <t>Vypracoval:</t>
  </si>
  <si>
    <t>Kelčice 31, 798 08 Kelčice</t>
  </si>
  <si>
    <t>Obec Vranovice - Kelčice</t>
  </si>
  <si>
    <t>Investor:</t>
  </si>
  <si>
    <t>III/4334, III/36711 - Kelčice</t>
  </si>
  <si>
    <t>název:</t>
  </si>
  <si>
    <t>Nabídka číslo:</t>
  </si>
  <si>
    <t xml:space="preserve">   tel. 585 226840, mobil 605 979181, e-mail: hopjans@seznam.cz   </t>
  </si>
  <si>
    <t xml:space="preserve">   Jablonského 59, 772 00 Olomouc   </t>
  </si>
  <si>
    <t>ing. Hopjan Svatopluk</t>
  </si>
  <si>
    <t>pojistková skříň PS 100</t>
  </si>
  <si>
    <t>00982</t>
  </si>
  <si>
    <t>trubka rovná z PVC 12,5  100mm</t>
  </si>
  <si>
    <t>C svorka venk.vedení 50mm2</t>
  </si>
  <si>
    <t>06162</t>
  </si>
  <si>
    <t>CYKY 4Bx10mm2</t>
  </si>
  <si>
    <t>02944</t>
  </si>
  <si>
    <t>výložník ocelový 1 ramenný ( dle stávajících )</t>
  </si>
  <si>
    <t>01094</t>
  </si>
  <si>
    <t xml:space="preserve">svítidlo výbojkové ( dle stávajících ) 70W, na výložník </t>
  </si>
  <si>
    <t>01051</t>
  </si>
  <si>
    <t>pojistková vložka E27/6, 10A</t>
  </si>
  <si>
    <t>Celk.prohl.el.zař.a vyhot.zpr.do 250.tis.mont.pr.</t>
  </si>
  <si>
    <t>320410002</t>
  </si>
  <si>
    <t>ruč.zához.kab.rýhy 35cm šíř.80cm hl.zem.tř.4</t>
  </si>
  <si>
    <t>460560164</t>
  </si>
  <si>
    <t>kabel.rýha 35cm/šíř. 80cm/hl. zem.tř.4</t>
  </si>
  <si>
    <t>460200164</t>
  </si>
  <si>
    <t>km</t>
  </si>
  <si>
    <t>vytyč.trati kab.vedení v zastavěném prostoru</t>
  </si>
  <si>
    <t>460010024</t>
  </si>
  <si>
    <t>Protlak do 15 cm</t>
  </si>
  <si>
    <t>03</t>
  </si>
  <si>
    <t>CYKY-CYKYm 4Bx10 mm2 750V (VU)</t>
  </si>
  <si>
    <t>210810013</t>
  </si>
  <si>
    <t>svítidlo výbojkové, na výložník 70W ( dle stávajících )</t>
  </si>
  <si>
    <t>pojistková skříň na stožár do 3x100A</t>
  </si>
  <si>
    <t>210120131</t>
  </si>
  <si>
    <t>ukonč.vod.v rozv.vč.zap.a konc.do 16mm2</t>
  </si>
  <si>
    <t>210100003</t>
  </si>
  <si>
    <t>šablony a proud.spoje C svorkou do 50mm2</t>
  </si>
  <si>
    <t>210040561</t>
  </si>
  <si>
    <t>nosné konstr. pro zařízení o váze do 10 kg</t>
  </si>
  <si>
    <t>210020652</t>
  </si>
  <si>
    <t>14.10.2016</t>
  </si>
  <si>
    <t>Obec Vranovice-Kelčice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</si>
</sst>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62">
    <font>
      <sz val="8"/>
      <name val="Trebuchet MS"/>
      <family val="2"/>
    </font>
    <font>
      <sz val="8"/>
      <color rgb="FF969696"/>
      <name val="Trebuchet MS"/>
    </font>
    <font>
      <sz val="9"/>
      <name val="Trebuchet MS"/>
    </font>
    <font>
      <b/>
      <sz val="12"/>
      <name val="Trebuchet MS"/>
    </font>
    <font>
      <sz val="11"/>
      <name val="Trebuchet MS"/>
    </font>
    <font>
      <sz val="10"/>
      <name val="Trebuchet MS"/>
    </font>
    <font>
      <sz val="12"/>
      <color rgb="FF003366"/>
      <name val="Trebuchet MS"/>
    </font>
    <font>
      <sz val="10"/>
      <color rgb="FF003366"/>
      <name val="Trebuchet MS"/>
    </font>
    <font>
      <sz val="8"/>
      <color rgb="FF003366"/>
      <name val="Trebuchet MS"/>
    </font>
    <font>
      <sz val="8"/>
      <color rgb="FF800080"/>
      <name val="Trebuchet MS"/>
    </font>
    <font>
      <sz val="8"/>
      <color rgb="FF505050"/>
      <name val="Trebuchet MS"/>
    </font>
    <font>
      <sz val="8"/>
      <color rgb="FFFF0000"/>
      <name val="Trebuchet MS"/>
    </font>
    <font>
      <sz val="8"/>
      <color rgb="FF0000A8"/>
      <name val="Trebuchet MS"/>
    </font>
    <font>
      <sz val="8"/>
      <name val="Trebuchet MS"/>
      <charset val="238"/>
    </font>
    <font>
      <sz val="8"/>
      <color rgb="FFFAE682"/>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b/>
      <sz val="11"/>
      <color rgb="FF003366"/>
      <name val="Trebuchet MS"/>
    </font>
    <font>
      <sz val="11"/>
      <color rgb="FF003366"/>
      <name val="Trebuchet MS"/>
    </font>
    <font>
      <b/>
      <sz val="11"/>
      <name val="Trebuchet MS"/>
    </font>
    <font>
      <sz val="11"/>
      <color rgb="FF969696"/>
      <name val="Trebuchet MS"/>
    </font>
    <font>
      <sz val="18"/>
      <color theme="10"/>
      <name val="Wingdings 2"/>
    </font>
    <font>
      <b/>
      <sz val="10"/>
      <color rgb="FF003366"/>
      <name val="Trebuchet MS"/>
    </font>
    <font>
      <sz val="10"/>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sz val="7"/>
      <name val="Trebuchet MS"/>
    </font>
    <font>
      <i/>
      <sz val="7"/>
      <color rgb="FF969696"/>
      <name val="Trebuchet MS"/>
    </font>
    <font>
      <sz val="8"/>
      <color rgb="FF800080"/>
      <name val="Trebuchet MS"/>
    </font>
    <font>
      <sz val="8"/>
      <color rgb="FFFF0000"/>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
      <sz val="10"/>
      <name val="Arial"/>
      <family val="2"/>
      <charset val="238"/>
    </font>
    <font>
      <sz val="8"/>
      <color indexed="8"/>
      <name val="Arial"/>
      <family val="2"/>
      <charset val="238"/>
    </font>
    <font>
      <sz val="9"/>
      <color indexed="8"/>
      <name val="Courier New"/>
      <family val="3"/>
      <charset val="238"/>
    </font>
    <font>
      <b/>
      <sz val="8"/>
      <color indexed="8"/>
      <name val="Arial"/>
      <family val="2"/>
      <charset val="238"/>
    </font>
    <font>
      <b/>
      <sz val="12"/>
      <color indexed="12"/>
      <name val="Arial"/>
      <family val="2"/>
      <charset val="238"/>
    </font>
    <font>
      <sz val="12"/>
      <color indexed="8"/>
      <name val="Arial"/>
      <family val="2"/>
      <charset val="238"/>
    </font>
    <font>
      <i/>
      <sz val="12"/>
      <color indexed="8"/>
      <name val="Arial"/>
      <family val="2"/>
      <charset val="238"/>
    </font>
    <font>
      <b/>
      <sz val="16"/>
      <color indexed="10"/>
      <name val="Arial"/>
      <family val="2"/>
      <charset val="238"/>
    </font>
  </fonts>
  <fills count="8">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
      <patternFill patternType="solid">
        <fgColor indexed="31"/>
        <bgColor indexed="64"/>
      </patternFill>
    </fill>
  </fills>
  <borders count="4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8"/>
      </top>
      <bottom/>
      <diagonal/>
    </border>
    <border>
      <left/>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4">
    <xf numFmtId="0" fontId="0" fillId="0" borderId="0"/>
    <xf numFmtId="0" fontId="52" fillId="0" borderId="0" applyNumberFormat="0" applyFill="0" applyBorder="0" applyAlignment="0" applyProtection="0"/>
    <xf numFmtId="0" fontId="54" fillId="2" borderId="1"/>
    <xf numFmtId="0" fontId="13" fillId="2" borderId="1" applyAlignment="0">
      <alignment vertical="top" wrapText="1"/>
      <protection locked="0"/>
    </xf>
  </cellStyleXfs>
  <cellXfs count="474">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pplyProtection="1">
      <alignment horizontal="center" vertical="center"/>
      <protection locked="0"/>
    </xf>
    <xf numFmtId="0" fontId="14" fillId="3" borderId="0" xfId="0" applyFont="1" applyFill="1" applyAlignment="1" applyProtection="1">
      <alignment horizontal="left" vertical="center"/>
    </xf>
    <xf numFmtId="0" fontId="5" fillId="3" borderId="0" xfId="0" applyFont="1" applyFill="1" applyAlignment="1" applyProtection="1">
      <alignment vertical="center"/>
    </xf>
    <xf numFmtId="0" fontId="15" fillId="3" borderId="0" xfId="0" applyFont="1" applyFill="1" applyAlignment="1" applyProtection="1">
      <alignment horizontal="left" vertical="center"/>
    </xf>
    <xf numFmtId="0" fontId="16" fillId="3" borderId="0" xfId="1" applyFont="1" applyFill="1" applyAlignment="1" applyProtection="1">
      <alignment vertical="center"/>
    </xf>
    <xf numFmtId="0" fontId="52" fillId="3" borderId="0" xfId="1" applyFill="1"/>
    <xf numFmtId="0" fontId="0" fillId="3" borderId="0" xfId="0" applyFill="1"/>
    <xf numFmtId="0" fontId="14" fillId="3" borderId="0" xfId="0" applyFont="1" applyFill="1" applyAlignment="1">
      <alignment horizontal="left"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20"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2"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7"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20"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3"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20" fillId="0" borderId="20" xfId="0" applyFont="1" applyBorder="1" applyAlignment="1" applyProtection="1">
      <alignment horizontal="center" vertical="center" wrapText="1"/>
    </xf>
    <xf numFmtId="0" fontId="20" fillId="0" borderId="21" xfId="0" applyFont="1" applyBorder="1" applyAlignment="1" applyProtection="1">
      <alignment horizontal="center" vertical="center" wrapText="1"/>
    </xf>
    <xf numFmtId="0" fontId="20"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0" fontId="3" fillId="0" borderId="0" xfId="0" applyFont="1" applyAlignment="1" applyProtection="1">
      <alignment horizontal="center" vertical="center"/>
    </xf>
    <xf numFmtId="4" fontId="24" fillId="0" borderId="18" xfId="0" applyNumberFormat="1" applyFont="1" applyBorder="1" applyAlignment="1" applyProtection="1">
      <alignment vertical="center"/>
    </xf>
    <xf numFmtId="4" fontId="24" fillId="0" borderId="0" xfId="0" applyNumberFormat="1" applyFont="1" applyBorder="1" applyAlignment="1" applyProtection="1">
      <alignment vertical="center"/>
    </xf>
    <xf numFmtId="166" fontId="24" fillId="0" borderId="0" xfId="0" applyNumberFormat="1" applyFont="1" applyBorder="1" applyAlignment="1" applyProtection="1">
      <alignment vertical="center"/>
    </xf>
    <xf numFmtId="4" fontId="24" fillId="0" borderId="19" xfId="0" applyNumberFormat="1" applyFont="1" applyBorder="1" applyAlignment="1" applyProtection="1">
      <alignment vertical="center"/>
    </xf>
    <xf numFmtId="0" fontId="3" fillId="0" borderId="0" xfId="0" applyFont="1" applyAlignment="1">
      <alignment horizontal="left" vertical="center"/>
    </xf>
    <xf numFmtId="0" fontId="26" fillId="0" borderId="0" xfId="0" applyFont="1" applyAlignment="1">
      <alignment horizontal="left" vertical="center"/>
    </xf>
    <xf numFmtId="0" fontId="4" fillId="0" borderId="5"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horizontal="center" vertical="center"/>
    </xf>
    <xf numFmtId="0" fontId="4" fillId="0" borderId="5" xfId="0" applyFont="1" applyBorder="1" applyAlignment="1">
      <alignment vertical="center"/>
    </xf>
    <xf numFmtId="4" fontId="30" fillId="0" borderId="18"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9" xfId="0" applyNumberFormat="1" applyFont="1" applyBorder="1" applyAlignment="1" applyProtection="1">
      <alignment vertical="center"/>
    </xf>
    <xf numFmtId="0" fontId="4" fillId="0" borderId="0" xfId="0" applyFont="1" applyAlignment="1">
      <alignment horizontal="left" vertical="center"/>
    </xf>
    <xf numFmtId="0" fontId="31" fillId="0" borderId="0" xfId="1" applyFont="1" applyAlignment="1">
      <alignment horizontal="center" vertical="center"/>
    </xf>
    <xf numFmtId="0" fontId="5" fillId="0" borderId="5" xfId="0" applyFont="1" applyBorder="1" applyAlignment="1" applyProtection="1">
      <alignment vertical="center"/>
    </xf>
    <xf numFmtId="0" fontId="7" fillId="0" borderId="0" xfId="0" applyFont="1" applyAlignment="1" applyProtection="1">
      <alignment vertical="center"/>
    </xf>
    <xf numFmtId="0" fontId="5" fillId="0" borderId="0" xfId="0" applyFont="1" applyAlignment="1" applyProtection="1">
      <alignment horizontal="center" vertical="center"/>
    </xf>
    <xf numFmtId="0" fontId="5" fillId="0" borderId="5" xfId="0" applyFont="1" applyBorder="1" applyAlignment="1">
      <alignment vertical="center"/>
    </xf>
    <xf numFmtId="4" fontId="33" fillId="0" borderId="18" xfId="0" applyNumberFormat="1" applyFont="1" applyBorder="1" applyAlignment="1" applyProtection="1">
      <alignment vertical="center"/>
    </xf>
    <xf numFmtId="4" fontId="33" fillId="0" borderId="0" xfId="0" applyNumberFormat="1" applyFont="1" applyBorder="1" applyAlignment="1" applyProtection="1">
      <alignment vertical="center"/>
    </xf>
    <xf numFmtId="166" fontId="33" fillId="0" borderId="0" xfId="0" applyNumberFormat="1" applyFont="1" applyBorder="1" applyAlignment="1" applyProtection="1">
      <alignment vertical="center"/>
    </xf>
    <xf numFmtId="4" fontId="33" fillId="0" borderId="19" xfId="0" applyNumberFormat="1" applyFont="1" applyBorder="1" applyAlignment="1" applyProtection="1">
      <alignment vertical="center"/>
    </xf>
    <xf numFmtId="0" fontId="5" fillId="0" borderId="0" xfId="0" applyFont="1" applyAlignment="1">
      <alignment horizontal="left" vertical="center"/>
    </xf>
    <xf numFmtId="4" fontId="33" fillId="0" borderId="23" xfId="0" applyNumberFormat="1" applyFont="1" applyBorder="1" applyAlignment="1" applyProtection="1">
      <alignment vertical="center"/>
    </xf>
    <xf numFmtId="4" fontId="33" fillId="0" borderId="24" xfId="0" applyNumberFormat="1" applyFont="1" applyBorder="1" applyAlignment="1" applyProtection="1">
      <alignment vertical="center"/>
    </xf>
    <xf numFmtId="166" fontId="33" fillId="0" borderId="24" xfId="0" applyNumberFormat="1" applyFont="1" applyBorder="1" applyAlignment="1" applyProtection="1">
      <alignment vertical="center"/>
    </xf>
    <xf numFmtId="4" fontId="33" fillId="0" borderId="25" xfId="0" applyNumberFormat="1" applyFont="1" applyBorder="1" applyAlignment="1" applyProtection="1">
      <alignment vertical="center"/>
    </xf>
    <xf numFmtId="0" fontId="0" fillId="0" borderId="0" xfId="0" applyProtection="1">
      <protection locked="0"/>
    </xf>
    <xf numFmtId="0" fontId="5" fillId="3" borderId="0" xfId="0" applyFont="1" applyFill="1" applyAlignment="1">
      <alignment vertical="center"/>
    </xf>
    <xf numFmtId="0" fontId="15" fillId="3" borderId="0" xfId="0" applyFont="1" applyFill="1" applyAlignment="1">
      <alignment horizontal="left" vertical="center"/>
    </xf>
    <xf numFmtId="0" fontId="34" fillId="3" borderId="0" xfId="1" applyFont="1" applyFill="1" applyAlignment="1">
      <alignment vertical="center"/>
    </xf>
    <xf numFmtId="0" fontId="5"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20"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2" fillId="0" borderId="0" xfId="0" applyFont="1" applyBorder="1" applyAlignment="1" applyProtection="1">
      <alignment horizontal="left" vertical="center"/>
    </xf>
    <xf numFmtId="4" fontId="25"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5" fillId="0" borderId="0" xfId="0" applyFont="1" applyBorder="1" applyAlignment="1" applyProtection="1">
      <alignment horizontal="lef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24" xfId="0" applyFont="1" applyBorder="1" applyAlignment="1" applyProtection="1">
      <alignment horizontal="left" vertical="center"/>
    </xf>
    <xf numFmtId="0" fontId="7" fillId="0" borderId="24" xfId="0" applyFont="1" applyBorder="1" applyAlignment="1" applyProtection="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pplyProtection="1">
      <alignment vertical="center"/>
    </xf>
    <xf numFmtId="0" fontId="7" fillId="0" borderId="6" xfId="0" applyFont="1" applyBorder="1" applyAlignment="1" applyProtection="1">
      <alignment vertical="center"/>
    </xf>
    <xf numFmtId="0" fontId="0" fillId="0" borderId="0" xfId="0" applyFont="1" applyAlignment="1" applyProtection="1">
      <alignment vertical="center"/>
      <protection locked="0"/>
    </xf>
    <xf numFmtId="0" fontId="0" fillId="0" borderId="0" xfId="0" applyProtection="1"/>
    <xf numFmtId="0" fontId="0" fillId="0" borderId="5" xfId="0" applyBorder="1"/>
    <xf numFmtId="0" fontId="2" fillId="0" borderId="0" xfId="0" applyFont="1" applyAlignment="1" applyProtection="1">
      <alignment horizontal="left" vertical="center"/>
    </xf>
    <xf numFmtId="0" fontId="20"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6"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5" fillId="0" borderId="0" xfId="0" applyNumberFormat="1" applyFont="1" applyAlignment="1" applyProtection="1"/>
    <xf numFmtId="166" fontId="37" fillId="0" borderId="16" xfId="0" applyNumberFormat="1" applyFont="1" applyBorder="1" applyAlignment="1" applyProtection="1"/>
    <xf numFmtId="166" fontId="37" fillId="0" borderId="17" xfId="0" applyNumberFormat="1" applyFont="1" applyBorder="1" applyAlignment="1" applyProtection="1"/>
    <xf numFmtId="4" fontId="38" fillId="0" borderId="0" xfId="0" applyNumberFormat="1" applyFont="1" applyAlignment="1">
      <alignment vertical="center"/>
    </xf>
    <xf numFmtId="0" fontId="8" fillId="0" borderId="5"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5" xfId="0" applyFont="1" applyBorder="1" applyAlignment="1"/>
    <xf numFmtId="0" fontId="8" fillId="0" borderId="18"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9"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8" fillId="0" borderId="0" xfId="0" applyFont="1" applyBorder="1" applyAlignment="1" applyProtection="1">
      <alignment horizontal="left"/>
    </xf>
    <xf numFmtId="0" fontId="7" fillId="0" borderId="0" xfId="0" applyFont="1" applyBorder="1" applyAlignment="1" applyProtection="1">
      <alignment horizontal="left"/>
    </xf>
    <xf numFmtId="4" fontId="7"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39" fillId="0" borderId="0" xfId="0" applyFont="1" applyAlignment="1" applyProtection="1">
      <alignment horizontal="left" vertical="center"/>
    </xf>
    <xf numFmtId="0" fontId="40" fillId="0" borderId="0" xfId="0" applyFont="1" applyAlignment="1" applyProtection="1">
      <alignment horizontal="left" vertical="center" wrapText="1"/>
    </xf>
    <xf numFmtId="0" fontId="0" fillId="0" borderId="18" xfId="0" applyFont="1" applyBorder="1" applyAlignment="1" applyProtection="1">
      <alignment vertical="center"/>
    </xf>
    <xf numFmtId="0" fontId="41" fillId="0" borderId="0" xfId="0" applyFont="1" applyAlignment="1" applyProtection="1">
      <alignment vertical="center" wrapText="1"/>
    </xf>
    <xf numFmtId="0" fontId="9" fillId="0" borderId="5" xfId="0" applyFont="1" applyBorder="1" applyAlignment="1" applyProtection="1">
      <alignment vertical="center"/>
    </xf>
    <xf numFmtId="0" fontId="9" fillId="0" borderId="0" xfId="0" applyFont="1" applyAlignment="1" applyProtection="1">
      <alignment vertical="center"/>
    </xf>
    <xf numFmtId="0" fontId="42" fillId="0" borderId="0" xfId="0" applyFont="1" applyAlignment="1" applyProtection="1">
      <alignment horizontal="left" vertical="center"/>
    </xf>
    <xf numFmtId="0" fontId="42" fillId="0" borderId="0" xfId="0" applyFont="1" applyAlignment="1" applyProtection="1">
      <alignment horizontal="left" vertical="center" wrapText="1"/>
    </xf>
    <xf numFmtId="0" fontId="9" fillId="0" borderId="0" xfId="0" applyFont="1" applyAlignment="1" applyProtection="1">
      <alignment horizontal="lef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39" fillId="0" borderId="0" xfId="0" applyFont="1" applyBorder="1" applyAlignment="1" applyProtection="1">
      <alignment horizontal="left" vertical="center"/>
    </xf>
    <xf numFmtId="0" fontId="43" fillId="0" borderId="0" xfId="0" applyFont="1" applyBorder="1" applyAlignment="1" applyProtection="1">
      <alignment horizontal="left" vertical="center"/>
    </xf>
    <xf numFmtId="0" fontId="43" fillId="0" borderId="0" xfId="0" applyFont="1" applyBorder="1" applyAlignment="1" applyProtection="1">
      <alignment horizontal="left" vertical="center" wrapText="1"/>
    </xf>
    <xf numFmtId="167" fontId="11" fillId="0" borderId="0" xfId="0" applyNumberFormat="1" applyFont="1" applyBorder="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10" fillId="0" borderId="0" xfId="0" applyFont="1" applyBorder="1" applyAlignment="1" applyProtection="1">
      <alignment horizontal="left" vertical="center"/>
    </xf>
    <xf numFmtId="0" fontId="10" fillId="0" borderId="0" xfId="0" applyFont="1" applyBorder="1" applyAlignment="1" applyProtection="1">
      <alignment horizontal="left" vertical="center" wrapText="1"/>
    </xf>
    <xf numFmtId="167" fontId="10" fillId="0" borderId="0" xfId="0" applyNumberFormat="1" applyFont="1" applyBorder="1" applyAlignment="1" applyProtection="1">
      <alignment vertical="center"/>
    </xf>
    <xf numFmtId="0" fontId="12" fillId="0" borderId="5"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5" xfId="0" applyFont="1" applyBorder="1" applyAlignment="1">
      <alignment vertical="center"/>
    </xf>
    <xf numFmtId="0" fontId="12" fillId="0" borderId="18" xfId="0" applyFont="1" applyBorder="1" applyAlignment="1" applyProtection="1">
      <alignment vertical="center"/>
    </xf>
    <xf numFmtId="0" fontId="12" fillId="0" borderId="0" xfId="0" applyFont="1" applyBorder="1" applyAlignment="1" applyProtection="1">
      <alignment vertical="center"/>
    </xf>
    <xf numFmtId="0" fontId="12" fillId="0" borderId="19" xfId="0" applyFont="1" applyBorder="1" applyAlignment="1" applyProtection="1">
      <alignment vertical="center"/>
    </xf>
    <xf numFmtId="0" fontId="12" fillId="0" borderId="0" xfId="0" applyFont="1" applyAlignment="1">
      <alignment horizontal="left" vertical="center"/>
    </xf>
    <xf numFmtId="0" fontId="44" fillId="0" borderId="28" xfId="0" applyFont="1" applyBorder="1" applyAlignment="1" applyProtection="1">
      <alignment horizontal="center" vertical="center"/>
    </xf>
    <xf numFmtId="49" fontId="44" fillId="0" borderId="28" xfId="0" applyNumberFormat="1" applyFont="1" applyBorder="1" applyAlignment="1" applyProtection="1">
      <alignment horizontal="left" vertical="center" wrapText="1"/>
    </xf>
    <xf numFmtId="0" fontId="44" fillId="0" borderId="28" xfId="0" applyFont="1" applyBorder="1" applyAlignment="1" applyProtection="1">
      <alignment horizontal="left" vertical="center" wrapText="1"/>
    </xf>
    <xf numFmtId="0" fontId="44" fillId="0" borderId="28" xfId="0" applyFont="1" applyBorder="1" applyAlignment="1" applyProtection="1">
      <alignment horizontal="center" vertical="center" wrapText="1"/>
    </xf>
    <xf numFmtId="167" fontId="44" fillId="0" borderId="28" xfId="0" applyNumberFormat="1" applyFont="1" applyBorder="1" applyAlignment="1" applyProtection="1">
      <alignment vertical="center"/>
    </xf>
    <xf numFmtId="4" fontId="44" fillId="4" borderId="28" xfId="0" applyNumberFormat="1" applyFont="1" applyFill="1" applyBorder="1" applyAlignment="1" applyProtection="1">
      <alignment vertical="center"/>
      <protection locked="0"/>
    </xf>
    <xf numFmtId="4" fontId="44" fillId="0" borderId="28" xfId="0" applyNumberFormat="1" applyFont="1" applyBorder="1" applyAlignment="1" applyProtection="1">
      <alignment vertical="center"/>
    </xf>
    <xf numFmtId="0" fontId="44" fillId="0" borderId="5" xfId="0" applyFont="1" applyBorder="1" applyAlignment="1">
      <alignment vertical="center"/>
    </xf>
    <xf numFmtId="0" fontId="44" fillId="4" borderId="28" xfId="0" applyFont="1" applyFill="1" applyBorder="1" applyAlignment="1" applyProtection="1">
      <alignment horizontal="left" vertical="center"/>
      <protection locked="0"/>
    </xf>
    <xf numFmtId="0" fontId="44" fillId="0" borderId="0" xfId="0" applyFont="1" applyBorder="1" applyAlignment="1" applyProtection="1">
      <alignment horizontal="center" vertical="center"/>
    </xf>
    <xf numFmtId="0" fontId="40" fillId="0" borderId="0" xfId="0" applyFont="1" applyBorder="1" applyAlignment="1" applyProtection="1">
      <alignment horizontal="left" vertical="center" wrapText="1"/>
    </xf>
    <xf numFmtId="0" fontId="43" fillId="0" borderId="0" xfId="0" applyFont="1" applyAlignment="1" applyProtection="1">
      <alignment horizontal="left" vertical="center"/>
    </xf>
    <xf numFmtId="0" fontId="43"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23" xfId="0" applyFont="1" applyBorder="1" applyAlignment="1" applyProtection="1">
      <alignment vertical="center"/>
    </xf>
    <xf numFmtId="0" fontId="11" fillId="0" borderId="24" xfId="0" applyFont="1" applyBorder="1" applyAlignment="1" applyProtection="1">
      <alignment vertical="center"/>
    </xf>
    <xf numFmtId="0" fontId="11" fillId="0" borderId="25" xfId="0"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10" fillId="0" borderId="23" xfId="0" applyFont="1" applyBorder="1" applyAlignment="1" applyProtection="1">
      <alignment vertical="center"/>
    </xf>
    <xf numFmtId="0" fontId="10" fillId="0" borderId="24" xfId="0" applyFont="1" applyBorder="1" applyAlignment="1" applyProtection="1">
      <alignment vertical="center"/>
    </xf>
    <xf numFmtId="0" fontId="10" fillId="0" borderId="25"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0" xfId="0" applyAlignment="1" applyProtection="1">
      <alignment vertical="top"/>
      <protection locked="0"/>
    </xf>
    <xf numFmtId="0" fontId="45" fillId="0" borderId="29" xfId="0" applyFont="1" applyBorder="1" applyAlignment="1" applyProtection="1">
      <alignment vertical="center" wrapText="1"/>
      <protection locked="0"/>
    </xf>
    <xf numFmtId="0" fontId="45" fillId="0" borderId="30" xfId="0" applyFont="1" applyBorder="1" applyAlignment="1" applyProtection="1">
      <alignment vertical="center" wrapText="1"/>
      <protection locked="0"/>
    </xf>
    <xf numFmtId="0" fontId="45" fillId="0" borderId="31" xfId="0" applyFont="1" applyBorder="1" applyAlignment="1" applyProtection="1">
      <alignment vertical="center" wrapText="1"/>
      <protection locked="0"/>
    </xf>
    <xf numFmtId="0" fontId="45" fillId="0" borderId="32" xfId="0" applyFont="1" applyBorder="1" applyAlignment="1" applyProtection="1">
      <alignment horizontal="center" vertical="center" wrapText="1"/>
      <protection locked="0"/>
    </xf>
    <xf numFmtId="0" fontId="45" fillId="0" borderId="33" xfId="0" applyFont="1" applyBorder="1" applyAlignment="1" applyProtection="1">
      <alignment horizontal="center" vertical="center" wrapText="1"/>
      <protection locked="0"/>
    </xf>
    <xf numFmtId="0" fontId="45" fillId="0" borderId="32" xfId="0" applyFont="1" applyBorder="1" applyAlignment="1" applyProtection="1">
      <alignment vertical="center" wrapText="1"/>
      <protection locked="0"/>
    </xf>
    <xf numFmtId="0" fontId="45" fillId="0" borderId="33" xfId="0" applyFont="1" applyBorder="1" applyAlignment="1" applyProtection="1">
      <alignment vertical="center" wrapText="1"/>
      <protection locked="0"/>
    </xf>
    <xf numFmtId="0" fontId="47" fillId="0" borderId="1" xfId="0" applyFont="1" applyBorder="1" applyAlignment="1" applyProtection="1">
      <alignment horizontal="left" vertical="center" wrapText="1"/>
      <protection locked="0"/>
    </xf>
    <xf numFmtId="0" fontId="48" fillId="0" borderId="1" xfId="0" applyFont="1" applyBorder="1" applyAlignment="1" applyProtection="1">
      <alignment horizontal="left" vertical="center" wrapText="1"/>
      <protection locked="0"/>
    </xf>
    <xf numFmtId="0" fontId="48" fillId="0" borderId="32" xfId="0" applyFont="1" applyBorder="1" applyAlignment="1" applyProtection="1">
      <alignment vertical="center" wrapText="1"/>
      <protection locked="0"/>
    </xf>
    <xf numFmtId="0" fontId="48" fillId="0" borderId="1" xfId="0" applyFont="1" applyBorder="1" applyAlignment="1" applyProtection="1">
      <alignment vertical="center" wrapText="1"/>
      <protection locked="0"/>
    </xf>
    <xf numFmtId="0" fontId="48" fillId="0" borderId="1" xfId="0" applyFont="1" applyBorder="1" applyAlignment="1" applyProtection="1">
      <alignment vertical="center"/>
      <protection locked="0"/>
    </xf>
    <xf numFmtId="0" fontId="48" fillId="0" borderId="1" xfId="0" applyFont="1" applyBorder="1" applyAlignment="1" applyProtection="1">
      <alignment horizontal="left" vertical="center"/>
      <protection locked="0"/>
    </xf>
    <xf numFmtId="49" fontId="48" fillId="0" borderId="1" xfId="0" applyNumberFormat="1" applyFont="1" applyBorder="1" applyAlignment="1" applyProtection="1">
      <alignment vertical="center" wrapText="1"/>
      <protection locked="0"/>
    </xf>
    <xf numFmtId="0" fontId="45" fillId="0" borderId="35" xfId="0" applyFont="1" applyBorder="1" applyAlignment="1" applyProtection="1">
      <alignment vertical="center" wrapText="1"/>
      <protection locked="0"/>
    </xf>
    <xf numFmtId="0" fontId="49" fillId="0" borderId="34" xfId="0" applyFont="1" applyBorder="1" applyAlignment="1" applyProtection="1">
      <alignment vertical="center" wrapText="1"/>
      <protection locked="0"/>
    </xf>
    <xf numFmtId="0" fontId="45" fillId="0" borderId="36" xfId="0" applyFont="1" applyBorder="1" applyAlignment="1" applyProtection="1">
      <alignment vertical="center" wrapText="1"/>
      <protection locked="0"/>
    </xf>
    <xf numFmtId="0" fontId="45" fillId="0" borderId="1" xfId="0" applyFont="1" applyBorder="1" applyAlignment="1" applyProtection="1">
      <alignment vertical="top"/>
      <protection locked="0"/>
    </xf>
    <xf numFmtId="0" fontId="45" fillId="0" borderId="0" xfId="0" applyFont="1" applyAlignment="1" applyProtection="1">
      <alignment vertical="top"/>
      <protection locked="0"/>
    </xf>
    <xf numFmtId="0" fontId="45" fillId="0" borderId="29" xfId="0" applyFont="1" applyBorder="1" applyAlignment="1" applyProtection="1">
      <alignment horizontal="left" vertical="center"/>
      <protection locked="0"/>
    </xf>
    <xf numFmtId="0" fontId="45" fillId="0" borderId="30" xfId="0" applyFont="1" applyBorder="1" applyAlignment="1" applyProtection="1">
      <alignment horizontal="left" vertical="center"/>
      <protection locked="0"/>
    </xf>
    <xf numFmtId="0" fontId="45" fillId="0" borderId="31" xfId="0" applyFont="1" applyBorder="1" applyAlignment="1" applyProtection="1">
      <alignment horizontal="left" vertical="center"/>
      <protection locked="0"/>
    </xf>
    <xf numFmtId="0" fontId="45" fillId="0" borderId="32" xfId="0" applyFont="1" applyBorder="1" applyAlignment="1" applyProtection="1">
      <alignment horizontal="left" vertical="center"/>
      <protection locked="0"/>
    </xf>
    <xf numFmtId="0" fontId="45" fillId="0" borderId="33" xfId="0" applyFont="1" applyBorder="1" applyAlignment="1" applyProtection="1">
      <alignment horizontal="left" vertical="center"/>
      <protection locked="0"/>
    </xf>
    <xf numFmtId="0" fontId="47" fillId="0" borderId="1" xfId="0" applyFont="1" applyBorder="1" applyAlignment="1" applyProtection="1">
      <alignment horizontal="left" vertical="center"/>
      <protection locked="0"/>
    </xf>
    <xf numFmtId="0" fontId="50" fillId="0" borderId="0" xfId="0" applyFont="1" applyAlignment="1" applyProtection="1">
      <alignment horizontal="left" vertical="center"/>
      <protection locked="0"/>
    </xf>
    <xf numFmtId="0" fontId="47" fillId="0" borderId="34" xfId="0" applyFont="1" applyBorder="1" applyAlignment="1" applyProtection="1">
      <alignment horizontal="left" vertical="center"/>
      <protection locked="0"/>
    </xf>
    <xf numFmtId="0" fontId="47" fillId="0" borderId="34" xfId="0" applyFont="1" applyBorder="1" applyAlignment="1" applyProtection="1">
      <alignment horizontal="center" vertical="center"/>
      <protection locked="0"/>
    </xf>
    <xf numFmtId="0" fontId="50" fillId="0" borderId="34" xfId="0" applyFont="1" applyBorder="1" applyAlignment="1" applyProtection="1">
      <alignment horizontal="left" vertical="center"/>
      <protection locked="0"/>
    </xf>
    <xf numFmtId="0" fontId="51" fillId="0" borderId="1" xfId="0" applyFont="1" applyBorder="1" applyAlignment="1" applyProtection="1">
      <alignment horizontal="left" vertical="center"/>
      <protection locked="0"/>
    </xf>
    <xf numFmtId="0" fontId="48" fillId="0" borderId="0" xfId="0" applyFont="1" applyAlignment="1" applyProtection="1">
      <alignment horizontal="left" vertical="center"/>
      <protection locked="0"/>
    </xf>
    <xf numFmtId="0" fontId="48" fillId="0" borderId="1" xfId="0" applyFont="1" applyBorder="1" applyAlignment="1" applyProtection="1">
      <alignment horizontal="center" vertical="center"/>
      <protection locked="0"/>
    </xf>
    <xf numFmtId="0" fontId="48" fillId="0" borderId="32" xfId="0" applyFont="1" applyBorder="1" applyAlignment="1" applyProtection="1">
      <alignment horizontal="left" vertical="center"/>
      <protection locked="0"/>
    </xf>
    <xf numFmtId="0" fontId="48" fillId="2" borderId="1" xfId="0" applyFont="1" applyFill="1" applyBorder="1" applyAlignment="1" applyProtection="1">
      <alignment horizontal="left" vertical="center"/>
      <protection locked="0"/>
    </xf>
    <xf numFmtId="0" fontId="48" fillId="2" borderId="1" xfId="0" applyFont="1" applyFill="1" applyBorder="1" applyAlignment="1" applyProtection="1">
      <alignment horizontal="center" vertical="center"/>
      <protection locked="0"/>
    </xf>
    <xf numFmtId="0" fontId="45" fillId="0" borderId="35" xfId="0" applyFont="1" applyBorder="1" applyAlignment="1" applyProtection="1">
      <alignment horizontal="left" vertical="center"/>
      <protection locked="0"/>
    </xf>
    <xf numFmtId="0" fontId="49" fillId="0" borderId="34" xfId="0" applyFont="1" applyBorder="1" applyAlignment="1" applyProtection="1">
      <alignment horizontal="left" vertical="center"/>
      <protection locked="0"/>
    </xf>
    <xf numFmtId="0" fontId="45" fillId="0" borderId="36"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9" fillId="0" borderId="1" xfId="0" applyFont="1" applyBorder="1" applyAlignment="1" applyProtection="1">
      <alignment horizontal="left" vertical="center"/>
      <protection locked="0"/>
    </xf>
    <xf numFmtId="0" fontId="50" fillId="0" borderId="1" xfId="0" applyFont="1" applyBorder="1" applyAlignment="1" applyProtection="1">
      <alignment horizontal="left" vertical="center"/>
      <protection locked="0"/>
    </xf>
    <xf numFmtId="0" fontId="48" fillId="0" borderId="34" xfId="0" applyFont="1" applyBorder="1" applyAlignment="1" applyProtection="1">
      <alignment horizontal="left" vertical="center"/>
      <protection locked="0"/>
    </xf>
    <xf numFmtId="0" fontId="45" fillId="0" borderId="1" xfId="0" applyFont="1" applyBorder="1" applyAlignment="1" applyProtection="1">
      <alignment horizontal="left" vertical="center" wrapText="1"/>
      <protection locked="0"/>
    </xf>
    <xf numFmtId="0" fontId="48" fillId="0" borderId="1" xfId="0" applyFont="1" applyBorder="1" applyAlignment="1" applyProtection="1">
      <alignment horizontal="center" vertical="center" wrapText="1"/>
      <protection locked="0"/>
    </xf>
    <xf numFmtId="0" fontId="45" fillId="0" borderId="29" xfId="0" applyFont="1" applyBorder="1" applyAlignment="1" applyProtection="1">
      <alignment horizontal="left" vertical="center" wrapText="1"/>
      <protection locked="0"/>
    </xf>
    <xf numFmtId="0" fontId="45" fillId="0" borderId="30" xfId="0" applyFont="1" applyBorder="1" applyAlignment="1" applyProtection="1">
      <alignment horizontal="left" vertical="center" wrapText="1"/>
      <protection locked="0"/>
    </xf>
    <xf numFmtId="0" fontId="45" fillId="0" borderId="31"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50" fillId="0" borderId="32" xfId="0" applyFont="1" applyBorder="1" applyAlignment="1" applyProtection="1">
      <alignment horizontal="left" vertical="center" wrapText="1"/>
      <protection locked="0"/>
    </xf>
    <xf numFmtId="0" fontId="50" fillId="0" borderId="33" xfId="0" applyFont="1" applyBorder="1" applyAlignment="1" applyProtection="1">
      <alignment horizontal="left" vertical="center" wrapText="1"/>
      <protection locked="0"/>
    </xf>
    <xf numFmtId="0" fontId="48" fillId="0" borderId="32" xfId="0" applyFont="1" applyBorder="1" applyAlignment="1" applyProtection="1">
      <alignment horizontal="left" vertical="center" wrapText="1"/>
      <protection locked="0"/>
    </xf>
    <xf numFmtId="0" fontId="48" fillId="0" borderId="33" xfId="0" applyFont="1" applyBorder="1" applyAlignment="1" applyProtection="1">
      <alignment horizontal="left" vertical="center" wrapText="1"/>
      <protection locked="0"/>
    </xf>
    <xf numFmtId="0" fontId="48" fillId="0" borderId="33" xfId="0" applyFont="1" applyBorder="1" applyAlignment="1" applyProtection="1">
      <alignment horizontal="left" vertical="center"/>
      <protection locked="0"/>
    </xf>
    <xf numFmtId="0" fontId="48" fillId="0" borderId="35" xfId="0" applyFont="1" applyBorder="1" applyAlignment="1" applyProtection="1">
      <alignment horizontal="left" vertical="center" wrapText="1"/>
      <protection locked="0"/>
    </xf>
    <xf numFmtId="0" fontId="48" fillId="0" borderId="34" xfId="0" applyFont="1" applyBorder="1" applyAlignment="1" applyProtection="1">
      <alignment horizontal="left" vertical="center" wrapText="1"/>
      <protection locked="0"/>
    </xf>
    <xf numFmtId="0" fontId="48" fillId="0" borderId="36" xfId="0" applyFont="1" applyBorder="1" applyAlignment="1" applyProtection="1">
      <alignment horizontal="left" vertical="center" wrapText="1"/>
      <protection locked="0"/>
    </xf>
    <xf numFmtId="0" fontId="48" fillId="0" borderId="1" xfId="0" applyFont="1" applyBorder="1" applyAlignment="1" applyProtection="1">
      <alignment horizontal="left" vertical="top"/>
      <protection locked="0"/>
    </xf>
    <xf numFmtId="0" fontId="48" fillId="0" borderId="1" xfId="0" applyFont="1" applyBorder="1" applyAlignment="1" applyProtection="1">
      <alignment horizontal="center" vertical="top"/>
      <protection locked="0"/>
    </xf>
    <xf numFmtId="0" fontId="48" fillId="0" borderId="35" xfId="0" applyFont="1" applyBorder="1" applyAlignment="1" applyProtection="1">
      <alignment horizontal="left" vertical="center"/>
      <protection locked="0"/>
    </xf>
    <xf numFmtId="0" fontId="48" fillId="0" borderId="36" xfId="0" applyFont="1" applyBorder="1" applyAlignment="1" applyProtection="1">
      <alignment horizontal="left" vertical="center"/>
      <protection locked="0"/>
    </xf>
    <xf numFmtId="0" fontId="50" fillId="0" borderId="0" xfId="0" applyFont="1" applyAlignment="1" applyProtection="1">
      <alignment vertical="center"/>
      <protection locked="0"/>
    </xf>
    <xf numFmtId="0" fontId="47" fillId="0" borderId="1" xfId="0" applyFont="1" applyBorder="1" applyAlignment="1" applyProtection="1">
      <alignment vertical="center"/>
      <protection locked="0"/>
    </xf>
    <xf numFmtId="0" fontId="50" fillId="0" borderId="34" xfId="0" applyFont="1" applyBorder="1" applyAlignment="1" applyProtection="1">
      <alignment vertical="center"/>
      <protection locked="0"/>
    </xf>
    <xf numFmtId="0" fontId="47"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8"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7" fillId="0" borderId="34" xfId="0" applyFont="1" applyBorder="1" applyAlignment="1" applyProtection="1">
      <alignment horizontal="left"/>
      <protection locked="0"/>
    </xf>
    <xf numFmtId="0" fontId="50" fillId="0" borderId="34" xfId="0" applyFont="1" applyBorder="1" applyAlignment="1" applyProtection="1">
      <protection locked="0"/>
    </xf>
    <xf numFmtId="0" fontId="45" fillId="0" borderId="32" xfId="0" applyFont="1" applyBorder="1" applyAlignment="1" applyProtection="1">
      <alignment vertical="top"/>
      <protection locked="0"/>
    </xf>
    <xf numFmtId="0" fontId="45" fillId="0" borderId="33" xfId="0" applyFont="1" applyBorder="1" applyAlignment="1" applyProtection="1">
      <alignment vertical="top"/>
      <protection locked="0"/>
    </xf>
    <xf numFmtId="0" fontId="45" fillId="0" borderId="1" xfId="0" applyFont="1" applyBorder="1" applyAlignment="1" applyProtection="1">
      <alignment horizontal="center" vertical="center"/>
      <protection locked="0"/>
    </xf>
    <xf numFmtId="0" fontId="45" fillId="0" borderId="1" xfId="0" applyFont="1" applyBorder="1" applyAlignment="1" applyProtection="1">
      <alignment horizontal="left" vertical="top"/>
      <protection locked="0"/>
    </xf>
    <xf numFmtId="0" fontId="45" fillId="0" borderId="35" xfId="0" applyFont="1" applyBorder="1" applyAlignment="1" applyProtection="1">
      <alignment vertical="top"/>
      <protection locked="0"/>
    </xf>
    <xf numFmtId="0" fontId="45" fillId="0" borderId="34" xfId="0" applyFont="1" applyBorder="1" applyAlignment="1" applyProtection="1">
      <alignment vertical="top"/>
      <protection locked="0"/>
    </xf>
    <xf numFmtId="0" fontId="45" fillId="0" borderId="36" xfId="0" applyFont="1" applyBorder="1" applyAlignment="1" applyProtection="1">
      <alignment vertical="top"/>
      <protection locked="0"/>
    </xf>
    <xf numFmtId="0" fontId="55" fillId="2" borderId="1" xfId="2" applyFont="1" applyAlignment="1">
      <alignment vertical="top"/>
    </xf>
    <xf numFmtId="0" fontId="56" fillId="2" borderId="1" xfId="2" applyFont="1" applyAlignment="1">
      <alignment horizontal="left" vertical="top"/>
    </xf>
    <xf numFmtId="2" fontId="56" fillId="2" borderId="37" xfId="2" applyNumberFormat="1" applyFont="1" applyBorder="1" applyAlignment="1">
      <alignment horizontal="right" vertical="top"/>
    </xf>
    <xf numFmtId="0" fontId="55" fillId="2" borderId="37" xfId="2" applyFont="1" applyBorder="1" applyAlignment="1">
      <alignment vertical="top"/>
    </xf>
    <xf numFmtId="0" fontId="57" fillId="2" borderId="1" xfId="2" applyFont="1" applyAlignment="1">
      <alignment horizontal="left" vertical="top"/>
    </xf>
    <xf numFmtId="2" fontId="55" fillId="2" borderId="1" xfId="2" applyNumberFormat="1" applyFont="1" applyAlignment="1">
      <alignment horizontal="right" vertical="top"/>
    </xf>
    <xf numFmtId="49" fontId="55" fillId="2" borderId="1" xfId="2" applyNumberFormat="1" applyFont="1" applyAlignment="1">
      <alignment horizontal="left" vertical="top" wrapText="1"/>
    </xf>
    <xf numFmtId="1" fontId="55" fillId="2" borderId="1" xfId="2" applyNumberFormat="1" applyFont="1" applyAlignment="1">
      <alignment horizontal="right" vertical="top"/>
    </xf>
    <xf numFmtId="0" fontId="55" fillId="7" borderId="38" xfId="2" applyFont="1" applyFill="1" applyBorder="1" applyAlignment="1">
      <alignment horizontal="right" vertical="top"/>
    </xf>
    <xf numFmtId="0" fontId="55" fillId="7" borderId="38" xfId="2" applyFont="1" applyFill="1" applyBorder="1" applyAlignment="1">
      <alignment horizontal="left" vertical="top"/>
    </xf>
    <xf numFmtId="0" fontId="55" fillId="2" borderId="1" xfId="2" applyFont="1" applyAlignment="1">
      <alignment horizontal="right" vertical="top"/>
    </xf>
    <xf numFmtId="0" fontId="55" fillId="2" borderId="1" xfId="2" applyFont="1" applyAlignment="1">
      <alignment horizontal="left" vertical="top"/>
    </xf>
    <xf numFmtId="0" fontId="56" fillId="2" borderId="1" xfId="2" applyFont="1" applyAlignment="1">
      <alignment vertical="top"/>
    </xf>
    <xf numFmtId="2" fontId="57" fillId="2" borderId="40" xfId="2" applyNumberFormat="1" applyFont="1" applyBorder="1" applyAlignment="1">
      <alignment vertical="top"/>
    </xf>
    <xf numFmtId="0" fontId="57" fillId="2" borderId="40" xfId="2" applyFont="1" applyBorder="1" applyAlignment="1">
      <alignment horizontal="right" vertical="top"/>
    </xf>
    <xf numFmtId="2" fontId="55" fillId="2" borderId="40" xfId="2" applyNumberFormat="1" applyFont="1" applyBorder="1" applyAlignment="1">
      <alignment vertical="top"/>
    </xf>
    <xf numFmtId="0" fontId="55" fillId="2" borderId="40" xfId="2" applyFont="1" applyBorder="1" applyAlignment="1">
      <alignment horizontal="right" vertical="top"/>
    </xf>
    <xf numFmtId="0" fontId="55" fillId="7" borderId="40" xfId="2" applyFont="1" applyFill="1" applyBorder="1" applyAlignment="1">
      <alignment horizontal="right" vertical="top"/>
    </xf>
    <xf numFmtId="0" fontId="55" fillId="2" borderId="1" xfId="2" applyFont="1" applyAlignment="1">
      <alignment horizontal="left" vertical="top" indent="1"/>
    </xf>
    <xf numFmtId="0" fontId="59" fillId="2" borderId="1" xfId="2" applyFont="1" applyAlignment="1">
      <alignment horizontal="left" vertical="top" indent="1"/>
    </xf>
    <xf numFmtId="0" fontId="59" fillId="2" borderId="1" xfId="2" applyFont="1" applyAlignment="1">
      <alignment horizontal="left" vertical="top"/>
    </xf>
    <xf numFmtId="0" fontId="55" fillId="7" borderId="41" xfId="2" applyFont="1" applyFill="1" applyBorder="1" applyAlignment="1">
      <alignment vertical="top"/>
    </xf>
    <xf numFmtId="0" fontId="55" fillId="7" borderId="44" xfId="2" applyFont="1" applyFill="1" applyBorder="1" applyAlignment="1">
      <alignment vertical="top"/>
    </xf>
    <xf numFmtId="0" fontId="55" fillId="7" borderId="46" xfId="2" applyFont="1" applyFill="1" applyBorder="1" applyAlignment="1">
      <alignment vertical="top"/>
    </xf>
    <xf numFmtId="0" fontId="21" fillId="0" borderId="0" xfId="0" applyFont="1" applyAlignment="1">
      <alignment horizontal="left" vertical="top" wrapText="1"/>
    </xf>
    <xf numFmtId="0" fontId="21"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2"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1"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0" fontId="27" fillId="0" borderId="0" xfId="0" applyFont="1" applyAlignment="1" applyProtection="1">
      <alignment horizontal="left" vertical="center" wrapText="1"/>
    </xf>
    <xf numFmtId="4" fontId="7" fillId="0" borderId="0" xfId="0" applyNumberFormat="1" applyFont="1" applyAlignment="1" applyProtection="1">
      <alignment vertical="center"/>
    </xf>
    <xf numFmtId="0" fontId="7" fillId="0" borderId="0" xfId="0" applyFont="1" applyAlignment="1" applyProtection="1">
      <alignment vertical="center"/>
    </xf>
    <xf numFmtId="0" fontId="32" fillId="0" borderId="0" xfId="0" applyFont="1" applyAlignment="1" applyProtection="1">
      <alignment horizontal="left" vertical="center" wrapText="1"/>
    </xf>
    <xf numFmtId="0" fontId="0" fillId="0" borderId="0" xfId="0"/>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20" fillId="0" borderId="0" xfId="0" applyFont="1" applyAlignment="1" applyProtection="1">
      <alignment horizontal="left" vertical="center" wrapText="1"/>
    </xf>
    <xf numFmtId="0" fontId="0" fillId="0" borderId="0" xfId="0" applyFont="1" applyAlignment="1" applyProtection="1">
      <alignment vertical="center"/>
    </xf>
    <xf numFmtId="0" fontId="20" fillId="0" borderId="0" xfId="0" applyFont="1" applyBorder="1" applyAlignment="1" applyProtection="1">
      <alignment horizontal="left" vertical="center" wrapText="1"/>
    </xf>
    <xf numFmtId="0" fontId="20" fillId="0" borderId="0" xfId="0" applyFont="1" applyBorder="1" applyAlignment="1" applyProtection="1">
      <alignment horizontal="left" vertical="center"/>
    </xf>
    <xf numFmtId="0" fontId="0" fillId="0" borderId="0" xfId="0" applyFont="1" applyBorder="1" applyAlignment="1" applyProtection="1">
      <alignment vertical="center"/>
    </xf>
    <xf numFmtId="0" fontId="3" fillId="0" borderId="0" xfId="0" applyFont="1" applyBorder="1" applyAlignment="1" applyProtection="1">
      <alignment horizontal="left" vertical="center" wrapText="1"/>
    </xf>
    <xf numFmtId="0" fontId="34" fillId="3" borderId="0" xfId="1" applyFont="1" applyFill="1" applyAlignment="1">
      <alignment vertical="center"/>
    </xf>
    <xf numFmtId="0" fontId="20" fillId="0" borderId="0" xfId="0" applyFont="1" applyAlignment="1" applyProtection="1">
      <alignment horizontal="left" vertical="center"/>
    </xf>
    <xf numFmtId="0" fontId="57" fillId="2" borderId="40" xfId="2" applyFont="1" applyBorder="1" applyAlignment="1">
      <alignment horizontal="left" vertical="top" wrapText="1"/>
    </xf>
    <xf numFmtId="0" fontId="55" fillId="2" borderId="40" xfId="2" applyFont="1" applyBorder="1" applyAlignment="1">
      <alignment horizontal="left" vertical="top" wrapText="1"/>
    </xf>
    <xf numFmtId="0" fontId="58" fillId="2" borderId="1" xfId="2" applyFont="1" applyAlignment="1">
      <alignment horizontal="center" vertical="top"/>
    </xf>
    <xf numFmtId="0" fontId="55" fillId="7" borderId="40" xfId="2" applyFont="1" applyFill="1" applyBorder="1" applyAlignment="1">
      <alignment horizontal="center" vertical="top"/>
    </xf>
    <xf numFmtId="0" fontId="59" fillId="7" borderId="45" xfId="2" applyFont="1" applyFill="1" applyBorder="1" applyAlignment="1">
      <alignment horizontal="left" vertical="top"/>
    </xf>
    <xf numFmtId="0" fontId="59" fillId="7" borderId="1" xfId="2" applyFont="1" applyFill="1" applyBorder="1" applyAlignment="1">
      <alignment horizontal="left" vertical="top"/>
    </xf>
    <xf numFmtId="0" fontId="59" fillId="7" borderId="43" xfId="2" applyFont="1" applyFill="1" applyBorder="1" applyAlignment="1">
      <alignment horizontal="left" vertical="top"/>
    </xf>
    <xf numFmtId="0" fontId="59" fillId="7" borderId="42" xfId="2" applyFont="1" applyFill="1" applyBorder="1" applyAlignment="1">
      <alignment horizontal="left" vertical="top"/>
    </xf>
    <xf numFmtId="0" fontId="59" fillId="7" borderId="47" xfId="2" applyFont="1" applyFill="1" applyBorder="1" applyAlignment="1">
      <alignment horizontal="left" vertical="top"/>
    </xf>
    <xf numFmtId="0" fontId="59" fillId="7" borderId="46" xfId="2" applyFont="1" applyFill="1" applyBorder="1" applyAlignment="1">
      <alignment horizontal="left" vertical="top"/>
    </xf>
    <xf numFmtId="0" fontId="59" fillId="7" borderId="44" xfId="2" applyFont="1" applyFill="1" applyBorder="1" applyAlignment="1">
      <alignment horizontal="left" vertical="top"/>
    </xf>
    <xf numFmtId="0" fontId="59" fillId="7" borderId="41" xfId="2" applyFont="1" applyFill="1" applyBorder="1" applyAlignment="1">
      <alignment horizontal="left" vertical="top"/>
    </xf>
    <xf numFmtId="0" fontId="58" fillId="2" borderId="39" xfId="2" applyFont="1" applyBorder="1" applyAlignment="1">
      <alignment horizontal="center" vertical="top"/>
    </xf>
    <xf numFmtId="0" fontId="61" fillId="2" borderId="1" xfId="2" applyFont="1" applyAlignment="1">
      <alignment horizontal="center" vertical="top"/>
    </xf>
    <xf numFmtId="0" fontId="60" fillId="2" borderId="1" xfId="2" applyFont="1" applyAlignment="1">
      <alignment horizontal="center" vertical="top"/>
    </xf>
    <xf numFmtId="0" fontId="60" fillId="2" borderId="1" xfId="2" applyFont="1" applyBorder="1" applyAlignment="1">
      <alignment horizontal="center" vertical="top"/>
    </xf>
    <xf numFmtId="0" fontId="59" fillId="7" borderId="48" xfId="2" applyFont="1" applyFill="1" applyBorder="1" applyAlignment="1">
      <alignment horizontal="left" vertical="top"/>
    </xf>
    <xf numFmtId="0" fontId="55" fillId="2" borderId="40" xfId="2" applyFont="1" applyBorder="1" applyAlignment="1">
      <alignment horizontal="center" vertical="top"/>
    </xf>
    <xf numFmtId="0" fontId="58" fillId="2" borderId="40" xfId="2" applyFont="1" applyBorder="1" applyAlignment="1">
      <alignment horizontal="center" vertical="top"/>
    </xf>
    <xf numFmtId="0" fontId="46" fillId="0" borderId="1" xfId="0" applyFont="1" applyBorder="1" applyAlignment="1" applyProtection="1">
      <alignment horizontal="center" vertical="center" wrapText="1"/>
      <protection locked="0"/>
    </xf>
    <xf numFmtId="0" fontId="48" fillId="0" borderId="1" xfId="0" applyFont="1" applyBorder="1" applyAlignment="1" applyProtection="1">
      <alignment horizontal="left" vertical="top"/>
      <protection locked="0"/>
    </xf>
    <xf numFmtId="0" fontId="48" fillId="0" borderId="1" xfId="0" applyFont="1" applyBorder="1" applyAlignment="1" applyProtection="1">
      <alignment horizontal="left" vertical="center"/>
      <protection locked="0"/>
    </xf>
    <xf numFmtId="0" fontId="48" fillId="0" borderId="1" xfId="0" applyFont="1" applyBorder="1" applyAlignment="1" applyProtection="1">
      <alignment horizontal="left" vertical="center" wrapText="1"/>
      <protection locked="0"/>
    </xf>
    <xf numFmtId="49" fontId="48" fillId="0" borderId="1" xfId="0" applyNumberFormat="1" applyFont="1" applyBorder="1" applyAlignment="1" applyProtection="1">
      <alignment horizontal="left" vertical="center" wrapText="1"/>
      <protection locked="0"/>
    </xf>
    <xf numFmtId="0" fontId="46" fillId="0" borderId="1" xfId="0" applyFont="1" applyBorder="1" applyAlignment="1" applyProtection="1">
      <alignment horizontal="center" vertical="center"/>
      <protection locked="0"/>
    </xf>
    <xf numFmtId="0" fontId="47" fillId="0" borderId="34" xfId="0" applyFont="1" applyBorder="1" applyAlignment="1" applyProtection="1">
      <alignment horizontal="left"/>
      <protection locked="0"/>
    </xf>
    <xf numFmtId="0" fontId="47" fillId="0" borderId="34" xfId="0" applyFont="1" applyBorder="1" applyAlignment="1" applyProtection="1">
      <alignment horizontal="left" wrapText="1"/>
      <protection locked="0"/>
    </xf>
  </cellXfs>
  <cellStyles count="4">
    <cellStyle name="Hypertextový odkaz" xfId="1" builtinId="8"/>
    <cellStyle name="Normální" xfId="0" builtinId="0" customBuiltin="1"/>
    <cellStyle name="normální 2" xfId="3"/>
    <cellStyle name="normální 3" xfI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0"/>
  <sheetViews>
    <sheetView showGridLines="0" tabSelected="1"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7" t="s">
        <v>0</v>
      </c>
      <c r="B1" s="18"/>
      <c r="C1" s="18"/>
      <c r="D1" s="19" t="s">
        <v>1</v>
      </c>
      <c r="E1" s="18"/>
      <c r="F1" s="18"/>
      <c r="G1" s="18"/>
      <c r="H1" s="18"/>
      <c r="I1" s="18"/>
      <c r="J1" s="18"/>
      <c r="K1" s="20" t="s">
        <v>2</v>
      </c>
      <c r="L1" s="20"/>
      <c r="M1" s="20"/>
      <c r="N1" s="20"/>
      <c r="O1" s="20"/>
      <c r="P1" s="20"/>
      <c r="Q1" s="20"/>
      <c r="R1" s="20"/>
      <c r="S1" s="20"/>
      <c r="T1" s="18"/>
      <c r="U1" s="18"/>
      <c r="V1" s="18"/>
      <c r="W1" s="20" t="s">
        <v>3</v>
      </c>
      <c r="X1" s="20"/>
      <c r="Y1" s="20"/>
      <c r="Z1" s="20"/>
      <c r="AA1" s="20"/>
      <c r="AB1" s="20"/>
      <c r="AC1" s="20"/>
      <c r="AD1" s="20"/>
      <c r="AE1" s="20"/>
      <c r="AF1" s="20"/>
      <c r="AG1" s="20"/>
      <c r="AH1" s="20"/>
      <c r="AI1" s="21"/>
      <c r="AJ1" s="22"/>
      <c r="AK1" s="22"/>
      <c r="AL1" s="22"/>
      <c r="AM1" s="22"/>
      <c r="AN1" s="22"/>
      <c r="AO1" s="22"/>
      <c r="AP1" s="22"/>
      <c r="AQ1" s="22"/>
      <c r="AR1" s="22"/>
      <c r="AS1" s="22"/>
      <c r="AT1" s="22"/>
      <c r="AU1" s="22"/>
      <c r="AV1" s="22"/>
      <c r="AW1" s="22"/>
      <c r="AX1" s="22"/>
      <c r="AY1" s="22"/>
      <c r="AZ1" s="22"/>
      <c r="BA1" s="23" t="s">
        <v>4</v>
      </c>
      <c r="BB1" s="23" t="s">
        <v>5</v>
      </c>
      <c r="BC1" s="22"/>
      <c r="BD1" s="22"/>
      <c r="BE1" s="22"/>
      <c r="BF1" s="22"/>
      <c r="BG1" s="22"/>
      <c r="BH1" s="22"/>
      <c r="BI1" s="22"/>
      <c r="BJ1" s="22"/>
      <c r="BK1" s="22"/>
      <c r="BL1" s="22"/>
      <c r="BM1" s="22"/>
      <c r="BN1" s="22"/>
      <c r="BO1" s="22"/>
      <c r="BP1" s="22"/>
      <c r="BQ1" s="22"/>
      <c r="BR1" s="22"/>
      <c r="BT1" s="24" t="s">
        <v>6</v>
      </c>
      <c r="BU1" s="24" t="s">
        <v>6</v>
      </c>
      <c r="BV1" s="24" t="s">
        <v>7</v>
      </c>
    </row>
    <row r="2" spans="1:74" ht="36.950000000000003" customHeight="1">
      <c r="AR2" s="436"/>
      <c r="AS2" s="436"/>
      <c r="AT2" s="436"/>
      <c r="AU2" s="436"/>
      <c r="AV2" s="436"/>
      <c r="AW2" s="436"/>
      <c r="AX2" s="436"/>
      <c r="AY2" s="436"/>
      <c r="AZ2" s="436"/>
      <c r="BA2" s="436"/>
      <c r="BB2" s="436"/>
      <c r="BC2" s="436"/>
      <c r="BD2" s="436"/>
      <c r="BE2" s="436"/>
      <c r="BS2" s="25" t="s">
        <v>8</v>
      </c>
      <c r="BT2" s="25" t="s">
        <v>9</v>
      </c>
    </row>
    <row r="3" spans="1:74" ht="6.95" customHeight="1">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8"/>
      <c r="BS3" s="25" t="s">
        <v>8</v>
      </c>
      <c r="BT3" s="25" t="s">
        <v>10</v>
      </c>
    </row>
    <row r="4" spans="1:74" ht="36.950000000000003" customHeight="1">
      <c r="B4" s="29"/>
      <c r="C4" s="30"/>
      <c r="D4" s="31" t="s">
        <v>11</v>
      </c>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2"/>
      <c r="AS4" s="33" t="s">
        <v>12</v>
      </c>
      <c r="BE4" s="34" t="s">
        <v>13</v>
      </c>
      <c r="BS4" s="25" t="s">
        <v>14</v>
      </c>
    </row>
    <row r="5" spans="1:74" ht="14.45" customHeight="1">
      <c r="B5" s="29"/>
      <c r="C5" s="30"/>
      <c r="D5" s="35" t="s">
        <v>15</v>
      </c>
      <c r="E5" s="30"/>
      <c r="F5" s="30"/>
      <c r="G5" s="30"/>
      <c r="H5" s="30"/>
      <c r="I5" s="30"/>
      <c r="J5" s="30"/>
      <c r="K5" s="399" t="s">
        <v>16</v>
      </c>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30"/>
      <c r="AQ5" s="32"/>
      <c r="BE5" s="397" t="s">
        <v>17</v>
      </c>
      <c r="BS5" s="25" t="s">
        <v>8</v>
      </c>
    </row>
    <row r="6" spans="1:74" ht="36.950000000000003" customHeight="1">
      <c r="B6" s="29"/>
      <c r="C6" s="30"/>
      <c r="D6" s="37" t="s">
        <v>18</v>
      </c>
      <c r="E6" s="30"/>
      <c r="F6" s="30"/>
      <c r="G6" s="30"/>
      <c r="H6" s="30"/>
      <c r="I6" s="30"/>
      <c r="J6" s="30"/>
      <c r="K6" s="401" t="s">
        <v>19</v>
      </c>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30"/>
      <c r="AQ6" s="32"/>
      <c r="BE6" s="398"/>
      <c r="BS6" s="25" t="s">
        <v>20</v>
      </c>
    </row>
    <row r="7" spans="1:74" ht="14.45" customHeight="1">
      <c r="B7" s="29"/>
      <c r="C7" s="30"/>
      <c r="D7" s="38" t="s">
        <v>21</v>
      </c>
      <c r="E7" s="30"/>
      <c r="F7" s="30"/>
      <c r="G7" s="30"/>
      <c r="H7" s="30"/>
      <c r="I7" s="30"/>
      <c r="J7" s="30"/>
      <c r="K7" s="36" t="s">
        <v>22</v>
      </c>
      <c r="L7" s="30"/>
      <c r="M7" s="30"/>
      <c r="N7" s="30"/>
      <c r="O7" s="30"/>
      <c r="P7" s="30"/>
      <c r="Q7" s="30"/>
      <c r="R7" s="30"/>
      <c r="S7" s="30"/>
      <c r="T7" s="30"/>
      <c r="U7" s="30"/>
      <c r="V7" s="30"/>
      <c r="W7" s="30"/>
      <c r="X7" s="30"/>
      <c r="Y7" s="30"/>
      <c r="Z7" s="30"/>
      <c r="AA7" s="30"/>
      <c r="AB7" s="30"/>
      <c r="AC7" s="30"/>
      <c r="AD7" s="30"/>
      <c r="AE7" s="30"/>
      <c r="AF7" s="30"/>
      <c r="AG7" s="30"/>
      <c r="AH7" s="30"/>
      <c r="AI7" s="30"/>
      <c r="AJ7" s="30"/>
      <c r="AK7" s="38" t="s">
        <v>23</v>
      </c>
      <c r="AL7" s="30"/>
      <c r="AM7" s="30"/>
      <c r="AN7" s="36" t="s">
        <v>22</v>
      </c>
      <c r="AO7" s="30"/>
      <c r="AP7" s="30"/>
      <c r="AQ7" s="32"/>
      <c r="BE7" s="398"/>
      <c r="BS7" s="25" t="s">
        <v>24</v>
      </c>
    </row>
    <row r="8" spans="1:74" ht="14.45" customHeight="1">
      <c r="B8" s="29"/>
      <c r="C8" s="30"/>
      <c r="D8" s="38" t="s">
        <v>25</v>
      </c>
      <c r="E8" s="30"/>
      <c r="F8" s="30"/>
      <c r="G8" s="30"/>
      <c r="H8" s="30"/>
      <c r="I8" s="30"/>
      <c r="J8" s="30"/>
      <c r="K8" s="36" t="s">
        <v>26</v>
      </c>
      <c r="L8" s="30"/>
      <c r="M8" s="30"/>
      <c r="N8" s="30"/>
      <c r="O8" s="30"/>
      <c r="P8" s="30"/>
      <c r="Q8" s="30"/>
      <c r="R8" s="30"/>
      <c r="S8" s="30"/>
      <c r="T8" s="30"/>
      <c r="U8" s="30"/>
      <c r="V8" s="30"/>
      <c r="W8" s="30"/>
      <c r="X8" s="30"/>
      <c r="Y8" s="30"/>
      <c r="Z8" s="30"/>
      <c r="AA8" s="30"/>
      <c r="AB8" s="30"/>
      <c r="AC8" s="30"/>
      <c r="AD8" s="30"/>
      <c r="AE8" s="30"/>
      <c r="AF8" s="30"/>
      <c r="AG8" s="30"/>
      <c r="AH8" s="30"/>
      <c r="AI8" s="30"/>
      <c r="AJ8" s="30"/>
      <c r="AK8" s="38" t="s">
        <v>27</v>
      </c>
      <c r="AL8" s="30"/>
      <c r="AM8" s="30"/>
      <c r="AN8" s="39" t="s">
        <v>28</v>
      </c>
      <c r="AO8" s="30"/>
      <c r="AP8" s="30"/>
      <c r="AQ8" s="32"/>
      <c r="BE8" s="398"/>
      <c r="BS8" s="25" t="s">
        <v>29</v>
      </c>
    </row>
    <row r="9" spans="1:74" ht="14.45" customHeight="1">
      <c r="B9" s="29"/>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2"/>
      <c r="BE9" s="398"/>
      <c r="BS9" s="25" t="s">
        <v>30</v>
      </c>
    </row>
    <row r="10" spans="1:74" ht="14.45" customHeight="1">
      <c r="B10" s="29"/>
      <c r="C10" s="30"/>
      <c r="D10" s="38" t="s">
        <v>31</v>
      </c>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8" t="s">
        <v>32</v>
      </c>
      <c r="AL10" s="30"/>
      <c r="AM10" s="30"/>
      <c r="AN10" s="36" t="s">
        <v>22</v>
      </c>
      <c r="AO10" s="30"/>
      <c r="AP10" s="30"/>
      <c r="AQ10" s="32"/>
      <c r="BE10" s="398"/>
      <c r="BS10" s="25" t="s">
        <v>20</v>
      </c>
    </row>
    <row r="11" spans="1:74" ht="18.399999999999999" customHeight="1">
      <c r="B11" s="29"/>
      <c r="C11" s="30"/>
      <c r="D11" s="30"/>
      <c r="E11" s="36" t="s">
        <v>33</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8" t="s">
        <v>34</v>
      </c>
      <c r="AL11" s="30"/>
      <c r="AM11" s="30"/>
      <c r="AN11" s="36" t="s">
        <v>22</v>
      </c>
      <c r="AO11" s="30"/>
      <c r="AP11" s="30"/>
      <c r="AQ11" s="32"/>
      <c r="BE11" s="398"/>
      <c r="BS11" s="25" t="s">
        <v>20</v>
      </c>
    </row>
    <row r="12" spans="1:74" ht="6.95" customHeight="1">
      <c r="B12" s="29"/>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2"/>
      <c r="BE12" s="398"/>
      <c r="BS12" s="25" t="s">
        <v>20</v>
      </c>
    </row>
    <row r="13" spans="1:74" ht="14.45" customHeight="1">
      <c r="B13" s="29"/>
      <c r="C13" s="30"/>
      <c r="D13" s="38" t="s">
        <v>35</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8" t="s">
        <v>32</v>
      </c>
      <c r="AL13" s="30"/>
      <c r="AM13" s="30"/>
      <c r="AN13" s="40" t="s">
        <v>36</v>
      </c>
      <c r="AO13" s="30"/>
      <c r="AP13" s="30"/>
      <c r="AQ13" s="32"/>
      <c r="BE13" s="398"/>
      <c r="BS13" s="25" t="s">
        <v>20</v>
      </c>
    </row>
    <row r="14" spans="1:74" ht="15">
      <c r="B14" s="29"/>
      <c r="C14" s="30"/>
      <c r="D14" s="30"/>
      <c r="E14" s="402" t="s">
        <v>36</v>
      </c>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38" t="s">
        <v>34</v>
      </c>
      <c r="AL14" s="30"/>
      <c r="AM14" s="30"/>
      <c r="AN14" s="40" t="s">
        <v>36</v>
      </c>
      <c r="AO14" s="30"/>
      <c r="AP14" s="30"/>
      <c r="AQ14" s="32"/>
      <c r="BE14" s="398"/>
      <c r="BS14" s="25" t="s">
        <v>20</v>
      </c>
    </row>
    <row r="15" spans="1:74" ht="6.95" customHeight="1">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2"/>
      <c r="BE15" s="398"/>
      <c r="BS15" s="25" t="s">
        <v>6</v>
      </c>
    </row>
    <row r="16" spans="1:74" ht="14.45" customHeight="1">
      <c r="B16" s="29"/>
      <c r="C16" s="30"/>
      <c r="D16" s="38" t="s">
        <v>37</v>
      </c>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8" t="s">
        <v>32</v>
      </c>
      <c r="AL16" s="30"/>
      <c r="AM16" s="30"/>
      <c r="AN16" s="36" t="s">
        <v>22</v>
      </c>
      <c r="AO16" s="30"/>
      <c r="AP16" s="30"/>
      <c r="AQ16" s="32"/>
      <c r="BE16" s="398"/>
      <c r="BS16" s="25" t="s">
        <v>6</v>
      </c>
    </row>
    <row r="17" spans="2:71" ht="18.399999999999999" customHeight="1">
      <c r="B17" s="29"/>
      <c r="C17" s="30"/>
      <c r="D17" s="30"/>
      <c r="E17" s="36" t="s">
        <v>38</v>
      </c>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8" t="s">
        <v>34</v>
      </c>
      <c r="AL17" s="30"/>
      <c r="AM17" s="30"/>
      <c r="AN17" s="36" t="s">
        <v>22</v>
      </c>
      <c r="AO17" s="30"/>
      <c r="AP17" s="30"/>
      <c r="AQ17" s="32"/>
      <c r="BE17" s="398"/>
      <c r="BS17" s="25" t="s">
        <v>39</v>
      </c>
    </row>
    <row r="18" spans="2:71" ht="6.95" customHeight="1">
      <c r="B18" s="29"/>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2"/>
      <c r="BE18" s="398"/>
      <c r="BS18" s="25" t="s">
        <v>8</v>
      </c>
    </row>
    <row r="19" spans="2:71" ht="14.45" customHeight="1">
      <c r="B19" s="29"/>
      <c r="C19" s="30"/>
      <c r="D19" s="38" t="s">
        <v>40</v>
      </c>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2"/>
      <c r="BE19" s="398"/>
      <c r="BS19" s="25" t="s">
        <v>8</v>
      </c>
    </row>
    <row r="20" spans="2:71" ht="22.5" customHeight="1">
      <c r="B20" s="29"/>
      <c r="C20" s="30"/>
      <c r="D20" s="30"/>
      <c r="E20" s="404" t="s">
        <v>22</v>
      </c>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30"/>
      <c r="AP20" s="30"/>
      <c r="AQ20" s="32"/>
      <c r="BE20" s="398"/>
      <c r="BS20" s="25" t="s">
        <v>6</v>
      </c>
    </row>
    <row r="21" spans="2:71" ht="6.95" customHeight="1">
      <c r="B21" s="29"/>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2"/>
      <c r="BE21" s="398"/>
    </row>
    <row r="22" spans="2:71" ht="6.95" customHeight="1">
      <c r="B22" s="29"/>
      <c r="C22" s="30"/>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30"/>
      <c r="AQ22" s="32"/>
      <c r="BE22" s="398"/>
    </row>
    <row r="23" spans="2:71" s="1" customFormat="1" ht="25.9" customHeight="1">
      <c r="B23" s="42"/>
      <c r="C23" s="43"/>
      <c r="D23" s="44" t="s">
        <v>41</v>
      </c>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05">
        <f>ROUND(AG51,2)</f>
        <v>0</v>
      </c>
      <c r="AL23" s="406"/>
      <c r="AM23" s="406"/>
      <c r="AN23" s="406"/>
      <c r="AO23" s="406"/>
      <c r="AP23" s="43"/>
      <c r="AQ23" s="46"/>
      <c r="BE23" s="398"/>
    </row>
    <row r="24" spans="2:71" s="1" customFormat="1" ht="6.95" customHeight="1">
      <c r="B24" s="42"/>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6"/>
      <c r="BE24" s="398"/>
    </row>
    <row r="25" spans="2:71" s="1" customFormat="1">
      <c r="B25" s="42"/>
      <c r="C25" s="43"/>
      <c r="D25" s="43"/>
      <c r="E25" s="43"/>
      <c r="F25" s="43"/>
      <c r="G25" s="43"/>
      <c r="H25" s="43"/>
      <c r="I25" s="43"/>
      <c r="J25" s="43"/>
      <c r="K25" s="43"/>
      <c r="L25" s="407" t="s">
        <v>42</v>
      </c>
      <c r="M25" s="407"/>
      <c r="N25" s="407"/>
      <c r="O25" s="407"/>
      <c r="P25" s="43"/>
      <c r="Q25" s="43"/>
      <c r="R25" s="43"/>
      <c r="S25" s="43"/>
      <c r="T25" s="43"/>
      <c r="U25" s="43"/>
      <c r="V25" s="43"/>
      <c r="W25" s="407" t="s">
        <v>43</v>
      </c>
      <c r="X25" s="407"/>
      <c r="Y25" s="407"/>
      <c r="Z25" s="407"/>
      <c r="AA25" s="407"/>
      <c r="AB25" s="407"/>
      <c r="AC25" s="407"/>
      <c r="AD25" s="407"/>
      <c r="AE25" s="407"/>
      <c r="AF25" s="43"/>
      <c r="AG25" s="43"/>
      <c r="AH25" s="43"/>
      <c r="AI25" s="43"/>
      <c r="AJ25" s="43"/>
      <c r="AK25" s="407" t="s">
        <v>44</v>
      </c>
      <c r="AL25" s="407"/>
      <c r="AM25" s="407"/>
      <c r="AN25" s="407"/>
      <c r="AO25" s="407"/>
      <c r="AP25" s="43"/>
      <c r="AQ25" s="46"/>
      <c r="BE25" s="398"/>
    </row>
    <row r="26" spans="2:71" s="2" customFormat="1" ht="14.45" customHeight="1">
      <c r="B26" s="48"/>
      <c r="C26" s="49"/>
      <c r="D26" s="50" t="s">
        <v>45</v>
      </c>
      <c r="E26" s="49"/>
      <c r="F26" s="50" t="s">
        <v>46</v>
      </c>
      <c r="G26" s="49"/>
      <c r="H26" s="49"/>
      <c r="I26" s="49"/>
      <c r="J26" s="49"/>
      <c r="K26" s="49"/>
      <c r="L26" s="408">
        <v>0.21</v>
      </c>
      <c r="M26" s="409"/>
      <c r="N26" s="409"/>
      <c r="O26" s="409"/>
      <c r="P26" s="49"/>
      <c r="Q26" s="49"/>
      <c r="R26" s="49"/>
      <c r="S26" s="49"/>
      <c r="T26" s="49"/>
      <c r="U26" s="49"/>
      <c r="V26" s="49"/>
      <c r="W26" s="410">
        <f>ROUND(AZ51,2)</f>
        <v>0</v>
      </c>
      <c r="X26" s="409"/>
      <c r="Y26" s="409"/>
      <c r="Z26" s="409"/>
      <c r="AA26" s="409"/>
      <c r="AB26" s="409"/>
      <c r="AC26" s="409"/>
      <c r="AD26" s="409"/>
      <c r="AE26" s="409"/>
      <c r="AF26" s="49"/>
      <c r="AG26" s="49"/>
      <c r="AH26" s="49"/>
      <c r="AI26" s="49"/>
      <c r="AJ26" s="49"/>
      <c r="AK26" s="410">
        <f>ROUND(AV51,2)</f>
        <v>0</v>
      </c>
      <c r="AL26" s="409"/>
      <c r="AM26" s="409"/>
      <c r="AN26" s="409"/>
      <c r="AO26" s="409"/>
      <c r="AP26" s="49"/>
      <c r="AQ26" s="51"/>
      <c r="BE26" s="398"/>
    </row>
    <row r="27" spans="2:71" s="2" customFormat="1" ht="14.45" customHeight="1">
      <c r="B27" s="48"/>
      <c r="C27" s="49"/>
      <c r="D27" s="49"/>
      <c r="E27" s="49"/>
      <c r="F27" s="50" t="s">
        <v>47</v>
      </c>
      <c r="G27" s="49"/>
      <c r="H27" s="49"/>
      <c r="I27" s="49"/>
      <c r="J27" s="49"/>
      <c r="K27" s="49"/>
      <c r="L27" s="408">
        <v>0.15</v>
      </c>
      <c r="M27" s="409"/>
      <c r="N27" s="409"/>
      <c r="O27" s="409"/>
      <c r="P27" s="49"/>
      <c r="Q27" s="49"/>
      <c r="R27" s="49"/>
      <c r="S27" s="49"/>
      <c r="T27" s="49"/>
      <c r="U27" s="49"/>
      <c r="V27" s="49"/>
      <c r="W27" s="410">
        <f>ROUND(BA51,2)</f>
        <v>0</v>
      </c>
      <c r="X27" s="409"/>
      <c r="Y27" s="409"/>
      <c r="Z27" s="409"/>
      <c r="AA27" s="409"/>
      <c r="AB27" s="409"/>
      <c r="AC27" s="409"/>
      <c r="AD27" s="409"/>
      <c r="AE27" s="409"/>
      <c r="AF27" s="49"/>
      <c r="AG27" s="49"/>
      <c r="AH27" s="49"/>
      <c r="AI27" s="49"/>
      <c r="AJ27" s="49"/>
      <c r="AK27" s="410">
        <f>ROUND(AW51,2)</f>
        <v>0</v>
      </c>
      <c r="AL27" s="409"/>
      <c r="AM27" s="409"/>
      <c r="AN27" s="409"/>
      <c r="AO27" s="409"/>
      <c r="AP27" s="49"/>
      <c r="AQ27" s="51"/>
      <c r="BE27" s="398"/>
    </row>
    <row r="28" spans="2:71" s="2" customFormat="1" ht="14.45" hidden="1" customHeight="1">
      <c r="B28" s="48"/>
      <c r="C28" s="49"/>
      <c r="D28" s="49"/>
      <c r="E28" s="49"/>
      <c r="F28" s="50" t="s">
        <v>48</v>
      </c>
      <c r="G28" s="49"/>
      <c r="H28" s="49"/>
      <c r="I28" s="49"/>
      <c r="J28" s="49"/>
      <c r="K28" s="49"/>
      <c r="L28" s="408">
        <v>0.21</v>
      </c>
      <c r="M28" s="409"/>
      <c r="N28" s="409"/>
      <c r="O28" s="409"/>
      <c r="P28" s="49"/>
      <c r="Q28" s="49"/>
      <c r="R28" s="49"/>
      <c r="S28" s="49"/>
      <c r="T28" s="49"/>
      <c r="U28" s="49"/>
      <c r="V28" s="49"/>
      <c r="W28" s="410">
        <f>ROUND(BB51,2)</f>
        <v>0</v>
      </c>
      <c r="X28" s="409"/>
      <c r="Y28" s="409"/>
      <c r="Z28" s="409"/>
      <c r="AA28" s="409"/>
      <c r="AB28" s="409"/>
      <c r="AC28" s="409"/>
      <c r="AD28" s="409"/>
      <c r="AE28" s="409"/>
      <c r="AF28" s="49"/>
      <c r="AG28" s="49"/>
      <c r="AH28" s="49"/>
      <c r="AI28" s="49"/>
      <c r="AJ28" s="49"/>
      <c r="AK28" s="410">
        <v>0</v>
      </c>
      <c r="AL28" s="409"/>
      <c r="AM28" s="409"/>
      <c r="AN28" s="409"/>
      <c r="AO28" s="409"/>
      <c r="AP28" s="49"/>
      <c r="AQ28" s="51"/>
      <c r="BE28" s="398"/>
    </row>
    <row r="29" spans="2:71" s="2" customFormat="1" ht="14.45" hidden="1" customHeight="1">
      <c r="B29" s="48"/>
      <c r="C29" s="49"/>
      <c r="D29" s="49"/>
      <c r="E29" s="49"/>
      <c r="F29" s="50" t="s">
        <v>49</v>
      </c>
      <c r="G29" s="49"/>
      <c r="H29" s="49"/>
      <c r="I29" s="49"/>
      <c r="J29" s="49"/>
      <c r="K29" s="49"/>
      <c r="L29" s="408">
        <v>0.15</v>
      </c>
      <c r="M29" s="409"/>
      <c r="N29" s="409"/>
      <c r="O29" s="409"/>
      <c r="P29" s="49"/>
      <c r="Q29" s="49"/>
      <c r="R29" s="49"/>
      <c r="S29" s="49"/>
      <c r="T29" s="49"/>
      <c r="U29" s="49"/>
      <c r="V29" s="49"/>
      <c r="W29" s="410">
        <f>ROUND(BC51,2)</f>
        <v>0</v>
      </c>
      <c r="X29" s="409"/>
      <c r="Y29" s="409"/>
      <c r="Z29" s="409"/>
      <c r="AA29" s="409"/>
      <c r="AB29" s="409"/>
      <c r="AC29" s="409"/>
      <c r="AD29" s="409"/>
      <c r="AE29" s="409"/>
      <c r="AF29" s="49"/>
      <c r="AG29" s="49"/>
      <c r="AH29" s="49"/>
      <c r="AI29" s="49"/>
      <c r="AJ29" s="49"/>
      <c r="AK29" s="410">
        <v>0</v>
      </c>
      <c r="AL29" s="409"/>
      <c r="AM29" s="409"/>
      <c r="AN29" s="409"/>
      <c r="AO29" s="409"/>
      <c r="AP29" s="49"/>
      <c r="AQ29" s="51"/>
      <c r="BE29" s="398"/>
    </row>
    <row r="30" spans="2:71" s="2" customFormat="1" ht="14.45" hidden="1" customHeight="1">
      <c r="B30" s="48"/>
      <c r="C30" s="49"/>
      <c r="D30" s="49"/>
      <c r="E30" s="49"/>
      <c r="F30" s="50" t="s">
        <v>50</v>
      </c>
      <c r="G30" s="49"/>
      <c r="H30" s="49"/>
      <c r="I30" s="49"/>
      <c r="J30" s="49"/>
      <c r="K30" s="49"/>
      <c r="L30" s="408">
        <v>0</v>
      </c>
      <c r="M30" s="409"/>
      <c r="N30" s="409"/>
      <c r="O30" s="409"/>
      <c r="P30" s="49"/>
      <c r="Q30" s="49"/>
      <c r="R30" s="49"/>
      <c r="S30" s="49"/>
      <c r="T30" s="49"/>
      <c r="U30" s="49"/>
      <c r="V30" s="49"/>
      <c r="W30" s="410">
        <f>ROUND(BD51,2)</f>
        <v>0</v>
      </c>
      <c r="X30" s="409"/>
      <c r="Y30" s="409"/>
      <c r="Z30" s="409"/>
      <c r="AA30" s="409"/>
      <c r="AB30" s="409"/>
      <c r="AC30" s="409"/>
      <c r="AD30" s="409"/>
      <c r="AE30" s="409"/>
      <c r="AF30" s="49"/>
      <c r="AG30" s="49"/>
      <c r="AH30" s="49"/>
      <c r="AI30" s="49"/>
      <c r="AJ30" s="49"/>
      <c r="AK30" s="410">
        <v>0</v>
      </c>
      <c r="AL30" s="409"/>
      <c r="AM30" s="409"/>
      <c r="AN30" s="409"/>
      <c r="AO30" s="409"/>
      <c r="AP30" s="49"/>
      <c r="AQ30" s="51"/>
      <c r="BE30" s="398"/>
    </row>
    <row r="31" spans="2:71" s="1" customFormat="1" ht="6.95" customHeight="1">
      <c r="B31" s="4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6"/>
      <c r="BE31" s="398"/>
    </row>
    <row r="32" spans="2:71" s="1" customFormat="1" ht="25.9" customHeight="1">
      <c r="B32" s="42"/>
      <c r="C32" s="52"/>
      <c r="D32" s="53" t="s">
        <v>51</v>
      </c>
      <c r="E32" s="54"/>
      <c r="F32" s="54"/>
      <c r="G32" s="54"/>
      <c r="H32" s="54"/>
      <c r="I32" s="54"/>
      <c r="J32" s="54"/>
      <c r="K32" s="54"/>
      <c r="L32" s="54"/>
      <c r="M32" s="54"/>
      <c r="N32" s="54"/>
      <c r="O32" s="54"/>
      <c r="P32" s="54"/>
      <c r="Q32" s="54"/>
      <c r="R32" s="54"/>
      <c r="S32" s="54"/>
      <c r="T32" s="55" t="s">
        <v>52</v>
      </c>
      <c r="U32" s="54"/>
      <c r="V32" s="54"/>
      <c r="W32" s="54"/>
      <c r="X32" s="411" t="s">
        <v>53</v>
      </c>
      <c r="Y32" s="412"/>
      <c r="Z32" s="412"/>
      <c r="AA32" s="412"/>
      <c r="AB32" s="412"/>
      <c r="AC32" s="54"/>
      <c r="AD32" s="54"/>
      <c r="AE32" s="54"/>
      <c r="AF32" s="54"/>
      <c r="AG32" s="54"/>
      <c r="AH32" s="54"/>
      <c r="AI32" s="54"/>
      <c r="AJ32" s="54"/>
      <c r="AK32" s="413">
        <f>SUM(AK23:AK30)</f>
        <v>0</v>
      </c>
      <c r="AL32" s="412"/>
      <c r="AM32" s="412"/>
      <c r="AN32" s="412"/>
      <c r="AO32" s="414"/>
      <c r="AP32" s="52"/>
      <c r="AQ32" s="56"/>
      <c r="BE32" s="398"/>
    </row>
    <row r="33" spans="2:56" s="1" customFormat="1" ht="6.95" customHeight="1">
      <c r="B33" s="4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6"/>
    </row>
    <row r="34" spans="2:56" s="1" customFormat="1" ht="6.95" customHeight="1">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9"/>
    </row>
    <row r="38" spans="2:56" s="1" customFormat="1" ht="6.95" customHeight="1">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2"/>
    </row>
    <row r="39" spans="2:56" s="1" customFormat="1" ht="36.950000000000003" customHeight="1">
      <c r="B39" s="42"/>
      <c r="C39" s="63" t="s">
        <v>54</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2"/>
    </row>
    <row r="40" spans="2:56" s="1" customFormat="1" ht="6.95" customHeight="1">
      <c r="B40" s="4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2"/>
    </row>
    <row r="41" spans="2:56" s="3" customFormat="1" ht="14.45" customHeight="1">
      <c r="B41" s="65"/>
      <c r="C41" s="66" t="s">
        <v>15</v>
      </c>
      <c r="D41" s="67"/>
      <c r="E41" s="67"/>
      <c r="F41" s="67"/>
      <c r="G41" s="67"/>
      <c r="H41" s="67"/>
      <c r="I41" s="67"/>
      <c r="J41" s="67"/>
      <c r="K41" s="67"/>
      <c r="L41" s="67" t="str">
        <f>K5</f>
        <v>2015013-102</v>
      </c>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8"/>
    </row>
    <row r="42" spans="2:56" s="4" customFormat="1" ht="36.950000000000003" customHeight="1">
      <c r="B42" s="69"/>
      <c r="C42" s="70" t="s">
        <v>18</v>
      </c>
      <c r="D42" s="71"/>
      <c r="E42" s="71"/>
      <c r="F42" s="71"/>
      <c r="G42" s="71"/>
      <c r="H42" s="71"/>
      <c r="I42" s="71"/>
      <c r="J42" s="71"/>
      <c r="K42" s="71"/>
      <c r="L42" s="415" t="str">
        <f>K6</f>
        <v>III/4334, III/36711 - Kelčice - Investice obce</v>
      </c>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71"/>
      <c r="AQ42" s="71"/>
      <c r="AR42" s="72"/>
    </row>
    <row r="43" spans="2:56" s="1" customFormat="1" ht="6.95" customHeight="1">
      <c r="B43" s="4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2"/>
    </row>
    <row r="44" spans="2:56" s="1" customFormat="1" ht="15">
      <c r="B44" s="42"/>
      <c r="C44" s="66" t="s">
        <v>25</v>
      </c>
      <c r="D44" s="64"/>
      <c r="E44" s="64"/>
      <c r="F44" s="64"/>
      <c r="G44" s="64"/>
      <c r="H44" s="64"/>
      <c r="I44" s="64"/>
      <c r="J44" s="64"/>
      <c r="K44" s="64"/>
      <c r="L44" s="73" t="str">
        <f>IF(K8="","",K8)</f>
        <v>Kelčice</v>
      </c>
      <c r="M44" s="64"/>
      <c r="N44" s="64"/>
      <c r="O44" s="64"/>
      <c r="P44" s="64"/>
      <c r="Q44" s="64"/>
      <c r="R44" s="64"/>
      <c r="S44" s="64"/>
      <c r="T44" s="64"/>
      <c r="U44" s="64"/>
      <c r="V44" s="64"/>
      <c r="W44" s="64"/>
      <c r="X44" s="64"/>
      <c r="Y44" s="64"/>
      <c r="Z44" s="64"/>
      <c r="AA44" s="64"/>
      <c r="AB44" s="64"/>
      <c r="AC44" s="64"/>
      <c r="AD44" s="64"/>
      <c r="AE44" s="64"/>
      <c r="AF44" s="64"/>
      <c r="AG44" s="64"/>
      <c r="AH44" s="64"/>
      <c r="AI44" s="66" t="s">
        <v>27</v>
      </c>
      <c r="AJ44" s="64"/>
      <c r="AK44" s="64"/>
      <c r="AL44" s="64"/>
      <c r="AM44" s="417" t="str">
        <f>IF(AN8= "","",AN8)</f>
        <v>25.10.2016</v>
      </c>
      <c r="AN44" s="417"/>
      <c r="AO44" s="64"/>
      <c r="AP44" s="64"/>
      <c r="AQ44" s="64"/>
      <c r="AR44" s="62"/>
    </row>
    <row r="45" spans="2:56" s="1" customFormat="1" ht="6.95" customHeight="1">
      <c r="B45" s="4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2"/>
    </row>
    <row r="46" spans="2:56" s="1" customFormat="1" ht="15">
      <c r="B46" s="42"/>
      <c r="C46" s="66" t="s">
        <v>31</v>
      </c>
      <c r="D46" s="64"/>
      <c r="E46" s="64"/>
      <c r="F46" s="64"/>
      <c r="G46" s="64"/>
      <c r="H46" s="64"/>
      <c r="I46" s="64"/>
      <c r="J46" s="64"/>
      <c r="K46" s="64"/>
      <c r="L46" s="67" t="str">
        <f>IF(E11= "","",E11)</f>
        <v>Obec Kelčice</v>
      </c>
      <c r="M46" s="64"/>
      <c r="N46" s="64"/>
      <c r="O46" s="64"/>
      <c r="P46" s="64"/>
      <c r="Q46" s="64"/>
      <c r="R46" s="64"/>
      <c r="S46" s="64"/>
      <c r="T46" s="64"/>
      <c r="U46" s="64"/>
      <c r="V46" s="64"/>
      <c r="W46" s="64"/>
      <c r="X46" s="64"/>
      <c r="Y46" s="64"/>
      <c r="Z46" s="64"/>
      <c r="AA46" s="64"/>
      <c r="AB46" s="64"/>
      <c r="AC46" s="64"/>
      <c r="AD46" s="64"/>
      <c r="AE46" s="64"/>
      <c r="AF46" s="64"/>
      <c r="AG46" s="64"/>
      <c r="AH46" s="64"/>
      <c r="AI46" s="66" t="s">
        <v>37</v>
      </c>
      <c r="AJ46" s="64"/>
      <c r="AK46" s="64"/>
      <c r="AL46" s="64"/>
      <c r="AM46" s="418" t="str">
        <f>IF(E17="","",E17)</f>
        <v>Atelis - Ateliér liniových staveb</v>
      </c>
      <c r="AN46" s="418"/>
      <c r="AO46" s="418"/>
      <c r="AP46" s="418"/>
      <c r="AQ46" s="64"/>
      <c r="AR46" s="62"/>
      <c r="AS46" s="419" t="s">
        <v>55</v>
      </c>
      <c r="AT46" s="420"/>
      <c r="AU46" s="75"/>
      <c r="AV46" s="75"/>
      <c r="AW46" s="75"/>
      <c r="AX46" s="75"/>
      <c r="AY46" s="75"/>
      <c r="AZ46" s="75"/>
      <c r="BA46" s="75"/>
      <c r="BB46" s="75"/>
      <c r="BC46" s="75"/>
      <c r="BD46" s="76"/>
    </row>
    <row r="47" spans="2:56" s="1" customFormat="1" ht="15">
      <c r="B47" s="42"/>
      <c r="C47" s="66" t="s">
        <v>35</v>
      </c>
      <c r="D47" s="64"/>
      <c r="E47" s="64"/>
      <c r="F47" s="64"/>
      <c r="G47" s="64"/>
      <c r="H47" s="64"/>
      <c r="I47" s="64"/>
      <c r="J47" s="64"/>
      <c r="K47" s="64"/>
      <c r="L47" s="67" t="str">
        <f>IF(E14= "Vyplň údaj","",E14)</f>
        <v/>
      </c>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2"/>
      <c r="AS47" s="421"/>
      <c r="AT47" s="422"/>
      <c r="AU47" s="77"/>
      <c r="AV47" s="77"/>
      <c r="AW47" s="77"/>
      <c r="AX47" s="77"/>
      <c r="AY47" s="77"/>
      <c r="AZ47" s="77"/>
      <c r="BA47" s="77"/>
      <c r="BB47" s="77"/>
      <c r="BC47" s="77"/>
      <c r="BD47" s="78"/>
    </row>
    <row r="48" spans="2:56" s="1" customFormat="1" ht="10.9" customHeight="1">
      <c r="B48" s="42"/>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2"/>
      <c r="AS48" s="423"/>
      <c r="AT48" s="424"/>
      <c r="AU48" s="43"/>
      <c r="AV48" s="43"/>
      <c r="AW48" s="43"/>
      <c r="AX48" s="43"/>
      <c r="AY48" s="43"/>
      <c r="AZ48" s="43"/>
      <c r="BA48" s="43"/>
      <c r="BB48" s="43"/>
      <c r="BC48" s="43"/>
      <c r="BD48" s="79"/>
    </row>
    <row r="49" spans="1:91" s="1" customFormat="1" ht="29.25" customHeight="1">
      <c r="B49" s="42"/>
      <c r="C49" s="425" t="s">
        <v>56</v>
      </c>
      <c r="D49" s="426"/>
      <c r="E49" s="426"/>
      <c r="F49" s="426"/>
      <c r="G49" s="426"/>
      <c r="H49" s="80"/>
      <c r="I49" s="427" t="s">
        <v>57</v>
      </c>
      <c r="J49" s="426"/>
      <c r="K49" s="426"/>
      <c r="L49" s="426"/>
      <c r="M49" s="426"/>
      <c r="N49" s="426"/>
      <c r="O49" s="426"/>
      <c r="P49" s="426"/>
      <c r="Q49" s="426"/>
      <c r="R49" s="426"/>
      <c r="S49" s="426"/>
      <c r="T49" s="426"/>
      <c r="U49" s="426"/>
      <c r="V49" s="426"/>
      <c r="W49" s="426"/>
      <c r="X49" s="426"/>
      <c r="Y49" s="426"/>
      <c r="Z49" s="426"/>
      <c r="AA49" s="426"/>
      <c r="AB49" s="426"/>
      <c r="AC49" s="426"/>
      <c r="AD49" s="426"/>
      <c r="AE49" s="426"/>
      <c r="AF49" s="426"/>
      <c r="AG49" s="428" t="s">
        <v>58</v>
      </c>
      <c r="AH49" s="426"/>
      <c r="AI49" s="426"/>
      <c r="AJ49" s="426"/>
      <c r="AK49" s="426"/>
      <c r="AL49" s="426"/>
      <c r="AM49" s="426"/>
      <c r="AN49" s="427" t="s">
        <v>59</v>
      </c>
      <c r="AO49" s="426"/>
      <c r="AP49" s="426"/>
      <c r="AQ49" s="81" t="s">
        <v>60</v>
      </c>
      <c r="AR49" s="62"/>
      <c r="AS49" s="82" t="s">
        <v>61</v>
      </c>
      <c r="AT49" s="83" t="s">
        <v>62</v>
      </c>
      <c r="AU49" s="83" t="s">
        <v>63</v>
      </c>
      <c r="AV49" s="83" t="s">
        <v>64</v>
      </c>
      <c r="AW49" s="83" t="s">
        <v>65</v>
      </c>
      <c r="AX49" s="83" t="s">
        <v>66</v>
      </c>
      <c r="AY49" s="83" t="s">
        <v>67</v>
      </c>
      <c r="AZ49" s="83" t="s">
        <v>68</v>
      </c>
      <c r="BA49" s="83" t="s">
        <v>69</v>
      </c>
      <c r="BB49" s="83" t="s">
        <v>70</v>
      </c>
      <c r="BC49" s="83" t="s">
        <v>71</v>
      </c>
      <c r="BD49" s="84" t="s">
        <v>72</v>
      </c>
    </row>
    <row r="50" spans="1:91" s="1" customFormat="1" ht="10.9" customHeight="1">
      <c r="B50" s="42"/>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2"/>
      <c r="AS50" s="85"/>
      <c r="AT50" s="86"/>
      <c r="AU50" s="86"/>
      <c r="AV50" s="86"/>
      <c r="AW50" s="86"/>
      <c r="AX50" s="86"/>
      <c r="AY50" s="86"/>
      <c r="AZ50" s="86"/>
      <c r="BA50" s="86"/>
      <c r="BB50" s="86"/>
      <c r="BC50" s="86"/>
      <c r="BD50" s="87"/>
    </row>
    <row r="51" spans="1:91" s="4" customFormat="1" ht="32.450000000000003" customHeight="1">
      <c r="B51" s="69"/>
      <c r="C51" s="88" t="s">
        <v>73</v>
      </c>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437">
        <f>ROUND(AG52+AG55,2)</f>
        <v>0</v>
      </c>
      <c r="AH51" s="437"/>
      <c r="AI51" s="437"/>
      <c r="AJ51" s="437"/>
      <c r="AK51" s="437"/>
      <c r="AL51" s="437"/>
      <c r="AM51" s="437"/>
      <c r="AN51" s="438">
        <f t="shared" ref="AN51:AN58" si="0">SUM(AG51,AT51)</f>
        <v>0</v>
      </c>
      <c r="AO51" s="438"/>
      <c r="AP51" s="438"/>
      <c r="AQ51" s="90" t="s">
        <v>22</v>
      </c>
      <c r="AR51" s="72"/>
      <c r="AS51" s="91">
        <f>ROUND(AS52+AS55,2)</f>
        <v>0</v>
      </c>
      <c r="AT51" s="92">
        <f t="shared" ref="AT51:AT58" si="1">ROUND(SUM(AV51:AW51),2)</f>
        <v>0</v>
      </c>
      <c r="AU51" s="93">
        <f>ROUND(AU52+AU55,5)</f>
        <v>0</v>
      </c>
      <c r="AV51" s="92">
        <f>ROUND(AZ51*L26,2)</f>
        <v>0</v>
      </c>
      <c r="AW51" s="92">
        <f>ROUND(BA51*L27,2)</f>
        <v>0</v>
      </c>
      <c r="AX51" s="92">
        <f>ROUND(BB51*L26,2)</f>
        <v>0</v>
      </c>
      <c r="AY51" s="92">
        <f>ROUND(BC51*L27,2)</f>
        <v>0</v>
      </c>
      <c r="AZ51" s="92">
        <f>ROUND(AZ52+AZ55,2)</f>
        <v>0</v>
      </c>
      <c r="BA51" s="92">
        <f>ROUND(BA52+BA55,2)</f>
        <v>0</v>
      </c>
      <c r="BB51" s="92">
        <f>ROUND(BB52+BB55,2)</f>
        <v>0</v>
      </c>
      <c r="BC51" s="92">
        <f>ROUND(BC52+BC55,2)</f>
        <v>0</v>
      </c>
      <c r="BD51" s="94">
        <f>ROUND(BD52+BD55,2)</f>
        <v>0</v>
      </c>
      <c r="BS51" s="95" t="s">
        <v>74</v>
      </c>
      <c r="BT51" s="95" t="s">
        <v>75</v>
      </c>
      <c r="BU51" s="96" t="s">
        <v>76</v>
      </c>
      <c r="BV51" s="95" t="s">
        <v>77</v>
      </c>
      <c r="BW51" s="95" t="s">
        <v>7</v>
      </c>
      <c r="BX51" s="95" t="s">
        <v>78</v>
      </c>
      <c r="CL51" s="95" t="s">
        <v>22</v>
      </c>
    </row>
    <row r="52" spans="1:91" s="5" customFormat="1" ht="22.5" customHeight="1">
      <c r="B52" s="97"/>
      <c r="C52" s="98"/>
      <c r="D52" s="432" t="s">
        <v>24</v>
      </c>
      <c r="E52" s="432"/>
      <c r="F52" s="432"/>
      <c r="G52" s="432"/>
      <c r="H52" s="432"/>
      <c r="I52" s="99"/>
      <c r="J52" s="432" t="s">
        <v>79</v>
      </c>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1">
        <f>ROUND(SUM(AG53:AG54),2)</f>
        <v>0</v>
      </c>
      <c r="AH52" s="430"/>
      <c r="AI52" s="430"/>
      <c r="AJ52" s="430"/>
      <c r="AK52" s="430"/>
      <c r="AL52" s="430"/>
      <c r="AM52" s="430"/>
      <c r="AN52" s="429">
        <f t="shared" si="0"/>
        <v>0</v>
      </c>
      <c r="AO52" s="430"/>
      <c r="AP52" s="430"/>
      <c r="AQ52" s="100" t="s">
        <v>80</v>
      </c>
      <c r="AR52" s="101"/>
      <c r="AS52" s="102">
        <f>ROUND(SUM(AS53:AS54),2)</f>
        <v>0</v>
      </c>
      <c r="AT52" s="103">
        <f t="shared" si="1"/>
        <v>0</v>
      </c>
      <c r="AU52" s="104">
        <f>ROUND(SUM(AU53:AU54),5)</f>
        <v>0</v>
      </c>
      <c r="AV52" s="103">
        <f>ROUND(AZ52*L26,2)</f>
        <v>0</v>
      </c>
      <c r="AW52" s="103">
        <f>ROUND(BA52*L27,2)</f>
        <v>0</v>
      </c>
      <c r="AX52" s="103">
        <f>ROUND(BB52*L26,2)</f>
        <v>0</v>
      </c>
      <c r="AY52" s="103">
        <f>ROUND(BC52*L27,2)</f>
        <v>0</v>
      </c>
      <c r="AZ52" s="103">
        <f>ROUND(SUM(AZ53:AZ54),2)</f>
        <v>0</v>
      </c>
      <c r="BA52" s="103">
        <f>ROUND(SUM(BA53:BA54),2)</f>
        <v>0</v>
      </c>
      <c r="BB52" s="103">
        <f>ROUND(SUM(BB53:BB54),2)</f>
        <v>0</v>
      </c>
      <c r="BC52" s="103">
        <f>ROUND(SUM(BC53:BC54),2)</f>
        <v>0</v>
      </c>
      <c r="BD52" s="105">
        <f>ROUND(SUM(BD53:BD54),2)</f>
        <v>0</v>
      </c>
      <c r="BS52" s="106" t="s">
        <v>74</v>
      </c>
      <c r="BT52" s="106" t="s">
        <v>24</v>
      </c>
      <c r="BU52" s="106" t="s">
        <v>76</v>
      </c>
      <c r="BV52" s="106" t="s">
        <v>77</v>
      </c>
      <c r="BW52" s="106" t="s">
        <v>81</v>
      </c>
      <c r="BX52" s="106" t="s">
        <v>7</v>
      </c>
      <c r="CL52" s="106" t="s">
        <v>22</v>
      </c>
      <c r="CM52" s="106" t="s">
        <v>82</v>
      </c>
    </row>
    <row r="53" spans="1:91" s="6" customFormat="1" ht="22.5" customHeight="1">
      <c r="A53" s="107" t="s">
        <v>83</v>
      </c>
      <c r="B53" s="108"/>
      <c r="C53" s="109"/>
      <c r="D53" s="109"/>
      <c r="E53" s="435" t="s">
        <v>84</v>
      </c>
      <c r="F53" s="435"/>
      <c r="G53" s="435"/>
      <c r="H53" s="435"/>
      <c r="I53" s="435"/>
      <c r="J53" s="109"/>
      <c r="K53" s="435" t="s">
        <v>85</v>
      </c>
      <c r="L53" s="435"/>
      <c r="M53" s="435"/>
      <c r="N53" s="435"/>
      <c r="O53" s="435"/>
      <c r="P53" s="435"/>
      <c r="Q53" s="435"/>
      <c r="R53" s="435"/>
      <c r="S53" s="435"/>
      <c r="T53" s="435"/>
      <c r="U53" s="435"/>
      <c r="V53" s="435"/>
      <c r="W53" s="435"/>
      <c r="X53" s="435"/>
      <c r="Y53" s="435"/>
      <c r="Z53" s="435"/>
      <c r="AA53" s="435"/>
      <c r="AB53" s="435"/>
      <c r="AC53" s="435"/>
      <c r="AD53" s="435"/>
      <c r="AE53" s="435"/>
      <c r="AF53" s="435"/>
      <c r="AG53" s="433">
        <f>'11 - SO 102 Chodníky - uz...'!J29</f>
        <v>0</v>
      </c>
      <c r="AH53" s="434"/>
      <c r="AI53" s="434"/>
      <c r="AJ53" s="434"/>
      <c r="AK53" s="434"/>
      <c r="AL53" s="434"/>
      <c r="AM53" s="434"/>
      <c r="AN53" s="433">
        <f t="shared" si="0"/>
        <v>0</v>
      </c>
      <c r="AO53" s="434"/>
      <c r="AP53" s="434"/>
      <c r="AQ53" s="110" t="s">
        <v>86</v>
      </c>
      <c r="AR53" s="111"/>
      <c r="AS53" s="112">
        <v>0</v>
      </c>
      <c r="AT53" s="113">
        <f t="shared" si="1"/>
        <v>0</v>
      </c>
      <c r="AU53" s="114">
        <f>'11 - SO 102 Chodníky - uz...'!P93</f>
        <v>0</v>
      </c>
      <c r="AV53" s="113">
        <f>'11 - SO 102 Chodníky - uz...'!J32</f>
        <v>0</v>
      </c>
      <c r="AW53" s="113">
        <f>'11 - SO 102 Chodníky - uz...'!J33</f>
        <v>0</v>
      </c>
      <c r="AX53" s="113">
        <f>'11 - SO 102 Chodníky - uz...'!J34</f>
        <v>0</v>
      </c>
      <c r="AY53" s="113">
        <f>'11 - SO 102 Chodníky - uz...'!J35</f>
        <v>0</v>
      </c>
      <c r="AZ53" s="113">
        <f>'11 - SO 102 Chodníky - uz...'!F32</f>
        <v>0</v>
      </c>
      <c r="BA53" s="113">
        <f>'11 - SO 102 Chodníky - uz...'!F33</f>
        <v>0</v>
      </c>
      <c r="BB53" s="113">
        <f>'11 - SO 102 Chodníky - uz...'!F34</f>
        <v>0</v>
      </c>
      <c r="BC53" s="113">
        <f>'11 - SO 102 Chodníky - uz...'!F35</f>
        <v>0</v>
      </c>
      <c r="BD53" s="115">
        <f>'11 - SO 102 Chodníky - uz...'!F36</f>
        <v>0</v>
      </c>
      <c r="BT53" s="116" t="s">
        <v>82</v>
      </c>
      <c r="BV53" s="116" t="s">
        <v>77</v>
      </c>
      <c r="BW53" s="116" t="s">
        <v>87</v>
      </c>
      <c r="BX53" s="116" t="s">
        <v>81</v>
      </c>
      <c r="CL53" s="116" t="s">
        <v>22</v>
      </c>
    </row>
    <row r="54" spans="1:91" s="6" customFormat="1" ht="22.5" customHeight="1">
      <c r="A54" s="107" t="s">
        <v>83</v>
      </c>
      <c r="B54" s="108"/>
      <c r="C54" s="109"/>
      <c r="D54" s="109"/>
      <c r="E54" s="435" t="s">
        <v>88</v>
      </c>
      <c r="F54" s="435"/>
      <c r="G54" s="435"/>
      <c r="H54" s="435"/>
      <c r="I54" s="435"/>
      <c r="J54" s="109"/>
      <c r="K54" s="435" t="s">
        <v>89</v>
      </c>
      <c r="L54" s="435"/>
      <c r="M54" s="435"/>
      <c r="N54" s="435"/>
      <c r="O54" s="435"/>
      <c r="P54" s="435"/>
      <c r="Q54" s="435"/>
      <c r="R54" s="435"/>
      <c r="S54" s="435"/>
      <c r="T54" s="435"/>
      <c r="U54" s="435"/>
      <c r="V54" s="435"/>
      <c r="W54" s="435"/>
      <c r="X54" s="435"/>
      <c r="Y54" s="435"/>
      <c r="Z54" s="435"/>
      <c r="AA54" s="435"/>
      <c r="AB54" s="435"/>
      <c r="AC54" s="435"/>
      <c r="AD54" s="435"/>
      <c r="AE54" s="435"/>
      <c r="AF54" s="435"/>
      <c r="AG54" s="433">
        <f>'13 - Vedlejší a ostatní n...'!J29</f>
        <v>0</v>
      </c>
      <c r="AH54" s="434"/>
      <c r="AI54" s="434"/>
      <c r="AJ54" s="434"/>
      <c r="AK54" s="434"/>
      <c r="AL54" s="434"/>
      <c r="AM54" s="434"/>
      <c r="AN54" s="433">
        <f t="shared" si="0"/>
        <v>0</v>
      </c>
      <c r="AO54" s="434"/>
      <c r="AP54" s="434"/>
      <c r="AQ54" s="110" t="s">
        <v>86</v>
      </c>
      <c r="AR54" s="111"/>
      <c r="AS54" s="112">
        <v>0</v>
      </c>
      <c r="AT54" s="113">
        <f t="shared" si="1"/>
        <v>0</v>
      </c>
      <c r="AU54" s="114">
        <f>'13 - Vedlejší a ostatní n...'!P87</f>
        <v>0</v>
      </c>
      <c r="AV54" s="113">
        <f>'13 - Vedlejší a ostatní n...'!J32</f>
        <v>0</v>
      </c>
      <c r="AW54" s="113">
        <f>'13 - Vedlejší a ostatní n...'!J33</f>
        <v>0</v>
      </c>
      <c r="AX54" s="113">
        <f>'13 - Vedlejší a ostatní n...'!J34</f>
        <v>0</v>
      </c>
      <c r="AY54" s="113">
        <f>'13 - Vedlejší a ostatní n...'!J35</f>
        <v>0</v>
      </c>
      <c r="AZ54" s="113">
        <f>'13 - Vedlejší a ostatní n...'!F32</f>
        <v>0</v>
      </c>
      <c r="BA54" s="113">
        <f>'13 - Vedlejší a ostatní n...'!F33</f>
        <v>0</v>
      </c>
      <c r="BB54" s="113">
        <f>'13 - Vedlejší a ostatní n...'!F34</f>
        <v>0</v>
      </c>
      <c r="BC54" s="113">
        <f>'13 - Vedlejší a ostatní n...'!F35</f>
        <v>0</v>
      </c>
      <c r="BD54" s="115">
        <f>'13 - Vedlejší a ostatní n...'!F36</f>
        <v>0</v>
      </c>
      <c r="BT54" s="116" t="s">
        <v>82</v>
      </c>
      <c r="BV54" s="116" t="s">
        <v>77</v>
      </c>
      <c r="BW54" s="116" t="s">
        <v>90</v>
      </c>
      <c r="BX54" s="116" t="s">
        <v>81</v>
      </c>
      <c r="CL54" s="116" t="s">
        <v>22</v>
      </c>
    </row>
    <row r="55" spans="1:91" s="5" customFormat="1" ht="22.5" customHeight="1">
      <c r="B55" s="97"/>
      <c r="C55" s="98"/>
      <c r="D55" s="432" t="s">
        <v>82</v>
      </c>
      <c r="E55" s="432"/>
      <c r="F55" s="432"/>
      <c r="G55" s="432"/>
      <c r="H55" s="432"/>
      <c r="I55" s="99"/>
      <c r="J55" s="432" t="s">
        <v>91</v>
      </c>
      <c r="K55" s="432"/>
      <c r="L55" s="432"/>
      <c r="M55" s="432"/>
      <c r="N55" s="432"/>
      <c r="O55" s="432"/>
      <c r="P55" s="432"/>
      <c r="Q55" s="432"/>
      <c r="R55" s="432"/>
      <c r="S55" s="432"/>
      <c r="T55" s="432"/>
      <c r="U55" s="432"/>
      <c r="V55" s="432"/>
      <c r="W55" s="432"/>
      <c r="X55" s="432"/>
      <c r="Y55" s="432"/>
      <c r="Z55" s="432"/>
      <c r="AA55" s="432"/>
      <c r="AB55" s="432"/>
      <c r="AC55" s="432"/>
      <c r="AD55" s="432"/>
      <c r="AE55" s="432"/>
      <c r="AF55" s="432"/>
      <c r="AG55" s="431">
        <f>ROUND(SUM(AG56:AG58),2)</f>
        <v>0</v>
      </c>
      <c r="AH55" s="430"/>
      <c r="AI55" s="430"/>
      <c r="AJ55" s="430"/>
      <c r="AK55" s="430"/>
      <c r="AL55" s="430"/>
      <c r="AM55" s="430"/>
      <c r="AN55" s="429">
        <f t="shared" si="0"/>
        <v>0</v>
      </c>
      <c r="AO55" s="430"/>
      <c r="AP55" s="430"/>
      <c r="AQ55" s="100" t="s">
        <v>80</v>
      </c>
      <c r="AR55" s="101"/>
      <c r="AS55" s="102">
        <f>ROUND(SUM(AS56:AS58),2)</f>
        <v>0</v>
      </c>
      <c r="AT55" s="103">
        <f t="shared" si="1"/>
        <v>0</v>
      </c>
      <c r="AU55" s="104">
        <f>ROUND(SUM(AU56:AU58),5)</f>
        <v>0</v>
      </c>
      <c r="AV55" s="103">
        <f>ROUND(AZ55*L26,2)</f>
        <v>0</v>
      </c>
      <c r="AW55" s="103">
        <f>ROUND(BA55*L27,2)</f>
        <v>0</v>
      </c>
      <c r="AX55" s="103">
        <f>ROUND(BB55*L26,2)</f>
        <v>0</v>
      </c>
      <c r="AY55" s="103">
        <f>ROUND(BC55*L27,2)</f>
        <v>0</v>
      </c>
      <c r="AZ55" s="103">
        <f>ROUND(SUM(AZ56:AZ58),2)</f>
        <v>0</v>
      </c>
      <c r="BA55" s="103">
        <f>ROUND(SUM(BA56:BA58),2)</f>
        <v>0</v>
      </c>
      <c r="BB55" s="103">
        <f>ROUND(SUM(BB56:BB58),2)</f>
        <v>0</v>
      </c>
      <c r="BC55" s="103">
        <f>ROUND(SUM(BC56:BC58),2)</f>
        <v>0</v>
      </c>
      <c r="BD55" s="105">
        <f>ROUND(SUM(BD56:BD58),2)</f>
        <v>0</v>
      </c>
      <c r="BS55" s="106" t="s">
        <v>74</v>
      </c>
      <c r="BT55" s="106" t="s">
        <v>24</v>
      </c>
      <c r="BU55" s="106" t="s">
        <v>76</v>
      </c>
      <c r="BV55" s="106" t="s">
        <v>77</v>
      </c>
      <c r="BW55" s="106" t="s">
        <v>92</v>
      </c>
      <c r="BX55" s="106" t="s">
        <v>7</v>
      </c>
      <c r="CL55" s="106" t="s">
        <v>22</v>
      </c>
      <c r="CM55" s="106" t="s">
        <v>82</v>
      </c>
    </row>
    <row r="56" spans="1:91" s="6" customFormat="1" ht="22.5" customHeight="1">
      <c r="A56" s="107" t="s">
        <v>83</v>
      </c>
      <c r="B56" s="108"/>
      <c r="C56" s="109"/>
      <c r="D56" s="109"/>
      <c r="E56" s="435" t="s">
        <v>9</v>
      </c>
      <c r="F56" s="435"/>
      <c r="G56" s="435"/>
      <c r="H56" s="435"/>
      <c r="I56" s="435"/>
      <c r="J56" s="109"/>
      <c r="K56" s="435" t="s">
        <v>93</v>
      </c>
      <c r="L56" s="435"/>
      <c r="M56" s="435"/>
      <c r="N56" s="435"/>
      <c r="O56" s="435"/>
      <c r="P56" s="435"/>
      <c r="Q56" s="435"/>
      <c r="R56" s="435"/>
      <c r="S56" s="435"/>
      <c r="T56" s="435"/>
      <c r="U56" s="435"/>
      <c r="V56" s="435"/>
      <c r="W56" s="435"/>
      <c r="X56" s="435"/>
      <c r="Y56" s="435"/>
      <c r="Z56" s="435"/>
      <c r="AA56" s="435"/>
      <c r="AB56" s="435"/>
      <c r="AC56" s="435"/>
      <c r="AD56" s="435"/>
      <c r="AE56" s="435"/>
      <c r="AF56" s="435"/>
      <c r="AG56" s="433">
        <f>'21 - SO 102 Chodníky - ne...'!J29</f>
        <v>0</v>
      </c>
      <c r="AH56" s="434"/>
      <c r="AI56" s="434"/>
      <c r="AJ56" s="434"/>
      <c r="AK56" s="434"/>
      <c r="AL56" s="434"/>
      <c r="AM56" s="434"/>
      <c r="AN56" s="433">
        <f t="shared" si="0"/>
        <v>0</v>
      </c>
      <c r="AO56" s="434"/>
      <c r="AP56" s="434"/>
      <c r="AQ56" s="110" t="s">
        <v>86</v>
      </c>
      <c r="AR56" s="111"/>
      <c r="AS56" s="112">
        <v>0</v>
      </c>
      <c r="AT56" s="113">
        <f t="shared" si="1"/>
        <v>0</v>
      </c>
      <c r="AU56" s="114">
        <f>'21 - SO 102 Chodníky - ne...'!P95</f>
        <v>0</v>
      </c>
      <c r="AV56" s="113">
        <f>'21 - SO 102 Chodníky - ne...'!J32</f>
        <v>0</v>
      </c>
      <c r="AW56" s="113">
        <f>'21 - SO 102 Chodníky - ne...'!J33</f>
        <v>0</v>
      </c>
      <c r="AX56" s="113">
        <f>'21 - SO 102 Chodníky - ne...'!J34</f>
        <v>0</v>
      </c>
      <c r="AY56" s="113">
        <f>'21 - SO 102 Chodníky - ne...'!J35</f>
        <v>0</v>
      </c>
      <c r="AZ56" s="113">
        <f>'21 - SO 102 Chodníky - ne...'!F32</f>
        <v>0</v>
      </c>
      <c r="BA56" s="113">
        <f>'21 - SO 102 Chodníky - ne...'!F33</f>
        <v>0</v>
      </c>
      <c r="BB56" s="113">
        <f>'21 - SO 102 Chodníky - ne...'!F34</f>
        <v>0</v>
      </c>
      <c r="BC56" s="113">
        <f>'21 - SO 102 Chodníky - ne...'!F35</f>
        <v>0</v>
      </c>
      <c r="BD56" s="115">
        <f>'21 - SO 102 Chodníky - ne...'!F36</f>
        <v>0</v>
      </c>
      <c r="BT56" s="116" t="s">
        <v>82</v>
      </c>
      <c r="BV56" s="116" t="s">
        <v>77</v>
      </c>
      <c r="BW56" s="116" t="s">
        <v>94</v>
      </c>
      <c r="BX56" s="116" t="s">
        <v>92</v>
      </c>
      <c r="CL56" s="116" t="s">
        <v>22</v>
      </c>
    </row>
    <row r="57" spans="1:91" s="6" customFormat="1" ht="22.5" customHeight="1">
      <c r="A57" s="107" t="s">
        <v>83</v>
      </c>
      <c r="B57" s="108"/>
      <c r="C57" s="109"/>
      <c r="D57" s="109"/>
      <c r="E57" s="435" t="s">
        <v>95</v>
      </c>
      <c r="F57" s="435"/>
      <c r="G57" s="435"/>
      <c r="H57" s="435"/>
      <c r="I57" s="435"/>
      <c r="J57" s="109"/>
      <c r="K57" s="435" t="s">
        <v>96</v>
      </c>
      <c r="L57" s="435"/>
      <c r="M57" s="435"/>
      <c r="N57" s="435"/>
      <c r="O57" s="435"/>
      <c r="P57" s="435"/>
      <c r="Q57" s="435"/>
      <c r="R57" s="435"/>
      <c r="S57" s="435"/>
      <c r="T57" s="435"/>
      <c r="U57" s="435"/>
      <c r="V57" s="435"/>
      <c r="W57" s="435"/>
      <c r="X57" s="435"/>
      <c r="Y57" s="435"/>
      <c r="Z57" s="435"/>
      <c r="AA57" s="435"/>
      <c r="AB57" s="435"/>
      <c r="AC57" s="435"/>
      <c r="AD57" s="435"/>
      <c r="AE57" s="435"/>
      <c r="AF57" s="435"/>
      <c r="AG57" s="433">
        <f>'22 - SO 401 - Přeložky ve...'!J29</f>
        <v>0</v>
      </c>
      <c r="AH57" s="434"/>
      <c r="AI57" s="434"/>
      <c r="AJ57" s="434"/>
      <c r="AK57" s="434"/>
      <c r="AL57" s="434"/>
      <c r="AM57" s="434"/>
      <c r="AN57" s="433">
        <f t="shared" si="0"/>
        <v>0</v>
      </c>
      <c r="AO57" s="434"/>
      <c r="AP57" s="434"/>
      <c r="AQ57" s="110" t="s">
        <v>86</v>
      </c>
      <c r="AR57" s="111"/>
      <c r="AS57" s="112">
        <v>0</v>
      </c>
      <c r="AT57" s="113">
        <f t="shared" si="1"/>
        <v>0</v>
      </c>
      <c r="AU57" s="114">
        <f>'22 - SO 401 - Přeložky ve...'!P84</f>
        <v>0</v>
      </c>
      <c r="AV57" s="113">
        <f>'22 - SO 401 - Přeložky ve...'!J32</f>
        <v>0</v>
      </c>
      <c r="AW57" s="113">
        <f>'22 - SO 401 - Přeložky ve...'!J33</f>
        <v>0</v>
      </c>
      <c r="AX57" s="113">
        <f>'22 - SO 401 - Přeložky ve...'!J34</f>
        <v>0</v>
      </c>
      <c r="AY57" s="113">
        <f>'22 - SO 401 - Přeložky ve...'!J35</f>
        <v>0</v>
      </c>
      <c r="AZ57" s="113">
        <f>'22 - SO 401 - Přeložky ve...'!F32</f>
        <v>0</v>
      </c>
      <c r="BA57" s="113">
        <f>'22 - SO 401 - Přeložky ve...'!F33</f>
        <v>0</v>
      </c>
      <c r="BB57" s="113">
        <f>'22 - SO 401 - Přeložky ve...'!F34</f>
        <v>0</v>
      </c>
      <c r="BC57" s="113">
        <f>'22 - SO 401 - Přeložky ve...'!F35</f>
        <v>0</v>
      </c>
      <c r="BD57" s="115">
        <f>'22 - SO 401 - Přeložky ve...'!F36</f>
        <v>0</v>
      </c>
      <c r="BT57" s="116" t="s">
        <v>82</v>
      </c>
      <c r="BV57" s="116" t="s">
        <v>77</v>
      </c>
      <c r="BW57" s="116" t="s">
        <v>97</v>
      </c>
      <c r="BX57" s="116" t="s">
        <v>92</v>
      </c>
      <c r="CL57" s="116" t="s">
        <v>22</v>
      </c>
    </row>
    <row r="58" spans="1:91" s="6" customFormat="1" ht="22.5" customHeight="1">
      <c r="A58" s="107" t="s">
        <v>83</v>
      </c>
      <c r="B58" s="108"/>
      <c r="C58" s="109"/>
      <c r="D58" s="109"/>
      <c r="E58" s="435" t="s">
        <v>98</v>
      </c>
      <c r="F58" s="435"/>
      <c r="G58" s="435"/>
      <c r="H58" s="435"/>
      <c r="I58" s="435"/>
      <c r="J58" s="109"/>
      <c r="K58" s="435" t="s">
        <v>99</v>
      </c>
      <c r="L58" s="435"/>
      <c r="M58" s="435"/>
      <c r="N58" s="435"/>
      <c r="O58" s="435"/>
      <c r="P58" s="435"/>
      <c r="Q58" s="435"/>
      <c r="R58" s="435"/>
      <c r="S58" s="435"/>
      <c r="T58" s="435"/>
      <c r="U58" s="435"/>
      <c r="V58" s="435"/>
      <c r="W58" s="435"/>
      <c r="X58" s="435"/>
      <c r="Y58" s="435"/>
      <c r="Z58" s="435"/>
      <c r="AA58" s="435"/>
      <c r="AB58" s="435"/>
      <c r="AC58" s="435"/>
      <c r="AD58" s="435"/>
      <c r="AE58" s="435"/>
      <c r="AF58" s="435"/>
      <c r="AG58" s="433">
        <f>'24 - SO 402 - Nové veřejn...'!J29</f>
        <v>0</v>
      </c>
      <c r="AH58" s="434"/>
      <c r="AI58" s="434"/>
      <c r="AJ58" s="434"/>
      <c r="AK58" s="434"/>
      <c r="AL58" s="434"/>
      <c r="AM58" s="434"/>
      <c r="AN58" s="433">
        <f t="shared" si="0"/>
        <v>0</v>
      </c>
      <c r="AO58" s="434"/>
      <c r="AP58" s="434"/>
      <c r="AQ58" s="110" t="s">
        <v>86</v>
      </c>
      <c r="AR58" s="111"/>
      <c r="AS58" s="117">
        <v>0</v>
      </c>
      <c r="AT58" s="118">
        <f t="shared" si="1"/>
        <v>0</v>
      </c>
      <c r="AU58" s="119">
        <f>'24 - SO 402 - Nové veřejn...'!P84</f>
        <v>0</v>
      </c>
      <c r="AV58" s="118">
        <f>'24 - SO 402 - Nové veřejn...'!J32</f>
        <v>0</v>
      </c>
      <c r="AW58" s="118">
        <f>'24 - SO 402 - Nové veřejn...'!J33</f>
        <v>0</v>
      </c>
      <c r="AX58" s="118">
        <f>'24 - SO 402 - Nové veřejn...'!J34</f>
        <v>0</v>
      </c>
      <c r="AY58" s="118">
        <f>'24 - SO 402 - Nové veřejn...'!J35</f>
        <v>0</v>
      </c>
      <c r="AZ58" s="118">
        <f>'24 - SO 402 - Nové veřejn...'!F32</f>
        <v>0</v>
      </c>
      <c r="BA58" s="118">
        <f>'24 - SO 402 - Nové veřejn...'!F33</f>
        <v>0</v>
      </c>
      <c r="BB58" s="118">
        <f>'24 - SO 402 - Nové veřejn...'!F34</f>
        <v>0</v>
      </c>
      <c r="BC58" s="118">
        <f>'24 - SO 402 - Nové veřejn...'!F35</f>
        <v>0</v>
      </c>
      <c r="BD58" s="120">
        <f>'24 - SO 402 - Nové veřejn...'!F36</f>
        <v>0</v>
      </c>
      <c r="BT58" s="116" t="s">
        <v>82</v>
      </c>
      <c r="BV58" s="116" t="s">
        <v>77</v>
      </c>
      <c r="BW58" s="116" t="s">
        <v>100</v>
      </c>
      <c r="BX58" s="116" t="s">
        <v>92</v>
      </c>
      <c r="CL58" s="116" t="s">
        <v>22</v>
      </c>
    </row>
    <row r="59" spans="1:91" s="1" customFormat="1" ht="30" customHeight="1">
      <c r="B59" s="42"/>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2"/>
    </row>
    <row r="60" spans="1:91" s="1" customFormat="1" ht="6.95" customHeight="1">
      <c r="B60" s="57"/>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62"/>
    </row>
  </sheetData>
  <sheetProtection password="CC35" sheet="1" objects="1" scenarios="1" formatCells="0" formatColumns="0" formatRows="0" sort="0" autoFilter="0"/>
  <mergeCells count="65">
    <mergeCell ref="AR2:BE2"/>
    <mergeCell ref="AN58:AP58"/>
    <mergeCell ref="AG58:AM58"/>
    <mergeCell ref="E58:I58"/>
    <mergeCell ref="K58:AF58"/>
    <mergeCell ref="AG51:AM51"/>
    <mergeCell ref="AN51:AP51"/>
    <mergeCell ref="AN56:AP56"/>
    <mergeCell ref="AG56:AM56"/>
    <mergeCell ref="E56:I56"/>
    <mergeCell ref="K56:AF56"/>
    <mergeCell ref="AN57:AP57"/>
    <mergeCell ref="AG57:AM57"/>
    <mergeCell ref="E57:I57"/>
    <mergeCell ref="K57:AF57"/>
    <mergeCell ref="AN54:AP54"/>
    <mergeCell ref="AG54:AM54"/>
    <mergeCell ref="E54:I54"/>
    <mergeCell ref="K54:AF54"/>
    <mergeCell ref="AN55:AP55"/>
    <mergeCell ref="AG55:AM55"/>
    <mergeCell ref="D55:H55"/>
    <mergeCell ref="J55:AF55"/>
    <mergeCell ref="AN52:AP52"/>
    <mergeCell ref="AG52:AM52"/>
    <mergeCell ref="D52:H52"/>
    <mergeCell ref="J52:AF52"/>
    <mergeCell ref="AN53:AP53"/>
    <mergeCell ref="AG53:AM53"/>
    <mergeCell ref="E53:I53"/>
    <mergeCell ref="K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hyperlink ref="W1:AI1" location="C51" display="2) Rekapitulace objektů stavby a soupisů prací"/>
    <hyperlink ref="A53" location="'11 - SO 102 Chodníky - uz...'!C2" display="/"/>
    <hyperlink ref="A54" location="'13 - Vedlejší a ostatní n...'!C2" display="/"/>
    <hyperlink ref="A56" location="'21 - SO 102 Chodníky - ne...'!C2" display="/"/>
    <hyperlink ref="A57" location="'22 - SO 401 - Přeložky ve...'!C2" display="/"/>
    <hyperlink ref="A58" location="'24 - SO 402 - Nové veřej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8"/>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101</v>
      </c>
      <c r="G1" s="445" t="s">
        <v>102</v>
      </c>
      <c r="H1" s="445"/>
      <c r="I1" s="125"/>
      <c r="J1" s="124" t="s">
        <v>103</v>
      </c>
      <c r="K1" s="123" t="s">
        <v>104</v>
      </c>
      <c r="L1" s="124" t="s">
        <v>105</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436"/>
      <c r="M2" s="436"/>
      <c r="N2" s="436"/>
      <c r="O2" s="436"/>
      <c r="P2" s="436"/>
      <c r="Q2" s="436"/>
      <c r="R2" s="436"/>
      <c r="S2" s="436"/>
      <c r="T2" s="436"/>
      <c r="U2" s="436"/>
      <c r="V2" s="436"/>
      <c r="AT2" s="25" t="s">
        <v>87</v>
      </c>
    </row>
    <row r="3" spans="1:70" ht="6.95" customHeight="1">
      <c r="B3" s="26"/>
      <c r="C3" s="27"/>
      <c r="D3" s="27"/>
      <c r="E3" s="27"/>
      <c r="F3" s="27"/>
      <c r="G3" s="27"/>
      <c r="H3" s="27"/>
      <c r="I3" s="126"/>
      <c r="J3" s="27"/>
      <c r="K3" s="28"/>
      <c r="AT3" s="25" t="s">
        <v>82</v>
      </c>
    </row>
    <row r="4" spans="1:70" ht="36.950000000000003" customHeight="1">
      <c r="B4" s="29"/>
      <c r="C4" s="30"/>
      <c r="D4" s="31" t="s">
        <v>106</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18</v>
      </c>
      <c r="E6" s="30"/>
      <c r="F6" s="30"/>
      <c r="G6" s="30"/>
      <c r="H6" s="30"/>
      <c r="I6" s="127"/>
      <c r="J6" s="30"/>
      <c r="K6" s="32"/>
    </row>
    <row r="7" spans="1:70" ht="22.5" customHeight="1">
      <c r="B7" s="29"/>
      <c r="C7" s="30"/>
      <c r="D7" s="30"/>
      <c r="E7" s="441" t="str">
        <f>'Rekapitulace stavby'!K6</f>
        <v>III/4334, III/36711 - Kelčice - Investice obce</v>
      </c>
      <c r="F7" s="442"/>
      <c r="G7" s="442"/>
      <c r="H7" s="442"/>
      <c r="I7" s="127"/>
      <c r="J7" s="30"/>
      <c r="K7" s="32"/>
    </row>
    <row r="8" spans="1:70" ht="15">
      <c r="B8" s="29"/>
      <c r="C8" s="30"/>
      <c r="D8" s="38" t="s">
        <v>107</v>
      </c>
      <c r="E8" s="30"/>
      <c r="F8" s="30"/>
      <c r="G8" s="30"/>
      <c r="H8" s="30"/>
      <c r="I8" s="127"/>
      <c r="J8" s="30"/>
      <c r="K8" s="32"/>
    </row>
    <row r="9" spans="1:70" s="1" customFormat="1" ht="22.5" customHeight="1">
      <c r="B9" s="42"/>
      <c r="C9" s="43"/>
      <c r="D9" s="43"/>
      <c r="E9" s="441" t="s">
        <v>108</v>
      </c>
      <c r="F9" s="443"/>
      <c r="G9" s="443"/>
      <c r="H9" s="443"/>
      <c r="I9" s="128"/>
      <c r="J9" s="43"/>
      <c r="K9" s="46"/>
    </row>
    <row r="10" spans="1:70" s="1" customFormat="1" ht="15">
      <c r="B10" s="42"/>
      <c r="C10" s="43"/>
      <c r="D10" s="38" t="s">
        <v>109</v>
      </c>
      <c r="E10" s="43"/>
      <c r="F10" s="43"/>
      <c r="G10" s="43"/>
      <c r="H10" s="43"/>
      <c r="I10" s="128"/>
      <c r="J10" s="43"/>
      <c r="K10" s="46"/>
    </row>
    <row r="11" spans="1:70" s="1" customFormat="1" ht="36.950000000000003" customHeight="1">
      <c r="B11" s="42"/>
      <c r="C11" s="43"/>
      <c r="D11" s="43"/>
      <c r="E11" s="444" t="s">
        <v>110</v>
      </c>
      <c r="F11" s="443"/>
      <c r="G11" s="443"/>
      <c r="H11" s="443"/>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21</v>
      </c>
      <c r="E13" s="43"/>
      <c r="F13" s="36" t="s">
        <v>22</v>
      </c>
      <c r="G13" s="43"/>
      <c r="H13" s="43"/>
      <c r="I13" s="129" t="s">
        <v>23</v>
      </c>
      <c r="J13" s="36" t="s">
        <v>22</v>
      </c>
      <c r="K13" s="46"/>
    </row>
    <row r="14" spans="1:70" s="1" customFormat="1" ht="14.45" customHeight="1">
      <c r="B14" s="42"/>
      <c r="C14" s="43"/>
      <c r="D14" s="38" t="s">
        <v>25</v>
      </c>
      <c r="E14" s="43"/>
      <c r="F14" s="36" t="s">
        <v>26</v>
      </c>
      <c r="G14" s="43"/>
      <c r="H14" s="43"/>
      <c r="I14" s="129" t="s">
        <v>27</v>
      </c>
      <c r="J14" s="130" t="str">
        <f>'Rekapitulace stavby'!AN8</f>
        <v>25.10.2016</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31</v>
      </c>
      <c r="E16" s="43"/>
      <c r="F16" s="43"/>
      <c r="G16" s="43"/>
      <c r="H16" s="43"/>
      <c r="I16" s="129" t="s">
        <v>32</v>
      </c>
      <c r="J16" s="36" t="s">
        <v>111</v>
      </c>
      <c r="K16" s="46"/>
    </row>
    <row r="17" spans="2:11" s="1" customFormat="1" ht="18" customHeight="1">
      <c r="B17" s="42"/>
      <c r="C17" s="43"/>
      <c r="D17" s="43"/>
      <c r="E17" s="36" t="s">
        <v>33</v>
      </c>
      <c r="F17" s="43"/>
      <c r="G17" s="43"/>
      <c r="H17" s="43"/>
      <c r="I17" s="129" t="s">
        <v>34</v>
      </c>
      <c r="J17" s="36" t="s">
        <v>22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35</v>
      </c>
      <c r="E19" s="43"/>
      <c r="F19" s="43"/>
      <c r="G19" s="43"/>
      <c r="H19" s="43"/>
      <c r="I19" s="129" t="s">
        <v>32</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34</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37</v>
      </c>
      <c r="E22" s="43"/>
      <c r="F22" s="43"/>
      <c r="G22" s="43"/>
      <c r="H22" s="43"/>
      <c r="I22" s="129" t="s">
        <v>32</v>
      </c>
      <c r="J22" s="36" t="s">
        <v>22</v>
      </c>
      <c r="K22" s="46"/>
    </row>
    <row r="23" spans="2:11" s="1" customFormat="1" ht="18" customHeight="1">
      <c r="B23" s="42"/>
      <c r="C23" s="43"/>
      <c r="D23" s="43"/>
      <c r="E23" s="36" t="s">
        <v>38</v>
      </c>
      <c r="F23" s="43"/>
      <c r="G23" s="43"/>
      <c r="H23" s="43"/>
      <c r="I23" s="129" t="s">
        <v>34</v>
      </c>
      <c r="J23" s="36" t="s">
        <v>22</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22.5" customHeight="1">
      <c r="B26" s="131"/>
      <c r="C26" s="132"/>
      <c r="D26" s="132"/>
      <c r="E26" s="404" t="s">
        <v>22</v>
      </c>
      <c r="F26" s="404"/>
      <c r="G26" s="404"/>
      <c r="H26" s="404"/>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41</v>
      </c>
      <c r="E29" s="43"/>
      <c r="F29" s="43"/>
      <c r="G29" s="43"/>
      <c r="H29" s="43"/>
      <c r="I29" s="128"/>
      <c r="J29" s="138">
        <f>ROUND(J93,2)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43</v>
      </c>
      <c r="G31" s="43"/>
      <c r="H31" s="43"/>
      <c r="I31" s="139" t="s">
        <v>42</v>
      </c>
      <c r="J31" s="47" t="s">
        <v>44</v>
      </c>
      <c r="K31" s="46"/>
    </row>
    <row r="32" spans="2:11" s="1" customFormat="1" ht="14.45" customHeight="1">
      <c r="B32" s="42"/>
      <c r="C32" s="43"/>
      <c r="D32" s="50" t="s">
        <v>45</v>
      </c>
      <c r="E32" s="50" t="s">
        <v>46</v>
      </c>
      <c r="F32" s="140">
        <f>ROUND(SUM(BE93:BE547), 2)</f>
        <v>0</v>
      </c>
      <c r="G32" s="43"/>
      <c r="H32" s="43"/>
      <c r="I32" s="141">
        <v>0.21</v>
      </c>
      <c r="J32" s="140">
        <f>ROUND(ROUND((SUM(BE93:BE547)), 2)*I32, 2)</f>
        <v>0</v>
      </c>
      <c r="K32" s="46"/>
    </row>
    <row r="33" spans="2:11" s="1" customFormat="1" ht="14.45" customHeight="1">
      <c r="B33" s="42"/>
      <c r="C33" s="43"/>
      <c r="D33" s="43"/>
      <c r="E33" s="50" t="s">
        <v>47</v>
      </c>
      <c r="F33" s="140">
        <f>ROUND(SUM(BF93:BF547), 2)</f>
        <v>0</v>
      </c>
      <c r="G33" s="43"/>
      <c r="H33" s="43"/>
      <c r="I33" s="141">
        <v>0.15</v>
      </c>
      <c r="J33" s="140">
        <f>ROUND(ROUND((SUM(BF93:BF547)), 2)*I33, 2)</f>
        <v>0</v>
      </c>
      <c r="K33" s="46"/>
    </row>
    <row r="34" spans="2:11" s="1" customFormat="1" ht="14.45" hidden="1" customHeight="1">
      <c r="B34" s="42"/>
      <c r="C34" s="43"/>
      <c r="D34" s="43"/>
      <c r="E34" s="50" t="s">
        <v>48</v>
      </c>
      <c r="F34" s="140">
        <f>ROUND(SUM(BG93:BG547), 2)</f>
        <v>0</v>
      </c>
      <c r="G34" s="43"/>
      <c r="H34" s="43"/>
      <c r="I34" s="141">
        <v>0.21</v>
      </c>
      <c r="J34" s="140">
        <v>0</v>
      </c>
      <c r="K34" s="46"/>
    </row>
    <row r="35" spans="2:11" s="1" customFormat="1" ht="14.45" hidden="1" customHeight="1">
      <c r="B35" s="42"/>
      <c r="C35" s="43"/>
      <c r="D35" s="43"/>
      <c r="E35" s="50" t="s">
        <v>49</v>
      </c>
      <c r="F35" s="140">
        <f>ROUND(SUM(BH93:BH547), 2)</f>
        <v>0</v>
      </c>
      <c r="G35" s="43"/>
      <c r="H35" s="43"/>
      <c r="I35" s="141">
        <v>0.15</v>
      </c>
      <c r="J35" s="140">
        <v>0</v>
      </c>
      <c r="K35" s="46"/>
    </row>
    <row r="36" spans="2:11" s="1" customFormat="1" ht="14.45" hidden="1" customHeight="1">
      <c r="B36" s="42"/>
      <c r="C36" s="43"/>
      <c r="D36" s="43"/>
      <c r="E36" s="50" t="s">
        <v>50</v>
      </c>
      <c r="F36" s="140">
        <f>ROUND(SUM(BI93:BI547),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51</v>
      </c>
      <c r="E38" s="80"/>
      <c r="F38" s="80"/>
      <c r="G38" s="144" t="s">
        <v>52</v>
      </c>
      <c r="H38" s="145" t="s">
        <v>53</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112</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18</v>
      </c>
      <c r="D46" s="43"/>
      <c r="E46" s="43"/>
      <c r="F46" s="43"/>
      <c r="G46" s="43"/>
      <c r="H46" s="43"/>
      <c r="I46" s="128"/>
      <c r="J46" s="43"/>
      <c r="K46" s="46"/>
    </row>
    <row r="47" spans="2:11" s="1" customFormat="1" ht="22.5" customHeight="1">
      <c r="B47" s="42"/>
      <c r="C47" s="43"/>
      <c r="D47" s="43"/>
      <c r="E47" s="441" t="str">
        <f>E7</f>
        <v>III/4334, III/36711 - Kelčice - Investice obce</v>
      </c>
      <c r="F47" s="442"/>
      <c r="G47" s="442"/>
      <c r="H47" s="442"/>
      <c r="I47" s="128"/>
      <c r="J47" s="43"/>
      <c r="K47" s="46"/>
    </row>
    <row r="48" spans="2:11" ht="15">
      <c r="B48" s="29"/>
      <c r="C48" s="38" t="s">
        <v>107</v>
      </c>
      <c r="D48" s="30"/>
      <c r="E48" s="30"/>
      <c r="F48" s="30"/>
      <c r="G48" s="30"/>
      <c r="H48" s="30"/>
      <c r="I48" s="127"/>
      <c r="J48" s="30"/>
      <c r="K48" s="32"/>
    </row>
    <row r="49" spans="2:47" s="1" customFormat="1" ht="22.5" customHeight="1">
      <c r="B49" s="42"/>
      <c r="C49" s="43"/>
      <c r="D49" s="43"/>
      <c r="E49" s="441" t="s">
        <v>108</v>
      </c>
      <c r="F49" s="443"/>
      <c r="G49" s="443"/>
      <c r="H49" s="443"/>
      <c r="I49" s="128"/>
      <c r="J49" s="43"/>
      <c r="K49" s="46"/>
    </row>
    <row r="50" spans="2:47" s="1" customFormat="1" ht="14.45" customHeight="1">
      <c r="B50" s="42"/>
      <c r="C50" s="38" t="s">
        <v>109</v>
      </c>
      <c r="D50" s="43"/>
      <c r="E50" s="43"/>
      <c r="F50" s="43"/>
      <c r="G50" s="43"/>
      <c r="H50" s="43"/>
      <c r="I50" s="128"/>
      <c r="J50" s="43"/>
      <c r="K50" s="46"/>
    </row>
    <row r="51" spans="2:47" s="1" customFormat="1" ht="23.25" customHeight="1">
      <c r="B51" s="42"/>
      <c r="C51" s="43"/>
      <c r="D51" s="43"/>
      <c r="E51" s="444" t="str">
        <f>E11</f>
        <v>11 - SO 102 Chodníky - uznatelné náklady</v>
      </c>
      <c r="F51" s="443"/>
      <c r="G51" s="443"/>
      <c r="H51" s="443"/>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25</v>
      </c>
      <c r="D53" s="43"/>
      <c r="E53" s="43"/>
      <c r="F53" s="36" t="str">
        <f>F14</f>
        <v>Kelčice</v>
      </c>
      <c r="G53" s="43"/>
      <c r="H53" s="43"/>
      <c r="I53" s="129" t="s">
        <v>27</v>
      </c>
      <c r="J53" s="130" t="str">
        <f>IF(J14="","",J14)</f>
        <v>25.10.2016</v>
      </c>
      <c r="K53" s="46"/>
    </row>
    <row r="54" spans="2:47" s="1" customFormat="1" ht="6.95" customHeight="1">
      <c r="B54" s="42"/>
      <c r="C54" s="43"/>
      <c r="D54" s="43"/>
      <c r="E54" s="43"/>
      <c r="F54" s="43"/>
      <c r="G54" s="43"/>
      <c r="H54" s="43"/>
      <c r="I54" s="128"/>
      <c r="J54" s="43"/>
      <c r="K54" s="46"/>
    </row>
    <row r="55" spans="2:47" s="1" customFormat="1" ht="15">
      <c r="B55" s="42"/>
      <c r="C55" s="38" t="s">
        <v>31</v>
      </c>
      <c r="D55" s="43"/>
      <c r="E55" s="43"/>
      <c r="F55" s="36" t="str">
        <f>E17</f>
        <v>Obec Kelčice</v>
      </c>
      <c r="G55" s="43"/>
      <c r="H55" s="43"/>
      <c r="I55" s="129" t="s">
        <v>37</v>
      </c>
      <c r="J55" s="36" t="str">
        <f>E23</f>
        <v>Atelis - Ateliér liniových staveb</v>
      </c>
      <c r="K55" s="46"/>
    </row>
    <row r="56" spans="2:47" s="1" customFormat="1" ht="14.45" customHeight="1">
      <c r="B56" s="42"/>
      <c r="C56" s="38" t="s">
        <v>35</v>
      </c>
      <c r="D56" s="43"/>
      <c r="E56" s="43"/>
      <c r="F56" s="36" t="str">
        <f>IF(E20="","",E20)</f>
        <v/>
      </c>
      <c r="G56" s="43"/>
      <c r="H56" s="43"/>
      <c r="I56" s="128"/>
      <c r="J56" s="43"/>
      <c r="K56" s="46"/>
    </row>
    <row r="57" spans="2:47" s="1" customFormat="1" ht="10.35" customHeight="1">
      <c r="B57" s="42"/>
      <c r="C57" s="43"/>
      <c r="D57" s="43"/>
      <c r="E57" s="43"/>
      <c r="F57" s="43"/>
      <c r="G57" s="43"/>
      <c r="H57" s="43"/>
      <c r="I57" s="128"/>
      <c r="J57" s="43"/>
      <c r="K57" s="46"/>
    </row>
    <row r="58" spans="2:47" s="1" customFormat="1" ht="29.25" customHeight="1">
      <c r="B58" s="42"/>
      <c r="C58" s="154" t="s">
        <v>113</v>
      </c>
      <c r="D58" s="142"/>
      <c r="E58" s="142"/>
      <c r="F58" s="142"/>
      <c r="G58" s="142"/>
      <c r="H58" s="142"/>
      <c r="I58" s="155"/>
      <c r="J58" s="156" t="s">
        <v>114</v>
      </c>
      <c r="K58" s="157"/>
    </row>
    <row r="59" spans="2:47" s="1" customFormat="1" ht="10.35" customHeight="1">
      <c r="B59" s="42"/>
      <c r="C59" s="43"/>
      <c r="D59" s="43"/>
      <c r="E59" s="43"/>
      <c r="F59" s="43"/>
      <c r="G59" s="43"/>
      <c r="H59" s="43"/>
      <c r="I59" s="128"/>
      <c r="J59" s="43"/>
      <c r="K59" s="46"/>
    </row>
    <row r="60" spans="2:47" s="1" customFormat="1" ht="29.25" customHeight="1">
      <c r="B60" s="42"/>
      <c r="C60" s="158" t="s">
        <v>115</v>
      </c>
      <c r="D60" s="43"/>
      <c r="E60" s="43"/>
      <c r="F60" s="43"/>
      <c r="G60" s="43"/>
      <c r="H60" s="43"/>
      <c r="I60" s="128"/>
      <c r="J60" s="138">
        <f>J93</f>
        <v>0</v>
      </c>
      <c r="K60" s="46"/>
      <c r="AU60" s="25" t="s">
        <v>116</v>
      </c>
    </row>
    <row r="61" spans="2:47" s="8" customFormat="1" ht="24.95" customHeight="1">
      <c r="B61" s="159"/>
      <c r="C61" s="160"/>
      <c r="D61" s="161" t="s">
        <v>117</v>
      </c>
      <c r="E61" s="162"/>
      <c r="F61" s="162"/>
      <c r="G61" s="162"/>
      <c r="H61" s="162"/>
      <c r="I61" s="163"/>
      <c r="J61" s="164">
        <f>J94</f>
        <v>0</v>
      </c>
      <c r="K61" s="165"/>
    </row>
    <row r="62" spans="2:47" s="9" customFormat="1" ht="19.899999999999999" customHeight="1">
      <c r="B62" s="166"/>
      <c r="C62" s="167"/>
      <c r="D62" s="168" t="s">
        <v>118</v>
      </c>
      <c r="E62" s="169"/>
      <c r="F62" s="169"/>
      <c r="G62" s="169"/>
      <c r="H62" s="169"/>
      <c r="I62" s="170"/>
      <c r="J62" s="171">
        <f>J95</f>
        <v>0</v>
      </c>
      <c r="K62" s="172"/>
    </row>
    <row r="63" spans="2:47" s="9" customFormat="1" ht="19.899999999999999" customHeight="1">
      <c r="B63" s="166"/>
      <c r="C63" s="167"/>
      <c r="D63" s="168" t="s">
        <v>119</v>
      </c>
      <c r="E63" s="169"/>
      <c r="F63" s="169"/>
      <c r="G63" s="169"/>
      <c r="H63" s="169"/>
      <c r="I63" s="170"/>
      <c r="J63" s="171">
        <f>J219</f>
        <v>0</v>
      </c>
      <c r="K63" s="172"/>
    </row>
    <row r="64" spans="2:47" s="9" customFormat="1" ht="19.899999999999999" customHeight="1">
      <c r="B64" s="166"/>
      <c r="C64" s="167"/>
      <c r="D64" s="168" t="s">
        <v>120</v>
      </c>
      <c r="E64" s="169"/>
      <c r="F64" s="169"/>
      <c r="G64" s="169"/>
      <c r="H64" s="169"/>
      <c r="I64" s="170"/>
      <c r="J64" s="171">
        <f>J309</f>
        <v>0</v>
      </c>
      <c r="K64" s="172"/>
    </row>
    <row r="65" spans="2:12" s="9" customFormat="1" ht="19.899999999999999" customHeight="1">
      <c r="B65" s="166"/>
      <c r="C65" s="167"/>
      <c r="D65" s="168" t="s">
        <v>121</v>
      </c>
      <c r="E65" s="169"/>
      <c r="F65" s="169"/>
      <c r="G65" s="169"/>
      <c r="H65" s="169"/>
      <c r="I65" s="170"/>
      <c r="J65" s="171">
        <f>J316</f>
        <v>0</v>
      </c>
      <c r="K65" s="172"/>
    </row>
    <row r="66" spans="2:12" s="9" customFormat="1" ht="19.899999999999999" customHeight="1">
      <c r="B66" s="166"/>
      <c r="C66" s="167"/>
      <c r="D66" s="168" t="s">
        <v>122</v>
      </c>
      <c r="E66" s="169"/>
      <c r="F66" s="169"/>
      <c r="G66" s="169"/>
      <c r="H66" s="169"/>
      <c r="I66" s="170"/>
      <c r="J66" s="171">
        <f>J471</f>
        <v>0</v>
      </c>
      <c r="K66" s="172"/>
    </row>
    <row r="67" spans="2:12" s="9" customFormat="1" ht="19.899999999999999" customHeight="1">
      <c r="B67" s="166"/>
      <c r="C67" s="167"/>
      <c r="D67" s="168" t="s">
        <v>123</v>
      </c>
      <c r="E67" s="169"/>
      <c r="F67" s="169"/>
      <c r="G67" s="169"/>
      <c r="H67" s="169"/>
      <c r="I67" s="170"/>
      <c r="J67" s="171">
        <f>J513</f>
        <v>0</v>
      </c>
      <c r="K67" s="172"/>
    </row>
    <row r="68" spans="2:12" s="8" customFormat="1" ht="24.95" customHeight="1">
      <c r="B68" s="159"/>
      <c r="C68" s="160"/>
      <c r="D68" s="161" t="s">
        <v>124</v>
      </c>
      <c r="E68" s="162"/>
      <c r="F68" s="162"/>
      <c r="G68" s="162"/>
      <c r="H68" s="162"/>
      <c r="I68" s="163"/>
      <c r="J68" s="164">
        <f>J516</f>
        <v>0</v>
      </c>
      <c r="K68" s="165"/>
    </row>
    <row r="69" spans="2:12" s="9" customFormat="1" ht="19.899999999999999" customHeight="1">
      <c r="B69" s="166"/>
      <c r="C69" s="167"/>
      <c r="D69" s="168" t="s">
        <v>125</v>
      </c>
      <c r="E69" s="169"/>
      <c r="F69" s="169"/>
      <c r="G69" s="169"/>
      <c r="H69" s="169"/>
      <c r="I69" s="170"/>
      <c r="J69" s="171">
        <f>J517</f>
        <v>0</v>
      </c>
      <c r="K69" s="172"/>
    </row>
    <row r="70" spans="2:12" s="8" customFormat="1" ht="24.95" customHeight="1">
      <c r="B70" s="159"/>
      <c r="C70" s="160"/>
      <c r="D70" s="161" t="s">
        <v>126</v>
      </c>
      <c r="E70" s="162"/>
      <c r="F70" s="162"/>
      <c r="G70" s="162"/>
      <c r="H70" s="162"/>
      <c r="I70" s="163"/>
      <c r="J70" s="164">
        <f>J526</f>
        <v>0</v>
      </c>
      <c r="K70" s="165"/>
    </row>
    <row r="71" spans="2:12" s="9" customFormat="1" ht="19.899999999999999" customHeight="1">
      <c r="B71" s="166"/>
      <c r="C71" s="167"/>
      <c r="D71" s="168" t="s">
        <v>127</v>
      </c>
      <c r="E71" s="169"/>
      <c r="F71" s="169"/>
      <c r="G71" s="169"/>
      <c r="H71" s="169"/>
      <c r="I71" s="170"/>
      <c r="J71" s="171">
        <f>J527</f>
        <v>0</v>
      </c>
      <c r="K71" s="172"/>
    </row>
    <row r="72" spans="2:12" s="1" customFormat="1" ht="21.75" customHeight="1">
      <c r="B72" s="42"/>
      <c r="C72" s="43"/>
      <c r="D72" s="43"/>
      <c r="E72" s="43"/>
      <c r="F72" s="43"/>
      <c r="G72" s="43"/>
      <c r="H72" s="43"/>
      <c r="I72" s="128"/>
      <c r="J72" s="43"/>
      <c r="K72" s="46"/>
    </row>
    <row r="73" spans="2:12" s="1" customFormat="1" ht="6.95" customHeight="1">
      <c r="B73" s="57"/>
      <c r="C73" s="58"/>
      <c r="D73" s="58"/>
      <c r="E73" s="58"/>
      <c r="F73" s="58"/>
      <c r="G73" s="58"/>
      <c r="H73" s="58"/>
      <c r="I73" s="149"/>
      <c r="J73" s="58"/>
      <c r="K73" s="59"/>
    </row>
    <row r="77" spans="2:12" s="1" customFormat="1" ht="6.95" customHeight="1">
      <c r="B77" s="60"/>
      <c r="C77" s="61"/>
      <c r="D77" s="61"/>
      <c r="E77" s="61"/>
      <c r="F77" s="61"/>
      <c r="G77" s="61"/>
      <c r="H77" s="61"/>
      <c r="I77" s="152"/>
      <c r="J77" s="61"/>
      <c r="K77" s="61"/>
      <c r="L77" s="62"/>
    </row>
    <row r="78" spans="2:12" s="1" customFormat="1" ht="36.950000000000003" customHeight="1">
      <c r="B78" s="42"/>
      <c r="C78" s="63" t="s">
        <v>128</v>
      </c>
      <c r="D78" s="64"/>
      <c r="E78" s="64"/>
      <c r="F78" s="64"/>
      <c r="G78" s="64"/>
      <c r="H78" s="64"/>
      <c r="I78" s="173"/>
      <c r="J78" s="64"/>
      <c r="K78" s="64"/>
      <c r="L78" s="62"/>
    </row>
    <row r="79" spans="2:12" s="1" customFormat="1" ht="6.95" customHeight="1">
      <c r="B79" s="42"/>
      <c r="C79" s="64"/>
      <c r="D79" s="64"/>
      <c r="E79" s="64"/>
      <c r="F79" s="64"/>
      <c r="G79" s="64"/>
      <c r="H79" s="64"/>
      <c r="I79" s="173"/>
      <c r="J79" s="64"/>
      <c r="K79" s="64"/>
      <c r="L79" s="62"/>
    </row>
    <row r="80" spans="2:12" s="1" customFormat="1" ht="14.45" customHeight="1">
      <c r="B80" s="42"/>
      <c r="C80" s="66" t="s">
        <v>18</v>
      </c>
      <c r="D80" s="64"/>
      <c r="E80" s="64"/>
      <c r="F80" s="64"/>
      <c r="G80" s="64"/>
      <c r="H80" s="64"/>
      <c r="I80" s="173"/>
      <c r="J80" s="64"/>
      <c r="K80" s="64"/>
      <c r="L80" s="62"/>
    </row>
    <row r="81" spans="2:65" s="1" customFormat="1" ht="22.5" customHeight="1">
      <c r="B81" s="42"/>
      <c r="C81" s="64"/>
      <c r="D81" s="64"/>
      <c r="E81" s="439" t="str">
        <f>E7</f>
        <v>III/4334, III/36711 - Kelčice - Investice obce</v>
      </c>
      <c r="F81" s="446"/>
      <c r="G81" s="446"/>
      <c r="H81" s="446"/>
      <c r="I81" s="173"/>
      <c r="J81" s="64"/>
      <c r="K81" s="64"/>
      <c r="L81" s="62"/>
    </row>
    <row r="82" spans="2:65" ht="15">
      <c r="B82" s="29"/>
      <c r="C82" s="66" t="s">
        <v>107</v>
      </c>
      <c r="D82" s="174"/>
      <c r="E82" s="174"/>
      <c r="F82" s="174"/>
      <c r="G82" s="174"/>
      <c r="H82" s="174"/>
      <c r="J82" s="174"/>
      <c r="K82" s="174"/>
      <c r="L82" s="175"/>
    </row>
    <row r="83" spans="2:65" s="1" customFormat="1" ht="22.5" customHeight="1">
      <c r="B83" s="42"/>
      <c r="C83" s="64"/>
      <c r="D83" s="64"/>
      <c r="E83" s="439" t="s">
        <v>108</v>
      </c>
      <c r="F83" s="440"/>
      <c r="G83" s="440"/>
      <c r="H83" s="440"/>
      <c r="I83" s="173"/>
      <c r="J83" s="64"/>
      <c r="K83" s="64"/>
      <c r="L83" s="62"/>
    </row>
    <row r="84" spans="2:65" s="1" customFormat="1" ht="14.45" customHeight="1">
      <c r="B84" s="42"/>
      <c r="C84" s="66" t="s">
        <v>109</v>
      </c>
      <c r="D84" s="64"/>
      <c r="E84" s="64"/>
      <c r="F84" s="64"/>
      <c r="G84" s="64"/>
      <c r="H84" s="64"/>
      <c r="I84" s="173"/>
      <c r="J84" s="64"/>
      <c r="K84" s="64"/>
      <c r="L84" s="62"/>
    </row>
    <row r="85" spans="2:65" s="1" customFormat="1" ht="23.25" customHeight="1">
      <c r="B85" s="42"/>
      <c r="C85" s="64"/>
      <c r="D85" s="64"/>
      <c r="E85" s="415" t="str">
        <f>E11</f>
        <v>11 - SO 102 Chodníky - uznatelné náklady</v>
      </c>
      <c r="F85" s="440"/>
      <c r="G85" s="440"/>
      <c r="H85" s="440"/>
      <c r="I85" s="173"/>
      <c r="J85" s="64"/>
      <c r="K85" s="64"/>
      <c r="L85" s="62"/>
    </row>
    <row r="86" spans="2:65" s="1" customFormat="1" ht="6.95" customHeight="1">
      <c r="B86" s="42"/>
      <c r="C86" s="64"/>
      <c r="D86" s="64"/>
      <c r="E86" s="64"/>
      <c r="F86" s="64"/>
      <c r="G86" s="64"/>
      <c r="H86" s="64"/>
      <c r="I86" s="173"/>
      <c r="J86" s="64"/>
      <c r="K86" s="64"/>
      <c r="L86" s="62"/>
    </row>
    <row r="87" spans="2:65" s="1" customFormat="1" ht="18" customHeight="1">
      <c r="B87" s="42"/>
      <c r="C87" s="66" t="s">
        <v>25</v>
      </c>
      <c r="D87" s="64"/>
      <c r="E87" s="64"/>
      <c r="F87" s="176" t="str">
        <f>F14</f>
        <v>Kelčice</v>
      </c>
      <c r="G87" s="64"/>
      <c r="H87" s="64"/>
      <c r="I87" s="177" t="s">
        <v>27</v>
      </c>
      <c r="J87" s="74" t="str">
        <f>IF(J14="","",J14)</f>
        <v>25.10.2016</v>
      </c>
      <c r="K87" s="64"/>
      <c r="L87" s="62"/>
    </row>
    <row r="88" spans="2:65" s="1" customFormat="1" ht="6.95" customHeight="1">
      <c r="B88" s="42"/>
      <c r="C88" s="64"/>
      <c r="D88" s="64"/>
      <c r="E88" s="64"/>
      <c r="F88" s="64"/>
      <c r="G88" s="64"/>
      <c r="H88" s="64"/>
      <c r="I88" s="173"/>
      <c r="J88" s="64"/>
      <c r="K88" s="64"/>
      <c r="L88" s="62"/>
    </row>
    <row r="89" spans="2:65" s="1" customFormat="1" ht="15">
      <c r="B89" s="42"/>
      <c r="C89" s="66" t="s">
        <v>31</v>
      </c>
      <c r="D89" s="64"/>
      <c r="E89" s="64"/>
      <c r="F89" s="176" t="str">
        <f>E17</f>
        <v>Obec Kelčice</v>
      </c>
      <c r="G89" s="64"/>
      <c r="H89" s="64"/>
      <c r="I89" s="177" t="s">
        <v>37</v>
      </c>
      <c r="J89" s="176" t="str">
        <f>E23</f>
        <v>Atelis - Ateliér liniových staveb</v>
      </c>
      <c r="K89" s="64"/>
      <c r="L89" s="62"/>
    </row>
    <row r="90" spans="2:65" s="1" customFormat="1" ht="14.45" customHeight="1">
      <c r="B90" s="42"/>
      <c r="C90" s="66" t="s">
        <v>35</v>
      </c>
      <c r="D90" s="64"/>
      <c r="E90" s="64"/>
      <c r="F90" s="176" t="str">
        <f>IF(E20="","",E20)</f>
        <v/>
      </c>
      <c r="G90" s="64"/>
      <c r="H90" s="64"/>
      <c r="I90" s="173"/>
      <c r="J90" s="64"/>
      <c r="K90" s="64"/>
      <c r="L90" s="62"/>
    </row>
    <row r="91" spans="2:65" s="1" customFormat="1" ht="10.35" customHeight="1">
      <c r="B91" s="42"/>
      <c r="C91" s="64"/>
      <c r="D91" s="64"/>
      <c r="E91" s="64"/>
      <c r="F91" s="64"/>
      <c r="G91" s="64"/>
      <c r="H91" s="64"/>
      <c r="I91" s="173"/>
      <c r="J91" s="64"/>
      <c r="K91" s="64"/>
      <c r="L91" s="62"/>
    </row>
    <row r="92" spans="2:65" s="10" customFormat="1" ht="29.25" customHeight="1">
      <c r="B92" s="178"/>
      <c r="C92" s="179" t="s">
        <v>129</v>
      </c>
      <c r="D92" s="180" t="s">
        <v>60</v>
      </c>
      <c r="E92" s="180" t="s">
        <v>56</v>
      </c>
      <c r="F92" s="180" t="s">
        <v>130</v>
      </c>
      <c r="G92" s="180" t="s">
        <v>131</v>
      </c>
      <c r="H92" s="180" t="s">
        <v>132</v>
      </c>
      <c r="I92" s="181" t="s">
        <v>133</v>
      </c>
      <c r="J92" s="180" t="s">
        <v>114</v>
      </c>
      <c r="K92" s="182" t="s">
        <v>134</v>
      </c>
      <c r="L92" s="183"/>
      <c r="M92" s="82" t="s">
        <v>135</v>
      </c>
      <c r="N92" s="83" t="s">
        <v>45</v>
      </c>
      <c r="O92" s="83" t="s">
        <v>136</v>
      </c>
      <c r="P92" s="83" t="s">
        <v>137</v>
      </c>
      <c r="Q92" s="83" t="s">
        <v>138</v>
      </c>
      <c r="R92" s="83" t="s">
        <v>139</v>
      </c>
      <c r="S92" s="83" t="s">
        <v>140</v>
      </c>
      <c r="T92" s="84" t="s">
        <v>141</v>
      </c>
    </row>
    <row r="93" spans="2:65" s="1" customFormat="1" ht="29.25" customHeight="1">
      <c r="B93" s="42"/>
      <c r="C93" s="88" t="s">
        <v>115</v>
      </c>
      <c r="D93" s="64"/>
      <c r="E93" s="64"/>
      <c r="F93" s="64"/>
      <c r="G93" s="64"/>
      <c r="H93" s="64"/>
      <c r="I93" s="173"/>
      <c r="J93" s="184">
        <f>BK93</f>
        <v>0</v>
      </c>
      <c r="K93" s="64"/>
      <c r="L93" s="62"/>
      <c r="M93" s="85"/>
      <c r="N93" s="86"/>
      <c r="O93" s="86"/>
      <c r="P93" s="185">
        <f>P94+P516+P526</f>
        <v>0</v>
      </c>
      <c r="Q93" s="86"/>
      <c r="R93" s="185">
        <f>R94+R516+R526</f>
        <v>2240.8868264045004</v>
      </c>
      <c r="S93" s="86"/>
      <c r="T93" s="186">
        <f>T94+T516+T526</f>
        <v>638.3845</v>
      </c>
      <c r="AT93" s="25" t="s">
        <v>74</v>
      </c>
      <c r="AU93" s="25" t="s">
        <v>116</v>
      </c>
      <c r="BK93" s="187">
        <f>BK94+BK516+BK526</f>
        <v>0</v>
      </c>
    </row>
    <row r="94" spans="2:65" s="11" customFormat="1" ht="37.35" customHeight="1">
      <c r="B94" s="188"/>
      <c r="C94" s="189"/>
      <c r="D94" s="190" t="s">
        <v>74</v>
      </c>
      <c r="E94" s="191" t="s">
        <v>142</v>
      </c>
      <c r="F94" s="191" t="s">
        <v>143</v>
      </c>
      <c r="G94" s="189"/>
      <c r="H94" s="189"/>
      <c r="I94" s="192"/>
      <c r="J94" s="193">
        <f>BK94</f>
        <v>0</v>
      </c>
      <c r="K94" s="189"/>
      <c r="L94" s="194"/>
      <c r="M94" s="195"/>
      <c r="N94" s="196"/>
      <c r="O94" s="196"/>
      <c r="P94" s="197">
        <f>P95+P219+P309+P316+P471+P513</f>
        <v>0</v>
      </c>
      <c r="Q94" s="196"/>
      <c r="R94" s="197">
        <f>R95+R219+R309+R316+R471+R513</f>
        <v>2194.5975601045002</v>
      </c>
      <c r="S94" s="196"/>
      <c r="T94" s="198">
        <f>T95+T219+T309+T316+T471+T513</f>
        <v>638.3845</v>
      </c>
      <c r="AR94" s="199" t="s">
        <v>24</v>
      </c>
      <c r="AT94" s="200" t="s">
        <v>74</v>
      </c>
      <c r="AU94" s="200" t="s">
        <v>75</v>
      </c>
      <c r="AY94" s="199" t="s">
        <v>144</v>
      </c>
      <c r="BK94" s="201">
        <f>BK95+BK219+BK309+BK316+BK471+BK513</f>
        <v>0</v>
      </c>
    </row>
    <row r="95" spans="2:65" s="11" customFormat="1" ht="19.899999999999999" customHeight="1">
      <c r="B95" s="188"/>
      <c r="C95" s="189"/>
      <c r="D95" s="202" t="s">
        <v>74</v>
      </c>
      <c r="E95" s="203" t="s">
        <v>24</v>
      </c>
      <c r="F95" s="203" t="s">
        <v>145</v>
      </c>
      <c r="G95" s="189"/>
      <c r="H95" s="189"/>
      <c r="I95" s="192"/>
      <c r="J95" s="204">
        <f>BK95</f>
        <v>0</v>
      </c>
      <c r="K95" s="189"/>
      <c r="L95" s="194"/>
      <c r="M95" s="195"/>
      <c r="N95" s="196"/>
      <c r="O95" s="196"/>
      <c r="P95" s="197">
        <f>SUM(P96:P218)</f>
        <v>0</v>
      </c>
      <c r="Q95" s="196"/>
      <c r="R95" s="197">
        <f>SUM(R96:R218)</f>
        <v>0.82741120000000001</v>
      </c>
      <c r="S95" s="196"/>
      <c r="T95" s="198">
        <f>SUM(T96:T218)</f>
        <v>637.96050000000002</v>
      </c>
      <c r="AR95" s="199" t="s">
        <v>24</v>
      </c>
      <c r="AT95" s="200" t="s">
        <v>74</v>
      </c>
      <c r="AU95" s="200" t="s">
        <v>24</v>
      </c>
      <c r="AY95" s="199" t="s">
        <v>144</v>
      </c>
      <c r="BK95" s="201">
        <f>SUM(BK96:BK218)</f>
        <v>0</v>
      </c>
    </row>
    <row r="96" spans="2:65" s="1" customFormat="1" ht="22.5" customHeight="1">
      <c r="B96" s="42"/>
      <c r="C96" s="205" t="s">
        <v>24</v>
      </c>
      <c r="D96" s="205" t="s">
        <v>146</v>
      </c>
      <c r="E96" s="206" t="s">
        <v>147</v>
      </c>
      <c r="F96" s="207" t="s">
        <v>148</v>
      </c>
      <c r="G96" s="208" t="s">
        <v>149</v>
      </c>
      <c r="H96" s="209">
        <v>1128.0999999999999</v>
      </c>
      <c r="I96" s="210"/>
      <c r="J96" s="211">
        <f>ROUND(I96*H96,2)</f>
        <v>0</v>
      </c>
      <c r="K96" s="207" t="s">
        <v>150</v>
      </c>
      <c r="L96" s="62"/>
      <c r="M96" s="212" t="s">
        <v>22</v>
      </c>
      <c r="N96" s="213" t="s">
        <v>46</v>
      </c>
      <c r="O96" s="43"/>
      <c r="P96" s="214">
        <f>O96*H96</f>
        <v>0</v>
      </c>
      <c r="Q96" s="214">
        <v>0</v>
      </c>
      <c r="R96" s="214">
        <f>Q96*H96</f>
        <v>0</v>
      </c>
      <c r="S96" s="214">
        <v>0.255</v>
      </c>
      <c r="T96" s="215">
        <f>S96*H96</f>
        <v>287.66550000000001</v>
      </c>
      <c r="AR96" s="25" t="s">
        <v>151</v>
      </c>
      <c r="AT96" s="25" t="s">
        <v>146</v>
      </c>
      <c r="AU96" s="25" t="s">
        <v>82</v>
      </c>
      <c r="AY96" s="25" t="s">
        <v>144</v>
      </c>
      <c r="BE96" s="216">
        <f>IF(N96="základní",J96,0)</f>
        <v>0</v>
      </c>
      <c r="BF96" s="216">
        <f>IF(N96="snížená",J96,0)</f>
        <v>0</v>
      </c>
      <c r="BG96" s="216">
        <f>IF(N96="zákl. přenesená",J96,0)</f>
        <v>0</v>
      </c>
      <c r="BH96" s="216">
        <f>IF(N96="sníž. přenesená",J96,0)</f>
        <v>0</v>
      </c>
      <c r="BI96" s="216">
        <f>IF(N96="nulová",J96,0)</f>
        <v>0</v>
      </c>
      <c r="BJ96" s="25" t="s">
        <v>24</v>
      </c>
      <c r="BK96" s="216">
        <f>ROUND(I96*H96,2)</f>
        <v>0</v>
      </c>
      <c r="BL96" s="25" t="s">
        <v>151</v>
      </c>
      <c r="BM96" s="25" t="s">
        <v>152</v>
      </c>
    </row>
    <row r="97" spans="2:65" s="1" customFormat="1" ht="54">
      <c r="B97" s="42"/>
      <c r="C97" s="64"/>
      <c r="D97" s="217" t="s">
        <v>153</v>
      </c>
      <c r="E97" s="64"/>
      <c r="F97" s="218" t="s">
        <v>154</v>
      </c>
      <c r="G97" s="64"/>
      <c r="H97" s="64"/>
      <c r="I97" s="173"/>
      <c r="J97" s="64"/>
      <c r="K97" s="64"/>
      <c r="L97" s="62"/>
      <c r="M97" s="219"/>
      <c r="N97" s="43"/>
      <c r="O97" s="43"/>
      <c r="P97" s="43"/>
      <c r="Q97" s="43"/>
      <c r="R97" s="43"/>
      <c r="S97" s="43"/>
      <c r="T97" s="79"/>
      <c r="AT97" s="25" t="s">
        <v>153</v>
      </c>
      <c r="AU97" s="25" t="s">
        <v>82</v>
      </c>
    </row>
    <row r="98" spans="2:65" s="1" customFormat="1" ht="175.5">
      <c r="B98" s="42"/>
      <c r="C98" s="64"/>
      <c r="D98" s="217" t="s">
        <v>155</v>
      </c>
      <c r="E98" s="64"/>
      <c r="F98" s="220" t="s">
        <v>156</v>
      </c>
      <c r="G98" s="64"/>
      <c r="H98" s="64"/>
      <c r="I98" s="173"/>
      <c r="J98" s="64"/>
      <c r="K98" s="64"/>
      <c r="L98" s="62"/>
      <c r="M98" s="219"/>
      <c r="N98" s="43"/>
      <c r="O98" s="43"/>
      <c r="P98" s="43"/>
      <c r="Q98" s="43"/>
      <c r="R98" s="43"/>
      <c r="S98" s="43"/>
      <c r="T98" s="79"/>
      <c r="AT98" s="25" t="s">
        <v>155</v>
      </c>
      <c r="AU98" s="25" t="s">
        <v>82</v>
      </c>
    </row>
    <row r="99" spans="2:65" s="12" customFormat="1">
      <c r="B99" s="221"/>
      <c r="C99" s="222"/>
      <c r="D99" s="217" t="s">
        <v>157</v>
      </c>
      <c r="E99" s="223" t="s">
        <v>22</v>
      </c>
      <c r="F99" s="224" t="s">
        <v>158</v>
      </c>
      <c r="G99" s="222"/>
      <c r="H99" s="225" t="s">
        <v>22</v>
      </c>
      <c r="I99" s="226"/>
      <c r="J99" s="222"/>
      <c r="K99" s="222"/>
      <c r="L99" s="227"/>
      <c r="M99" s="228"/>
      <c r="N99" s="229"/>
      <c r="O99" s="229"/>
      <c r="P99" s="229"/>
      <c r="Q99" s="229"/>
      <c r="R99" s="229"/>
      <c r="S99" s="229"/>
      <c r="T99" s="230"/>
      <c r="AT99" s="231" t="s">
        <v>157</v>
      </c>
      <c r="AU99" s="231" t="s">
        <v>82</v>
      </c>
      <c r="AV99" s="12" t="s">
        <v>24</v>
      </c>
      <c r="AW99" s="12" t="s">
        <v>39</v>
      </c>
      <c r="AX99" s="12" t="s">
        <v>75</v>
      </c>
      <c r="AY99" s="231" t="s">
        <v>144</v>
      </c>
    </row>
    <row r="100" spans="2:65" s="12" customFormat="1">
      <c r="B100" s="221"/>
      <c r="C100" s="222"/>
      <c r="D100" s="217" t="s">
        <v>157</v>
      </c>
      <c r="E100" s="223" t="s">
        <v>22</v>
      </c>
      <c r="F100" s="224" t="s">
        <v>159</v>
      </c>
      <c r="G100" s="222"/>
      <c r="H100" s="225" t="s">
        <v>22</v>
      </c>
      <c r="I100" s="226"/>
      <c r="J100" s="222"/>
      <c r="K100" s="222"/>
      <c r="L100" s="227"/>
      <c r="M100" s="228"/>
      <c r="N100" s="229"/>
      <c r="O100" s="229"/>
      <c r="P100" s="229"/>
      <c r="Q100" s="229"/>
      <c r="R100" s="229"/>
      <c r="S100" s="229"/>
      <c r="T100" s="230"/>
      <c r="AT100" s="231" t="s">
        <v>157</v>
      </c>
      <c r="AU100" s="231" t="s">
        <v>82</v>
      </c>
      <c r="AV100" s="12" t="s">
        <v>24</v>
      </c>
      <c r="AW100" s="12" t="s">
        <v>39</v>
      </c>
      <c r="AX100" s="12" t="s">
        <v>75</v>
      </c>
      <c r="AY100" s="231" t="s">
        <v>144</v>
      </c>
    </row>
    <row r="101" spans="2:65" s="13" customFormat="1" ht="27">
      <c r="B101" s="232"/>
      <c r="C101" s="233"/>
      <c r="D101" s="217" t="s">
        <v>157</v>
      </c>
      <c r="E101" s="234" t="s">
        <v>22</v>
      </c>
      <c r="F101" s="235" t="s">
        <v>160</v>
      </c>
      <c r="G101" s="233"/>
      <c r="H101" s="236">
        <v>746.4</v>
      </c>
      <c r="I101" s="237"/>
      <c r="J101" s="233"/>
      <c r="K101" s="233"/>
      <c r="L101" s="238"/>
      <c r="M101" s="239"/>
      <c r="N101" s="240"/>
      <c r="O101" s="240"/>
      <c r="P101" s="240"/>
      <c r="Q101" s="240"/>
      <c r="R101" s="240"/>
      <c r="S101" s="240"/>
      <c r="T101" s="241"/>
      <c r="AT101" s="242" t="s">
        <v>157</v>
      </c>
      <c r="AU101" s="242" t="s">
        <v>82</v>
      </c>
      <c r="AV101" s="13" t="s">
        <v>82</v>
      </c>
      <c r="AW101" s="13" t="s">
        <v>39</v>
      </c>
      <c r="AX101" s="13" t="s">
        <v>75</v>
      </c>
      <c r="AY101" s="242" t="s">
        <v>144</v>
      </c>
    </row>
    <row r="102" spans="2:65" s="13" customFormat="1" ht="27">
      <c r="B102" s="232"/>
      <c r="C102" s="233"/>
      <c r="D102" s="217" t="s">
        <v>157</v>
      </c>
      <c r="E102" s="234" t="s">
        <v>22</v>
      </c>
      <c r="F102" s="235" t="s">
        <v>161</v>
      </c>
      <c r="G102" s="233"/>
      <c r="H102" s="236">
        <v>367.6</v>
      </c>
      <c r="I102" s="237"/>
      <c r="J102" s="233"/>
      <c r="K102" s="233"/>
      <c r="L102" s="238"/>
      <c r="M102" s="239"/>
      <c r="N102" s="240"/>
      <c r="O102" s="240"/>
      <c r="P102" s="240"/>
      <c r="Q102" s="240"/>
      <c r="R102" s="240"/>
      <c r="S102" s="240"/>
      <c r="T102" s="241"/>
      <c r="AT102" s="242" t="s">
        <v>157</v>
      </c>
      <c r="AU102" s="242" t="s">
        <v>82</v>
      </c>
      <c r="AV102" s="13" t="s">
        <v>82</v>
      </c>
      <c r="AW102" s="13" t="s">
        <v>39</v>
      </c>
      <c r="AX102" s="13" t="s">
        <v>75</v>
      </c>
      <c r="AY102" s="242" t="s">
        <v>144</v>
      </c>
    </row>
    <row r="103" spans="2:65" s="12" customFormat="1">
      <c r="B103" s="221"/>
      <c r="C103" s="222"/>
      <c r="D103" s="217" t="s">
        <v>157</v>
      </c>
      <c r="E103" s="223" t="s">
        <v>22</v>
      </c>
      <c r="F103" s="224" t="s">
        <v>162</v>
      </c>
      <c r="G103" s="222"/>
      <c r="H103" s="225" t="s">
        <v>22</v>
      </c>
      <c r="I103" s="226"/>
      <c r="J103" s="222"/>
      <c r="K103" s="222"/>
      <c r="L103" s="227"/>
      <c r="M103" s="228"/>
      <c r="N103" s="229"/>
      <c r="O103" s="229"/>
      <c r="P103" s="229"/>
      <c r="Q103" s="229"/>
      <c r="R103" s="229"/>
      <c r="S103" s="229"/>
      <c r="T103" s="230"/>
      <c r="AT103" s="231" t="s">
        <v>157</v>
      </c>
      <c r="AU103" s="231" t="s">
        <v>82</v>
      </c>
      <c r="AV103" s="12" t="s">
        <v>24</v>
      </c>
      <c r="AW103" s="12" t="s">
        <v>39</v>
      </c>
      <c r="AX103" s="12" t="s">
        <v>75</v>
      </c>
      <c r="AY103" s="231" t="s">
        <v>144</v>
      </c>
    </row>
    <row r="104" spans="2:65" s="13" customFormat="1">
      <c r="B104" s="232"/>
      <c r="C104" s="233"/>
      <c r="D104" s="217" t="s">
        <v>157</v>
      </c>
      <c r="E104" s="234" t="s">
        <v>22</v>
      </c>
      <c r="F104" s="235" t="s">
        <v>163</v>
      </c>
      <c r="G104" s="233"/>
      <c r="H104" s="236">
        <v>1.4</v>
      </c>
      <c r="I104" s="237"/>
      <c r="J104" s="233"/>
      <c r="K104" s="233"/>
      <c r="L104" s="238"/>
      <c r="M104" s="239"/>
      <c r="N104" s="240"/>
      <c r="O104" s="240"/>
      <c r="P104" s="240"/>
      <c r="Q104" s="240"/>
      <c r="R104" s="240"/>
      <c r="S104" s="240"/>
      <c r="T104" s="241"/>
      <c r="AT104" s="242" t="s">
        <v>157</v>
      </c>
      <c r="AU104" s="242" t="s">
        <v>82</v>
      </c>
      <c r="AV104" s="13" t="s">
        <v>82</v>
      </c>
      <c r="AW104" s="13" t="s">
        <v>39</v>
      </c>
      <c r="AX104" s="13" t="s">
        <v>75</v>
      </c>
      <c r="AY104" s="242" t="s">
        <v>144</v>
      </c>
    </row>
    <row r="105" spans="2:65" s="12" customFormat="1">
      <c r="B105" s="221"/>
      <c r="C105" s="222"/>
      <c r="D105" s="217" t="s">
        <v>157</v>
      </c>
      <c r="E105" s="223" t="s">
        <v>22</v>
      </c>
      <c r="F105" s="224" t="s">
        <v>164</v>
      </c>
      <c r="G105" s="222"/>
      <c r="H105" s="225" t="s">
        <v>22</v>
      </c>
      <c r="I105" s="226"/>
      <c r="J105" s="222"/>
      <c r="K105" s="222"/>
      <c r="L105" s="227"/>
      <c r="M105" s="228"/>
      <c r="N105" s="229"/>
      <c r="O105" s="229"/>
      <c r="P105" s="229"/>
      <c r="Q105" s="229"/>
      <c r="R105" s="229"/>
      <c r="S105" s="229"/>
      <c r="T105" s="230"/>
      <c r="AT105" s="231" t="s">
        <v>157</v>
      </c>
      <c r="AU105" s="231" t="s">
        <v>82</v>
      </c>
      <c r="AV105" s="12" t="s">
        <v>24</v>
      </c>
      <c r="AW105" s="12" t="s">
        <v>39</v>
      </c>
      <c r="AX105" s="12" t="s">
        <v>75</v>
      </c>
      <c r="AY105" s="231" t="s">
        <v>144</v>
      </c>
    </row>
    <row r="106" spans="2:65" s="13" customFormat="1">
      <c r="B106" s="232"/>
      <c r="C106" s="233"/>
      <c r="D106" s="217" t="s">
        <v>157</v>
      </c>
      <c r="E106" s="234" t="s">
        <v>22</v>
      </c>
      <c r="F106" s="235" t="s">
        <v>165</v>
      </c>
      <c r="G106" s="233"/>
      <c r="H106" s="236">
        <v>12.7</v>
      </c>
      <c r="I106" s="237"/>
      <c r="J106" s="233"/>
      <c r="K106" s="233"/>
      <c r="L106" s="238"/>
      <c r="M106" s="239"/>
      <c r="N106" s="240"/>
      <c r="O106" s="240"/>
      <c r="P106" s="240"/>
      <c r="Q106" s="240"/>
      <c r="R106" s="240"/>
      <c r="S106" s="240"/>
      <c r="T106" s="241"/>
      <c r="AT106" s="242" t="s">
        <v>157</v>
      </c>
      <c r="AU106" s="242" t="s">
        <v>82</v>
      </c>
      <c r="AV106" s="13" t="s">
        <v>82</v>
      </c>
      <c r="AW106" s="13" t="s">
        <v>39</v>
      </c>
      <c r="AX106" s="13" t="s">
        <v>75</v>
      </c>
      <c r="AY106" s="242" t="s">
        <v>144</v>
      </c>
    </row>
    <row r="107" spans="2:65" s="14" customFormat="1">
      <c r="B107" s="243"/>
      <c r="C107" s="244"/>
      <c r="D107" s="245" t="s">
        <v>157</v>
      </c>
      <c r="E107" s="246" t="s">
        <v>22</v>
      </c>
      <c r="F107" s="247" t="s">
        <v>166</v>
      </c>
      <c r="G107" s="244"/>
      <c r="H107" s="248">
        <v>1128.0999999999999</v>
      </c>
      <c r="I107" s="249"/>
      <c r="J107" s="244"/>
      <c r="K107" s="244"/>
      <c r="L107" s="250"/>
      <c r="M107" s="251"/>
      <c r="N107" s="252"/>
      <c r="O107" s="252"/>
      <c r="P107" s="252"/>
      <c r="Q107" s="252"/>
      <c r="R107" s="252"/>
      <c r="S107" s="252"/>
      <c r="T107" s="253"/>
      <c r="AT107" s="254" t="s">
        <v>157</v>
      </c>
      <c r="AU107" s="254" t="s">
        <v>82</v>
      </c>
      <c r="AV107" s="14" t="s">
        <v>151</v>
      </c>
      <c r="AW107" s="14" t="s">
        <v>39</v>
      </c>
      <c r="AX107" s="14" t="s">
        <v>24</v>
      </c>
      <c r="AY107" s="254" t="s">
        <v>144</v>
      </c>
    </row>
    <row r="108" spans="2:65" s="1" customFormat="1" ht="22.5" customHeight="1">
      <c r="B108" s="42"/>
      <c r="C108" s="205" t="s">
        <v>82</v>
      </c>
      <c r="D108" s="205" t="s">
        <v>146</v>
      </c>
      <c r="E108" s="206" t="s">
        <v>167</v>
      </c>
      <c r="F108" s="207" t="s">
        <v>168</v>
      </c>
      <c r="G108" s="208" t="s">
        <v>149</v>
      </c>
      <c r="H108" s="209">
        <v>99.1</v>
      </c>
      <c r="I108" s="210"/>
      <c r="J108" s="211">
        <f>ROUND(I108*H108,2)</f>
        <v>0</v>
      </c>
      <c r="K108" s="207" t="s">
        <v>150</v>
      </c>
      <c r="L108" s="62"/>
      <c r="M108" s="212" t="s">
        <v>22</v>
      </c>
      <c r="N108" s="213" t="s">
        <v>46</v>
      </c>
      <c r="O108" s="43"/>
      <c r="P108" s="214">
        <f>O108*H108</f>
        <v>0</v>
      </c>
      <c r="Q108" s="214">
        <v>0</v>
      </c>
      <c r="R108" s="214">
        <f>Q108*H108</f>
        <v>0</v>
      </c>
      <c r="S108" s="214">
        <v>0.26</v>
      </c>
      <c r="T108" s="215">
        <f>S108*H108</f>
        <v>25.765999999999998</v>
      </c>
      <c r="AR108" s="25" t="s">
        <v>151</v>
      </c>
      <c r="AT108" s="25" t="s">
        <v>146</v>
      </c>
      <c r="AU108" s="25" t="s">
        <v>82</v>
      </c>
      <c r="AY108" s="25" t="s">
        <v>144</v>
      </c>
      <c r="BE108" s="216">
        <f>IF(N108="základní",J108,0)</f>
        <v>0</v>
      </c>
      <c r="BF108" s="216">
        <f>IF(N108="snížená",J108,0)</f>
        <v>0</v>
      </c>
      <c r="BG108" s="216">
        <f>IF(N108="zákl. přenesená",J108,0)</f>
        <v>0</v>
      </c>
      <c r="BH108" s="216">
        <f>IF(N108="sníž. přenesená",J108,0)</f>
        <v>0</v>
      </c>
      <c r="BI108" s="216">
        <f>IF(N108="nulová",J108,0)</f>
        <v>0</v>
      </c>
      <c r="BJ108" s="25" t="s">
        <v>24</v>
      </c>
      <c r="BK108" s="216">
        <f>ROUND(I108*H108,2)</f>
        <v>0</v>
      </c>
      <c r="BL108" s="25" t="s">
        <v>151</v>
      </c>
      <c r="BM108" s="25" t="s">
        <v>169</v>
      </c>
    </row>
    <row r="109" spans="2:65" s="1" customFormat="1" ht="40.5">
      <c r="B109" s="42"/>
      <c r="C109" s="64"/>
      <c r="D109" s="217" t="s">
        <v>153</v>
      </c>
      <c r="E109" s="64"/>
      <c r="F109" s="218" t="s">
        <v>170</v>
      </c>
      <c r="G109" s="64"/>
      <c r="H109" s="64"/>
      <c r="I109" s="173"/>
      <c r="J109" s="64"/>
      <c r="K109" s="64"/>
      <c r="L109" s="62"/>
      <c r="M109" s="219"/>
      <c r="N109" s="43"/>
      <c r="O109" s="43"/>
      <c r="P109" s="43"/>
      <c r="Q109" s="43"/>
      <c r="R109" s="43"/>
      <c r="S109" s="43"/>
      <c r="T109" s="79"/>
      <c r="AT109" s="25" t="s">
        <v>153</v>
      </c>
      <c r="AU109" s="25" t="s">
        <v>82</v>
      </c>
    </row>
    <row r="110" spans="2:65" s="1" customFormat="1" ht="175.5">
      <c r="B110" s="42"/>
      <c r="C110" s="64"/>
      <c r="D110" s="217" t="s">
        <v>155</v>
      </c>
      <c r="E110" s="64"/>
      <c r="F110" s="220" t="s">
        <v>156</v>
      </c>
      <c r="G110" s="64"/>
      <c r="H110" s="64"/>
      <c r="I110" s="173"/>
      <c r="J110" s="64"/>
      <c r="K110" s="64"/>
      <c r="L110" s="62"/>
      <c r="M110" s="219"/>
      <c r="N110" s="43"/>
      <c r="O110" s="43"/>
      <c r="P110" s="43"/>
      <c r="Q110" s="43"/>
      <c r="R110" s="43"/>
      <c r="S110" s="43"/>
      <c r="T110" s="79"/>
      <c r="AT110" s="25" t="s">
        <v>155</v>
      </c>
      <c r="AU110" s="25" t="s">
        <v>82</v>
      </c>
    </row>
    <row r="111" spans="2:65" s="12" customFormat="1">
      <c r="B111" s="221"/>
      <c r="C111" s="222"/>
      <c r="D111" s="217" t="s">
        <v>157</v>
      </c>
      <c r="E111" s="223" t="s">
        <v>22</v>
      </c>
      <c r="F111" s="224" t="s">
        <v>158</v>
      </c>
      <c r="G111" s="222"/>
      <c r="H111" s="225" t="s">
        <v>22</v>
      </c>
      <c r="I111" s="226"/>
      <c r="J111" s="222"/>
      <c r="K111" s="222"/>
      <c r="L111" s="227"/>
      <c r="M111" s="228"/>
      <c r="N111" s="229"/>
      <c r="O111" s="229"/>
      <c r="P111" s="229"/>
      <c r="Q111" s="229"/>
      <c r="R111" s="229"/>
      <c r="S111" s="229"/>
      <c r="T111" s="230"/>
      <c r="AT111" s="231" t="s">
        <v>157</v>
      </c>
      <c r="AU111" s="231" t="s">
        <v>82</v>
      </c>
      <c r="AV111" s="12" t="s">
        <v>24</v>
      </c>
      <c r="AW111" s="12" t="s">
        <v>39</v>
      </c>
      <c r="AX111" s="12" t="s">
        <v>75</v>
      </c>
      <c r="AY111" s="231" t="s">
        <v>144</v>
      </c>
    </row>
    <row r="112" spans="2:65" s="12" customFormat="1">
      <c r="B112" s="221"/>
      <c r="C112" s="222"/>
      <c r="D112" s="217" t="s">
        <v>157</v>
      </c>
      <c r="E112" s="223" t="s">
        <v>22</v>
      </c>
      <c r="F112" s="224" t="s">
        <v>171</v>
      </c>
      <c r="G112" s="222"/>
      <c r="H112" s="225" t="s">
        <v>22</v>
      </c>
      <c r="I112" s="226"/>
      <c r="J112" s="222"/>
      <c r="K112" s="222"/>
      <c r="L112" s="227"/>
      <c r="M112" s="228"/>
      <c r="N112" s="229"/>
      <c r="O112" s="229"/>
      <c r="P112" s="229"/>
      <c r="Q112" s="229"/>
      <c r="R112" s="229"/>
      <c r="S112" s="229"/>
      <c r="T112" s="230"/>
      <c r="AT112" s="231" t="s">
        <v>157</v>
      </c>
      <c r="AU112" s="231" t="s">
        <v>82</v>
      </c>
      <c r="AV112" s="12" t="s">
        <v>24</v>
      </c>
      <c r="AW112" s="12" t="s">
        <v>39</v>
      </c>
      <c r="AX112" s="12" t="s">
        <v>75</v>
      </c>
      <c r="AY112" s="231" t="s">
        <v>144</v>
      </c>
    </row>
    <row r="113" spans="2:65" s="13" customFormat="1">
      <c r="B113" s="232"/>
      <c r="C113" s="233"/>
      <c r="D113" s="217" t="s">
        <v>157</v>
      </c>
      <c r="E113" s="234" t="s">
        <v>22</v>
      </c>
      <c r="F113" s="235" t="s">
        <v>172</v>
      </c>
      <c r="G113" s="233"/>
      <c r="H113" s="236">
        <v>39</v>
      </c>
      <c r="I113" s="237"/>
      <c r="J113" s="233"/>
      <c r="K113" s="233"/>
      <c r="L113" s="238"/>
      <c r="M113" s="239"/>
      <c r="N113" s="240"/>
      <c r="O113" s="240"/>
      <c r="P113" s="240"/>
      <c r="Q113" s="240"/>
      <c r="R113" s="240"/>
      <c r="S113" s="240"/>
      <c r="T113" s="241"/>
      <c r="AT113" s="242" t="s">
        <v>157</v>
      </c>
      <c r="AU113" s="242" t="s">
        <v>82</v>
      </c>
      <c r="AV113" s="13" t="s">
        <v>82</v>
      </c>
      <c r="AW113" s="13" t="s">
        <v>39</v>
      </c>
      <c r="AX113" s="13" t="s">
        <v>75</v>
      </c>
      <c r="AY113" s="242" t="s">
        <v>144</v>
      </c>
    </row>
    <row r="114" spans="2:65" s="12" customFormat="1">
      <c r="B114" s="221"/>
      <c r="C114" s="222"/>
      <c r="D114" s="217" t="s">
        <v>157</v>
      </c>
      <c r="E114" s="223" t="s">
        <v>22</v>
      </c>
      <c r="F114" s="224" t="s">
        <v>173</v>
      </c>
      <c r="G114" s="222"/>
      <c r="H114" s="225" t="s">
        <v>22</v>
      </c>
      <c r="I114" s="226"/>
      <c r="J114" s="222"/>
      <c r="K114" s="222"/>
      <c r="L114" s="227"/>
      <c r="M114" s="228"/>
      <c r="N114" s="229"/>
      <c r="O114" s="229"/>
      <c r="P114" s="229"/>
      <c r="Q114" s="229"/>
      <c r="R114" s="229"/>
      <c r="S114" s="229"/>
      <c r="T114" s="230"/>
      <c r="AT114" s="231" t="s">
        <v>157</v>
      </c>
      <c r="AU114" s="231" t="s">
        <v>82</v>
      </c>
      <c r="AV114" s="12" t="s">
        <v>24</v>
      </c>
      <c r="AW114" s="12" t="s">
        <v>39</v>
      </c>
      <c r="AX114" s="12" t="s">
        <v>75</v>
      </c>
      <c r="AY114" s="231" t="s">
        <v>144</v>
      </c>
    </row>
    <row r="115" spans="2:65" s="13" customFormat="1">
      <c r="B115" s="232"/>
      <c r="C115" s="233"/>
      <c r="D115" s="217" t="s">
        <v>157</v>
      </c>
      <c r="E115" s="234" t="s">
        <v>22</v>
      </c>
      <c r="F115" s="235" t="s">
        <v>174</v>
      </c>
      <c r="G115" s="233"/>
      <c r="H115" s="236">
        <v>10.7</v>
      </c>
      <c r="I115" s="237"/>
      <c r="J115" s="233"/>
      <c r="K115" s="233"/>
      <c r="L115" s="238"/>
      <c r="M115" s="239"/>
      <c r="N115" s="240"/>
      <c r="O115" s="240"/>
      <c r="P115" s="240"/>
      <c r="Q115" s="240"/>
      <c r="R115" s="240"/>
      <c r="S115" s="240"/>
      <c r="T115" s="241"/>
      <c r="AT115" s="242" t="s">
        <v>157</v>
      </c>
      <c r="AU115" s="242" t="s">
        <v>82</v>
      </c>
      <c r="AV115" s="13" t="s">
        <v>82</v>
      </c>
      <c r="AW115" s="13" t="s">
        <v>39</v>
      </c>
      <c r="AX115" s="13" t="s">
        <v>75</v>
      </c>
      <c r="AY115" s="242" t="s">
        <v>144</v>
      </c>
    </row>
    <row r="116" spans="2:65" s="12" customFormat="1">
      <c r="B116" s="221"/>
      <c r="C116" s="222"/>
      <c r="D116" s="217" t="s">
        <v>157</v>
      </c>
      <c r="E116" s="223" t="s">
        <v>22</v>
      </c>
      <c r="F116" s="224" t="s">
        <v>175</v>
      </c>
      <c r="G116" s="222"/>
      <c r="H116" s="225" t="s">
        <v>22</v>
      </c>
      <c r="I116" s="226"/>
      <c r="J116" s="222"/>
      <c r="K116" s="222"/>
      <c r="L116" s="227"/>
      <c r="M116" s="228"/>
      <c r="N116" s="229"/>
      <c r="O116" s="229"/>
      <c r="P116" s="229"/>
      <c r="Q116" s="229"/>
      <c r="R116" s="229"/>
      <c r="S116" s="229"/>
      <c r="T116" s="230"/>
      <c r="AT116" s="231" t="s">
        <v>157</v>
      </c>
      <c r="AU116" s="231" t="s">
        <v>82</v>
      </c>
      <c r="AV116" s="12" t="s">
        <v>24</v>
      </c>
      <c r="AW116" s="12" t="s">
        <v>39</v>
      </c>
      <c r="AX116" s="12" t="s">
        <v>75</v>
      </c>
      <c r="AY116" s="231" t="s">
        <v>144</v>
      </c>
    </row>
    <row r="117" spans="2:65" s="13" customFormat="1">
      <c r="B117" s="232"/>
      <c r="C117" s="233"/>
      <c r="D117" s="217" t="s">
        <v>157</v>
      </c>
      <c r="E117" s="234" t="s">
        <v>22</v>
      </c>
      <c r="F117" s="235" t="s">
        <v>176</v>
      </c>
      <c r="G117" s="233"/>
      <c r="H117" s="236">
        <v>22.3</v>
      </c>
      <c r="I117" s="237"/>
      <c r="J117" s="233"/>
      <c r="K117" s="233"/>
      <c r="L117" s="238"/>
      <c r="M117" s="239"/>
      <c r="N117" s="240"/>
      <c r="O117" s="240"/>
      <c r="P117" s="240"/>
      <c r="Q117" s="240"/>
      <c r="R117" s="240"/>
      <c r="S117" s="240"/>
      <c r="T117" s="241"/>
      <c r="AT117" s="242" t="s">
        <v>157</v>
      </c>
      <c r="AU117" s="242" t="s">
        <v>82</v>
      </c>
      <c r="AV117" s="13" t="s">
        <v>82</v>
      </c>
      <c r="AW117" s="13" t="s">
        <v>39</v>
      </c>
      <c r="AX117" s="13" t="s">
        <v>75</v>
      </c>
      <c r="AY117" s="242" t="s">
        <v>144</v>
      </c>
    </row>
    <row r="118" spans="2:65" s="12" customFormat="1">
      <c r="B118" s="221"/>
      <c r="C118" s="222"/>
      <c r="D118" s="217" t="s">
        <v>157</v>
      </c>
      <c r="E118" s="223" t="s">
        <v>22</v>
      </c>
      <c r="F118" s="224" t="s">
        <v>177</v>
      </c>
      <c r="G118" s="222"/>
      <c r="H118" s="225" t="s">
        <v>22</v>
      </c>
      <c r="I118" s="226"/>
      <c r="J118" s="222"/>
      <c r="K118" s="222"/>
      <c r="L118" s="227"/>
      <c r="M118" s="228"/>
      <c r="N118" s="229"/>
      <c r="O118" s="229"/>
      <c r="P118" s="229"/>
      <c r="Q118" s="229"/>
      <c r="R118" s="229"/>
      <c r="S118" s="229"/>
      <c r="T118" s="230"/>
      <c r="AT118" s="231" t="s">
        <v>157</v>
      </c>
      <c r="AU118" s="231" t="s">
        <v>82</v>
      </c>
      <c r="AV118" s="12" t="s">
        <v>24</v>
      </c>
      <c r="AW118" s="12" t="s">
        <v>39</v>
      </c>
      <c r="AX118" s="12" t="s">
        <v>75</v>
      </c>
      <c r="AY118" s="231" t="s">
        <v>144</v>
      </c>
    </row>
    <row r="119" spans="2:65" s="13" customFormat="1">
      <c r="B119" s="232"/>
      <c r="C119" s="233"/>
      <c r="D119" s="217" t="s">
        <v>157</v>
      </c>
      <c r="E119" s="234" t="s">
        <v>22</v>
      </c>
      <c r="F119" s="235" t="s">
        <v>178</v>
      </c>
      <c r="G119" s="233"/>
      <c r="H119" s="236">
        <v>9.6</v>
      </c>
      <c r="I119" s="237"/>
      <c r="J119" s="233"/>
      <c r="K119" s="233"/>
      <c r="L119" s="238"/>
      <c r="M119" s="239"/>
      <c r="N119" s="240"/>
      <c r="O119" s="240"/>
      <c r="P119" s="240"/>
      <c r="Q119" s="240"/>
      <c r="R119" s="240"/>
      <c r="S119" s="240"/>
      <c r="T119" s="241"/>
      <c r="AT119" s="242" t="s">
        <v>157</v>
      </c>
      <c r="AU119" s="242" t="s">
        <v>82</v>
      </c>
      <c r="AV119" s="13" t="s">
        <v>82</v>
      </c>
      <c r="AW119" s="13" t="s">
        <v>39</v>
      </c>
      <c r="AX119" s="13" t="s">
        <v>75</v>
      </c>
      <c r="AY119" s="242" t="s">
        <v>144</v>
      </c>
    </row>
    <row r="120" spans="2:65" s="12" customFormat="1">
      <c r="B120" s="221"/>
      <c r="C120" s="222"/>
      <c r="D120" s="217" t="s">
        <v>157</v>
      </c>
      <c r="E120" s="223" t="s">
        <v>22</v>
      </c>
      <c r="F120" s="224" t="s">
        <v>179</v>
      </c>
      <c r="G120" s="222"/>
      <c r="H120" s="225" t="s">
        <v>22</v>
      </c>
      <c r="I120" s="226"/>
      <c r="J120" s="222"/>
      <c r="K120" s="222"/>
      <c r="L120" s="227"/>
      <c r="M120" s="228"/>
      <c r="N120" s="229"/>
      <c r="O120" s="229"/>
      <c r="P120" s="229"/>
      <c r="Q120" s="229"/>
      <c r="R120" s="229"/>
      <c r="S120" s="229"/>
      <c r="T120" s="230"/>
      <c r="AT120" s="231" t="s">
        <v>157</v>
      </c>
      <c r="AU120" s="231" t="s">
        <v>82</v>
      </c>
      <c r="AV120" s="12" t="s">
        <v>24</v>
      </c>
      <c r="AW120" s="12" t="s">
        <v>39</v>
      </c>
      <c r="AX120" s="12" t="s">
        <v>75</v>
      </c>
      <c r="AY120" s="231" t="s">
        <v>144</v>
      </c>
    </row>
    <row r="121" spans="2:65" s="13" customFormat="1">
      <c r="B121" s="232"/>
      <c r="C121" s="233"/>
      <c r="D121" s="217" t="s">
        <v>157</v>
      </c>
      <c r="E121" s="234" t="s">
        <v>22</v>
      </c>
      <c r="F121" s="235" t="s">
        <v>180</v>
      </c>
      <c r="G121" s="233"/>
      <c r="H121" s="236">
        <v>9.9</v>
      </c>
      <c r="I121" s="237"/>
      <c r="J121" s="233"/>
      <c r="K121" s="233"/>
      <c r="L121" s="238"/>
      <c r="M121" s="239"/>
      <c r="N121" s="240"/>
      <c r="O121" s="240"/>
      <c r="P121" s="240"/>
      <c r="Q121" s="240"/>
      <c r="R121" s="240"/>
      <c r="S121" s="240"/>
      <c r="T121" s="241"/>
      <c r="AT121" s="242" t="s">
        <v>157</v>
      </c>
      <c r="AU121" s="242" t="s">
        <v>82</v>
      </c>
      <c r="AV121" s="13" t="s">
        <v>82</v>
      </c>
      <c r="AW121" s="13" t="s">
        <v>39</v>
      </c>
      <c r="AX121" s="13" t="s">
        <v>75</v>
      </c>
      <c r="AY121" s="242" t="s">
        <v>144</v>
      </c>
    </row>
    <row r="122" spans="2:65" s="12" customFormat="1">
      <c r="B122" s="221"/>
      <c r="C122" s="222"/>
      <c r="D122" s="217" t="s">
        <v>157</v>
      </c>
      <c r="E122" s="223" t="s">
        <v>22</v>
      </c>
      <c r="F122" s="224" t="s">
        <v>181</v>
      </c>
      <c r="G122" s="222"/>
      <c r="H122" s="225" t="s">
        <v>22</v>
      </c>
      <c r="I122" s="226"/>
      <c r="J122" s="222"/>
      <c r="K122" s="222"/>
      <c r="L122" s="227"/>
      <c r="M122" s="228"/>
      <c r="N122" s="229"/>
      <c r="O122" s="229"/>
      <c r="P122" s="229"/>
      <c r="Q122" s="229"/>
      <c r="R122" s="229"/>
      <c r="S122" s="229"/>
      <c r="T122" s="230"/>
      <c r="AT122" s="231" t="s">
        <v>157</v>
      </c>
      <c r="AU122" s="231" t="s">
        <v>82</v>
      </c>
      <c r="AV122" s="12" t="s">
        <v>24</v>
      </c>
      <c r="AW122" s="12" t="s">
        <v>39</v>
      </c>
      <c r="AX122" s="12" t="s">
        <v>75</v>
      </c>
      <c r="AY122" s="231" t="s">
        <v>144</v>
      </c>
    </row>
    <row r="123" spans="2:65" s="13" customFormat="1">
      <c r="B123" s="232"/>
      <c r="C123" s="233"/>
      <c r="D123" s="217" t="s">
        <v>157</v>
      </c>
      <c r="E123" s="234" t="s">
        <v>22</v>
      </c>
      <c r="F123" s="235" t="s">
        <v>182</v>
      </c>
      <c r="G123" s="233"/>
      <c r="H123" s="236">
        <v>7.6</v>
      </c>
      <c r="I123" s="237"/>
      <c r="J123" s="233"/>
      <c r="K123" s="233"/>
      <c r="L123" s="238"/>
      <c r="M123" s="239"/>
      <c r="N123" s="240"/>
      <c r="O123" s="240"/>
      <c r="P123" s="240"/>
      <c r="Q123" s="240"/>
      <c r="R123" s="240"/>
      <c r="S123" s="240"/>
      <c r="T123" s="241"/>
      <c r="AT123" s="242" t="s">
        <v>157</v>
      </c>
      <c r="AU123" s="242" t="s">
        <v>82</v>
      </c>
      <c r="AV123" s="13" t="s">
        <v>82</v>
      </c>
      <c r="AW123" s="13" t="s">
        <v>39</v>
      </c>
      <c r="AX123" s="13" t="s">
        <v>75</v>
      </c>
      <c r="AY123" s="242" t="s">
        <v>144</v>
      </c>
    </row>
    <row r="124" spans="2:65" s="14" customFormat="1">
      <c r="B124" s="243"/>
      <c r="C124" s="244"/>
      <c r="D124" s="245" t="s">
        <v>157</v>
      </c>
      <c r="E124" s="246" t="s">
        <v>22</v>
      </c>
      <c r="F124" s="247" t="s">
        <v>166</v>
      </c>
      <c r="G124" s="244"/>
      <c r="H124" s="248">
        <v>99.1</v>
      </c>
      <c r="I124" s="249"/>
      <c r="J124" s="244"/>
      <c r="K124" s="244"/>
      <c r="L124" s="250"/>
      <c r="M124" s="251"/>
      <c r="N124" s="252"/>
      <c r="O124" s="252"/>
      <c r="P124" s="252"/>
      <c r="Q124" s="252"/>
      <c r="R124" s="252"/>
      <c r="S124" s="252"/>
      <c r="T124" s="253"/>
      <c r="AT124" s="254" t="s">
        <v>157</v>
      </c>
      <c r="AU124" s="254" t="s">
        <v>82</v>
      </c>
      <c r="AV124" s="14" t="s">
        <v>151</v>
      </c>
      <c r="AW124" s="14" t="s">
        <v>39</v>
      </c>
      <c r="AX124" s="14" t="s">
        <v>24</v>
      </c>
      <c r="AY124" s="254" t="s">
        <v>144</v>
      </c>
    </row>
    <row r="125" spans="2:65" s="1" customFormat="1" ht="22.5" customHeight="1">
      <c r="B125" s="42"/>
      <c r="C125" s="205" t="s">
        <v>183</v>
      </c>
      <c r="D125" s="205" t="s">
        <v>146</v>
      </c>
      <c r="E125" s="206" t="s">
        <v>184</v>
      </c>
      <c r="F125" s="207" t="s">
        <v>185</v>
      </c>
      <c r="G125" s="208" t="s">
        <v>149</v>
      </c>
      <c r="H125" s="209">
        <v>31.6</v>
      </c>
      <c r="I125" s="210"/>
      <c r="J125" s="211">
        <f>ROUND(I125*H125,2)</f>
        <v>0</v>
      </c>
      <c r="K125" s="207" t="s">
        <v>150</v>
      </c>
      <c r="L125" s="62"/>
      <c r="M125" s="212" t="s">
        <v>22</v>
      </c>
      <c r="N125" s="213" t="s">
        <v>46</v>
      </c>
      <c r="O125" s="43"/>
      <c r="P125" s="214">
        <f>O125*H125</f>
        <v>0</v>
      </c>
      <c r="Q125" s="214">
        <v>0</v>
      </c>
      <c r="R125" s="214">
        <f>Q125*H125</f>
        <v>0</v>
      </c>
      <c r="S125" s="214">
        <v>0.41699999999999998</v>
      </c>
      <c r="T125" s="215">
        <f>S125*H125</f>
        <v>13.177199999999999</v>
      </c>
      <c r="AR125" s="25" t="s">
        <v>151</v>
      </c>
      <c r="AT125" s="25" t="s">
        <v>146</v>
      </c>
      <c r="AU125" s="25" t="s">
        <v>82</v>
      </c>
      <c r="AY125" s="25" t="s">
        <v>144</v>
      </c>
      <c r="BE125" s="216">
        <f>IF(N125="základní",J125,0)</f>
        <v>0</v>
      </c>
      <c r="BF125" s="216">
        <f>IF(N125="snížená",J125,0)</f>
        <v>0</v>
      </c>
      <c r="BG125" s="216">
        <f>IF(N125="zákl. přenesená",J125,0)</f>
        <v>0</v>
      </c>
      <c r="BH125" s="216">
        <f>IF(N125="sníž. přenesená",J125,0)</f>
        <v>0</v>
      </c>
      <c r="BI125" s="216">
        <f>IF(N125="nulová",J125,0)</f>
        <v>0</v>
      </c>
      <c r="BJ125" s="25" t="s">
        <v>24</v>
      </c>
      <c r="BK125" s="216">
        <f>ROUND(I125*H125,2)</f>
        <v>0</v>
      </c>
      <c r="BL125" s="25" t="s">
        <v>151</v>
      </c>
      <c r="BM125" s="25" t="s">
        <v>186</v>
      </c>
    </row>
    <row r="126" spans="2:65" s="1" customFormat="1" ht="40.5">
      <c r="B126" s="42"/>
      <c r="C126" s="64"/>
      <c r="D126" s="217" t="s">
        <v>153</v>
      </c>
      <c r="E126" s="64"/>
      <c r="F126" s="218" t="s">
        <v>187</v>
      </c>
      <c r="G126" s="64"/>
      <c r="H126" s="64"/>
      <c r="I126" s="173"/>
      <c r="J126" s="64"/>
      <c r="K126" s="64"/>
      <c r="L126" s="62"/>
      <c r="M126" s="219"/>
      <c r="N126" s="43"/>
      <c r="O126" s="43"/>
      <c r="P126" s="43"/>
      <c r="Q126" s="43"/>
      <c r="R126" s="43"/>
      <c r="S126" s="43"/>
      <c r="T126" s="79"/>
      <c r="AT126" s="25" t="s">
        <v>153</v>
      </c>
      <c r="AU126" s="25" t="s">
        <v>82</v>
      </c>
    </row>
    <row r="127" spans="2:65" s="1" customFormat="1" ht="175.5">
      <c r="B127" s="42"/>
      <c r="C127" s="64"/>
      <c r="D127" s="217" t="s">
        <v>155</v>
      </c>
      <c r="E127" s="64"/>
      <c r="F127" s="220" t="s">
        <v>156</v>
      </c>
      <c r="G127" s="64"/>
      <c r="H127" s="64"/>
      <c r="I127" s="173"/>
      <c r="J127" s="64"/>
      <c r="K127" s="64"/>
      <c r="L127" s="62"/>
      <c r="M127" s="219"/>
      <c r="N127" s="43"/>
      <c r="O127" s="43"/>
      <c r="P127" s="43"/>
      <c r="Q127" s="43"/>
      <c r="R127" s="43"/>
      <c r="S127" s="43"/>
      <c r="T127" s="79"/>
      <c r="AT127" s="25" t="s">
        <v>155</v>
      </c>
      <c r="AU127" s="25" t="s">
        <v>82</v>
      </c>
    </row>
    <row r="128" spans="2:65" s="12" customFormat="1">
      <c r="B128" s="221"/>
      <c r="C128" s="222"/>
      <c r="D128" s="217" t="s">
        <v>157</v>
      </c>
      <c r="E128" s="223" t="s">
        <v>22</v>
      </c>
      <c r="F128" s="224" t="s">
        <v>158</v>
      </c>
      <c r="G128" s="222"/>
      <c r="H128" s="225" t="s">
        <v>22</v>
      </c>
      <c r="I128" s="226"/>
      <c r="J128" s="222"/>
      <c r="K128" s="222"/>
      <c r="L128" s="227"/>
      <c r="M128" s="228"/>
      <c r="N128" s="229"/>
      <c r="O128" s="229"/>
      <c r="P128" s="229"/>
      <c r="Q128" s="229"/>
      <c r="R128" s="229"/>
      <c r="S128" s="229"/>
      <c r="T128" s="230"/>
      <c r="AT128" s="231" t="s">
        <v>157</v>
      </c>
      <c r="AU128" s="231" t="s">
        <v>82</v>
      </c>
      <c r="AV128" s="12" t="s">
        <v>24</v>
      </c>
      <c r="AW128" s="12" t="s">
        <v>39</v>
      </c>
      <c r="AX128" s="12" t="s">
        <v>75</v>
      </c>
      <c r="AY128" s="231" t="s">
        <v>144</v>
      </c>
    </row>
    <row r="129" spans="2:65" s="13" customFormat="1">
      <c r="B129" s="232"/>
      <c r="C129" s="233"/>
      <c r="D129" s="245" t="s">
        <v>157</v>
      </c>
      <c r="E129" s="255" t="s">
        <v>22</v>
      </c>
      <c r="F129" s="256" t="s">
        <v>188</v>
      </c>
      <c r="G129" s="233"/>
      <c r="H129" s="257">
        <v>31.6</v>
      </c>
      <c r="I129" s="237"/>
      <c r="J129" s="233"/>
      <c r="K129" s="233"/>
      <c r="L129" s="238"/>
      <c r="M129" s="239"/>
      <c r="N129" s="240"/>
      <c r="O129" s="240"/>
      <c r="P129" s="240"/>
      <c r="Q129" s="240"/>
      <c r="R129" s="240"/>
      <c r="S129" s="240"/>
      <c r="T129" s="241"/>
      <c r="AT129" s="242" t="s">
        <v>157</v>
      </c>
      <c r="AU129" s="242" t="s">
        <v>82</v>
      </c>
      <c r="AV129" s="13" t="s">
        <v>82</v>
      </c>
      <c r="AW129" s="13" t="s">
        <v>39</v>
      </c>
      <c r="AX129" s="13" t="s">
        <v>24</v>
      </c>
      <c r="AY129" s="242" t="s">
        <v>144</v>
      </c>
    </row>
    <row r="130" spans="2:65" s="1" customFormat="1" ht="22.5" customHeight="1">
      <c r="B130" s="42"/>
      <c r="C130" s="205" t="s">
        <v>151</v>
      </c>
      <c r="D130" s="205" t="s">
        <v>146</v>
      </c>
      <c r="E130" s="206" t="s">
        <v>189</v>
      </c>
      <c r="F130" s="207" t="s">
        <v>190</v>
      </c>
      <c r="G130" s="208" t="s">
        <v>149</v>
      </c>
      <c r="H130" s="209">
        <v>25.3</v>
      </c>
      <c r="I130" s="210"/>
      <c r="J130" s="211">
        <f>ROUND(I130*H130,2)</f>
        <v>0</v>
      </c>
      <c r="K130" s="207" t="s">
        <v>150</v>
      </c>
      <c r="L130" s="62"/>
      <c r="M130" s="212" t="s">
        <v>22</v>
      </c>
      <c r="N130" s="213" t="s">
        <v>46</v>
      </c>
      <c r="O130" s="43"/>
      <c r="P130" s="214">
        <f>O130*H130</f>
        <v>0</v>
      </c>
      <c r="Q130" s="214">
        <v>0</v>
      </c>
      <c r="R130" s="214">
        <f>Q130*H130</f>
        <v>0</v>
      </c>
      <c r="S130" s="214">
        <v>0.32</v>
      </c>
      <c r="T130" s="215">
        <f>S130*H130</f>
        <v>8.0960000000000001</v>
      </c>
      <c r="AR130" s="25" t="s">
        <v>151</v>
      </c>
      <c r="AT130" s="25" t="s">
        <v>146</v>
      </c>
      <c r="AU130" s="25" t="s">
        <v>82</v>
      </c>
      <c r="AY130" s="25" t="s">
        <v>144</v>
      </c>
      <c r="BE130" s="216">
        <f>IF(N130="základní",J130,0)</f>
        <v>0</v>
      </c>
      <c r="BF130" s="216">
        <f>IF(N130="snížená",J130,0)</f>
        <v>0</v>
      </c>
      <c r="BG130" s="216">
        <f>IF(N130="zákl. přenesená",J130,0)</f>
        <v>0</v>
      </c>
      <c r="BH130" s="216">
        <f>IF(N130="sníž. přenesená",J130,0)</f>
        <v>0</v>
      </c>
      <c r="BI130" s="216">
        <f>IF(N130="nulová",J130,0)</f>
        <v>0</v>
      </c>
      <c r="BJ130" s="25" t="s">
        <v>24</v>
      </c>
      <c r="BK130" s="216">
        <f>ROUND(I130*H130,2)</f>
        <v>0</v>
      </c>
      <c r="BL130" s="25" t="s">
        <v>151</v>
      </c>
      <c r="BM130" s="25" t="s">
        <v>191</v>
      </c>
    </row>
    <row r="131" spans="2:65" s="1" customFormat="1" ht="40.5">
      <c r="B131" s="42"/>
      <c r="C131" s="64"/>
      <c r="D131" s="217" t="s">
        <v>153</v>
      </c>
      <c r="E131" s="64"/>
      <c r="F131" s="218" t="s">
        <v>192</v>
      </c>
      <c r="G131" s="64"/>
      <c r="H131" s="64"/>
      <c r="I131" s="173"/>
      <c r="J131" s="64"/>
      <c r="K131" s="64"/>
      <c r="L131" s="62"/>
      <c r="M131" s="219"/>
      <c r="N131" s="43"/>
      <c r="O131" s="43"/>
      <c r="P131" s="43"/>
      <c r="Q131" s="43"/>
      <c r="R131" s="43"/>
      <c r="S131" s="43"/>
      <c r="T131" s="79"/>
      <c r="AT131" s="25" t="s">
        <v>153</v>
      </c>
      <c r="AU131" s="25" t="s">
        <v>82</v>
      </c>
    </row>
    <row r="132" spans="2:65" s="1" customFormat="1" ht="175.5">
      <c r="B132" s="42"/>
      <c r="C132" s="64"/>
      <c r="D132" s="217" t="s">
        <v>155</v>
      </c>
      <c r="E132" s="64"/>
      <c r="F132" s="220" t="s">
        <v>156</v>
      </c>
      <c r="G132" s="64"/>
      <c r="H132" s="64"/>
      <c r="I132" s="173"/>
      <c r="J132" s="64"/>
      <c r="K132" s="64"/>
      <c r="L132" s="62"/>
      <c r="M132" s="219"/>
      <c r="N132" s="43"/>
      <c r="O132" s="43"/>
      <c r="P132" s="43"/>
      <c r="Q132" s="43"/>
      <c r="R132" s="43"/>
      <c r="S132" s="43"/>
      <c r="T132" s="79"/>
      <c r="AT132" s="25" t="s">
        <v>155</v>
      </c>
      <c r="AU132" s="25" t="s">
        <v>82</v>
      </c>
    </row>
    <row r="133" spans="2:65" s="12" customFormat="1">
      <c r="B133" s="221"/>
      <c r="C133" s="222"/>
      <c r="D133" s="217" t="s">
        <v>157</v>
      </c>
      <c r="E133" s="223" t="s">
        <v>22</v>
      </c>
      <c r="F133" s="224" t="s">
        <v>158</v>
      </c>
      <c r="G133" s="222"/>
      <c r="H133" s="225" t="s">
        <v>22</v>
      </c>
      <c r="I133" s="226"/>
      <c r="J133" s="222"/>
      <c r="K133" s="222"/>
      <c r="L133" s="227"/>
      <c r="M133" s="228"/>
      <c r="N133" s="229"/>
      <c r="O133" s="229"/>
      <c r="P133" s="229"/>
      <c r="Q133" s="229"/>
      <c r="R133" s="229"/>
      <c r="S133" s="229"/>
      <c r="T133" s="230"/>
      <c r="AT133" s="231" t="s">
        <v>157</v>
      </c>
      <c r="AU133" s="231" t="s">
        <v>82</v>
      </c>
      <c r="AV133" s="12" t="s">
        <v>24</v>
      </c>
      <c r="AW133" s="12" t="s">
        <v>39</v>
      </c>
      <c r="AX133" s="12" t="s">
        <v>75</v>
      </c>
      <c r="AY133" s="231" t="s">
        <v>144</v>
      </c>
    </row>
    <row r="134" spans="2:65" s="13" customFormat="1">
      <c r="B134" s="232"/>
      <c r="C134" s="233"/>
      <c r="D134" s="245" t="s">
        <v>157</v>
      </c>
      <c r="E134" s="255" t="s">
        <v>22</v>
      </c>
      <c r="F134" s="256" t="s">
        <v>193</v>
      </c>
      <c r="G134" s="233"/>
      <c r="H134" s="257">
        <v>25.3</v>
      </c>
      <c r="I134" s="237"/>
      <c r="J134" s="233"/>
      <c r="K134" s="233"/>
      <c r="L134" s="238"/>
      <c r="M134" s="239"/>
      <c r="N134" s="240"/>
      <c r="O134" s="240"/>
      <c r="P134" s="240"/>
      <c r="Q134" s="240"/>
      <c r="R134" s="240"/>
      <c r="S134" s="240"/>
      <c r="T134" s="241"/>
      <c r="AT134" s="242" t="s">
        <v>157</v>
      </c>
      <c r="AU134" s="242" t="s">
        <v>82</v>
      </c>
      <c r="AV134" s="13" t="s">
        <v>82</v>
      </c>
      <c r="AW134" s="13" t="s">
        <v>39</v>
      </c>
      <c r="AX134" s="13" t="s">
        <v>24</v>
      </c>
      <c r="AY134" s="242" t="s">
        <v>144</v>
      </c>
    </row>
    <row r="135" spans="2:65" s="1" customFormat="1" ht="22.5" customHeight="1">
      <c r="B135" s="42"/>
      <c r="C135" s="205" t="s">
        <v>194</v>
      </c>
      <c r="D135" s="205" t="s">
        <v>146</v>
      </c>
      <c r="E135" s="206" t="s">
        <v>195</v>
      </c>
      <c r="F135" s="207" t="s">
        <v>196</v>
      </c>
      <c r="G135" s="208" t="s">
        <v>149</v>
      </c>
      <c r="H135" s="209">
        <v>179.7</v>
      </c>
      <c r="I135" s="210"/>
      <c r="J135" s="211">
        <f>ROUND(I135*H135,2)</f>
        <v>0</v>
      </c>
      <c r="K135" s="207" t="s">
        <v>150</v>
      </c>
      <c r="L135" s="62"/>
      <c r="M135" s="212" t="s">
        <v>22</v>
      </c>
      <c r="N135" s="213" t="s">
        <v>46</v>
      </c>
      <c r="O135" s="43"/>
      <c r="P135" s="214">
        <f>O135*H135</f>
        <v>0</v>
      </c>
      <c r="Q135" s="214">
        <v>0</v>
      </c>
      <c r="R135" s="214">
        <f>Q135*H135</f>
        <v>0</v>
      </c>
      <c r="S135" s="214">
        <v>0.22500000000000001</v>
      </c>
      <c r="T135" s="215">
        <f>S135*H135</f>
        <v>40.432499999999997</v>
      </c>
      <c r="AR135" s="25" t="s">
        <v>151</v>
      </c>
      <c r="AT135" s="25" t="s">
        <v>146</v>
      </c>
      <c r="AU135" s="25" t="s">
        <v>82</v>
      </c>
      <c r="AY135" s="25" t="s">
        <v>144</v>
      </c>
      <c r="BE135" s="216">
        <f>IF(N135="základní",J135,0)</f>
        <v>0</v>
      </c>
      <c r="BF135" s="216">
        <f>IF(N135="snížená",J135,0)</f>
        <v>0</v>
      </c>
      <c r="BG135" s="216">
        <f>IF(N135="zákl. přenesená",J135,0)</f>
        <v>0</v>
      </c>
      <c r="BH135" s="216">
        <f>IF(N135="sníž. přenesená",J135,0)</f>
        <v>0</v>
      </c>
      <c r="BI135" s="216">
        <f>IF(N135="nulová",J135,0)</f>
        <v>0</v>
      </c>
      <c r="BJ135" s="25" t="s">
        <v>24</v>
      </c>
      <c r="BK135" s="216">
        <f>ROUND(I135*H135,2)</f>
        <v>0</v>
      </c>
      <c r="BL135" s="25" t="s">
        <v>151</v>
      </c>
      <c r="BM135" s="25" t="s">
        <v>197</v>
      </c>
    </row>
    <row r="136" spans="2:65" s="1" customFormat="1" ht="40.5">
      <c r="B136" s="42"/>
      <c r="C136" s="64"/>
      <c r="D136" s="217" t="s">
        <v>153</v>
      </c>
      <c r="E136" s="64"/>
      <c r="F136" s="218" t="s">
        <v>198</v>
      </c>
      <c r="G136" s="64"/>
      <c r="H136" s="64"/>
      <c r="I136" s="173"/>
      <c r="J136" s="64"/>
      <c r="K136" s="64"/>
      <c r="L136" s="62"/>
      <c r="M136" s="219"/>
      <c r="N136" s="43"/>
      <c r="O136" s="43"/>
      <c r="P136" s="43"/>
      <c r="Q136" s="43"/>
      <c r="R136" s="43"/>
      <c r="S136" s="43"/>
      <c r="T136" s="79"/>
      <c r="AT136" s="25" t="s">
        <v>153</v>
      </c>
      <c r="AU136" s="25" t="s">
        <v>82</v>
      </c>
    </row>
    <row r="137" spans="2:65" s="1" customFormat="1" ht="256.5">
      <c r="B137" s="42"/>
      <c r="C137" s="64"/>
      <c r="D137" s="217" t="s">
        <v>155</v>
      </c>
      <c r="E137" s="64"/>
      <c r="F137" s="220" t="s">
        <v>199</v>
      </c>
      <c r="G137" s="64"/>
      <c r="H137" s="64"/>
      <c r="I137" s="173"/>
      <c r="J137" s="64"/>
      <c r="K137" s="64"/>
      <c r="L137" s="62"/>
      <c r="M137" s="219"/>
      <c r="N137" s="43"/>
      <c r="O137" s="43"/>
      <c r="P137" s="43"/>
      <c r="Q137" s="43"/>
      <c r="R137" s="43"/>
      <c r="S137" s="43"/>
      <c r="T137" s="79"/>
      <c r="AT137" s="25" t="s">
        <v>155</v>
      </c>
      <c r="AU137" s="25" t="s">
        <v>82</v>
      </c>
    </row>
    <row r="138" spans="2:65" s="12" customFormat="1">
      <c r="B138" s="221"/>
      <c r="C138" s="222"/>
      <c r="D138" s="217" t="s">
        <v>157</v>
      </c>
      <c r="E138" s="223" t="s">
        <v>22</v>
      </c>
      <c r="F138" s="224" t="s">
        <v>158</v>
      </c>
      <c r="G138" s="222"/>
      <c r="H138" s="225" t="s">
        <v>22</v>
      </c>
      <c r="I138" s="226"/>
      <c r="J138" s="222"/>
      <c r="K138" s="222"/>
      <c r="L138" s="227"/>
      <c r="M138" s="228"/>
      <c r="N138" s="229"/>
      <c r="O138" s="229"/>
      <c r="P138" s="229"/>
      <c r="Q138" s="229"/>
      <c r="R138" s="229"/>
      <c r="S138" s="229"/>
      <c r="T138" s="230"/>
      <c r="AT138" s="231" t="s">
        <v>157</v>
      </c>
      <c r="AU138" s="231" t="s">
        <v>82</v>
      </c>
      <c r="AV138" s="12" t="s">
        <v>24</v>
      </c>
      <c r="AW138" s="12" t="s">
        <v>39</v>
      </c>
      <c r="AX138" s="12" t="s">
        <v>75</v>
      </c>
      <c r="AY138" s="231" t="s">
        <v>144</v>
      </c>
    </row>
    <row r="139" spans="2:65" s="12" customFormat="1">
      <c r="B139" s="221"/>
      <c r="C139" s="222"/>
      <c r="D139" s="217" t="s">
        <v>157</v>
      </c>
      <c r="E139" s="223" t="s">
        <v>22</v>
      </c>
      <c r="F139" s="224" t="s">
        <v>200</v>
      </c>
      <c r="G139" s="222"/>
      <c r="H139" s="225" t="s">
        <v>22</v>
      </c>
      <c r="I139" s="226"/>
      <c r="J139" s="222"/>
      <c r="K139" s="222"/>
      <c r="L139" s="227"/>
      <c r="M139" s="228"/>
      <c r="N139" s="229"/>
      <c r="O139" s="229"/>
      <c r="P139" s="229"/>
      <c r="Q139" s="229"/>
      <c r="R139" s="229"/>
      <c r="S139" s="229"/>
      <c r="T139" s="230"/>
      <c r="AT139" s="231" t="s">
        <v>157</v>
      </c>
      <c r="AU139" s="231" t="s">
        <v>82</v>
      </c>
      <c r="AV139" s="12" t="s">
        <v>24</v>
      </c>
      <c r="AW139" s="12" t="s">
        <v>39</v>
      </c>
      <c r="AX139" s="12" t="s">
        <v>75</v>
      </c>
      <c r="AY139" s="231" t="s">
        <v>144</v>
      </c>
    </row>
    <row r="140" spans="2:65" s="13" customFormat="1" ht="27">
      <c r="B140" s="232"/>
      <c r="C140" s="233"/>
      <c r="D140" s="217" t="s">
        <v>157</v>
      </c>
      <c r="E140" s="234" t="s">
        <v>22</v>
      </c>
      <c r="F140" s="235" t="s">
        <v>201</v>
      </c>
      <c r="G140" s="233"/>
      <c r="H140" s="236">
        <v>100.3</v>
      </c>
      <c r="I140" s="237"/>
      <c r="J140" s="233"/>
      <c r="K140" s="233"/>
      <c r="L140" s="238"/>
      <c r="M140" s="239"/>
      <c r="N140" s="240"/>
      <c r="O140" s="240"/>
      <c r="P140" s="240"/>
      <c r="Q140" s="240"/>
      <c r="R140" s="240"/>
      <c r="S140" s="240"/>
      <c r="T140" s="241"/>
      <c r="AT140" s="242" t="s">
        <v>157</v>
      </c>
      <c r="AU140" s="242" t="s">
        <v>82</v>
      </c>
      <c r="AV140" s="13" t="s">
        <v>82</v>
      </c>
      <c r="AW140" s="13" t="s">
        <v>39</v>
      </c>
      <c r="AX140" s="13" t="s">
        <v>75</v>
      </c>
      <c r="AY140" s="242" t="s">
        <v>144</v>
      </c>
    </row>
    <row r="141" spans="2:65" s="13" customFormat="1">
      <c r="B141" s="232"/>
      <c r="C141" s="233"/>
      <c r="D141" s="217" t="s">
        <v>157</v>
      </c>
      <c r="E141" s="234" t="s">
        <v>22</v>
      </c>
      <c r="F141" s="235" t="s">
        <v>202</v>
      </c>
      <c r="G141" s="233"/>
      <c r="H141" s="236">
        <v>79.400000000000006</v>
      </c>
      <c r="I141" s="237"/>
      <c r="J141" s="233"/>
      <c r="K141" s="233"/>
      <c r="L141" s="238"/>
      <c r="M141" s="239"/>
      <c r="N141" s="240"/>
      <c r="O141" s="240"/>
      <c r="P141" s="240"/>
      <c r="Q141" s="240"/>
      <c r="R141" s="240"/>
      <c r="S141" s="240"/>
      <c r="T141" s="241"/>
      <c r="AT141" s="242" t="s">
        <v>157</v>
      </c>
      <c r="AU141" s="242" t="s">
        <v>82</v>
      </c>
      <c r="AV141" s="13" t="s">
        <v>82</v>
      </c>
      <c r="AW141" s="13" t="s">
        <v>39</v>
      </c>
      <c r="AX141" s="13" t="s">
        <v>75</v>
      </c>
      <c r="AY141" s="242" t="s">
        <v>144</v>
      </c>
    </row>
    <row r="142" spans="2:65" s="14" customFormat="1">
      <c r="B142" s="243"/>
      <c r="C142" s="244"/>
      <c r="D142" s="245" t="s">
        <v>157</v>
      </c>
      <c r="E142" s="246" t="s">
        <v>22</v>
      </c>
      <c r="F142" s="247" t="s">
        <v>166</v>
      </c>
      <c r="G142" s="244"/>
      <c r="H142" s="248">
        <v>179.7</v>
      </c>
      <c r="I142" s="249"/>
      <c r="J142" s="244"/>
      <c r="K142" s="244"/>
      <c r="L142" s="250"/>
      <c r="M142" s="251"/>
      <c r="N142" s="252"/>
      <c r="O142" s="252"/>
      <c r="P142" s="252"/>
      <c r="Q142" s="252"/>
      <c r="R142" s="252"/>
      <c r="S142" s="252"/>
      <c r="T142" s="253"/>
      <c r="AT142" s="254" t="s">
        <v>157</v>
      </c>
      <c r="AU142" s="254" t="s">
        <v>82</v>
      </c>
      <c r="AV142" s="14" t="s">
        <v>151</v>
      </c>
      <c r="AW142" s="14" t="s">
        <v>39</v>
      </c>
      <c r="AX142" s="14" t="s">
        <v>24</v>
      </c>
      <c r="AY142" s="254" t="s">
        <v>144</v>
      </c>
    </row>
    <row r="143" spans="2:65" s="1" customFormat="1" ht="22.5" customHeight="1">
      <c r="B143" s="42"/>
      <c r="C143" s="205" t="s">
        <v>203</v>
      </c>
      <c r="D143" s="205" t="s">
        <v>146</v>
      </c>
      <c r="E143" s="206" t="s">
        <v>204</v>
      </c>
      <c r="F143" s="207" t="s">
        <v>205</v>
      </c>
      <c r="G143" s="208" t="s">
        <v>149</v>
      </c>
      <c r="H143" s="209">
        <v>23</v>
      </c>
      <c r="I143" s="210"/>
      <c r="J143" s="211">
        <f>ROUND(I143*H143,2)</f>
        <v>0</v>
      </c>
      <c r="K143" s="207" t="s">
        <v>150</v>
      </c>
      <c r="L143" s="62"/>
      <c r="M143" s="212" t="s">
        <v>22</v>
      </c>
      <c r="N143" s="213" t="s">
        <v>46</v>
      </c>
      <c r="O143" s="43"/>
      <c r="P143" s="214">
        <f>O143*H143</f>
        <v>0</v>
      </c>
      <c r="Q143" s="214">
        <v>0</v>
      </c>
      <c r="R143" s="214">
        <f>Q143*H143</f>
        <v>0</v>
      </c>
      <c r="S143" s="214">
        <v>0.18099999999999999</v>
      </c>
      <c r="T143" s="215">
        <f>S143*H143</f>
        <v>4.1630000000000003</v>
      </c>
      <c r="AR143" s="25" t="s">
        <v>151</v>
      </c>
      <c r="AT143" s="25" t="s">
        <v>146</v>
      </c>
      <c r="AU143" s="25" t="s">
        <v>82</v>
      </c>
      <c r="AY143" s="25" t="s">
        <v>144</v>
      </c>
      <c r="BE143" s="216">
        <f>IF(N143="základní",J143,0)</f>
        <v>0</v>
      </c>
      <c r="BF143" s="216">
        <f>IF(N143="snížená",J143,0)</f>
        <v>0</v>
      </c>
      <c r="BG143" s="216">
        <f>IF(N143="zákl. přenesená",J143,0)</f>
        <v>0</v>
      </c>
      <c r="BH143" s="216">
        <f>IF(N143="sníž. přenesená",J143,0)</f>
        <v>0</v>
      </c>
      <c r="BI143" s="216">
        <f>IF(N143="nulová",J143,0)</f>
        <v>0</v>
      </c>
      <c r="BJ143" s="25" t="s">
        <v>24</v>
      </c>
      <c r="BK143" s="216">
        <f>ROUND(I143*H143,2)</f>
        <v>0</v>
      </c>
      <c r="BL143" s="25" t="s">
        <v>151</v>
      </c>
      <c r="BM143" s="25" t="s">
        <v>206</v>
      </c>
    </row>
    <row r="144" spans="2:65" s="1" customFormat="1" ht="40.5">
      <c r="B144" s="42"/>
      <c r="C144" s="64"/>
      <c r="D144" s="217" t="s">
        <v>153</v>
      </c>
      <c r="E144" s="64"/>
      <c r="F144" s="218" t="s">
        <v>207</v>
      </c>
      <c r="G144" s="64"/>
      <c r="H144" s="64"/>
      <c r="I144" s="173"/>
      <c r="J144" s="64"/>
      <c r="K144" s="64"/>
      <c r="L144" s="62"/>
      <c r="M144" s="219"/>
      <c r="N144" s="43"/>
      <c r="O144" s="43"/>
      <c r="P144" s="43"/>
      <c r="Q144" s="43"/>
      <c r="R144" s="43"/>
      <c r="S144" s="43"/>
      <c r="T144" s="79"/>
      <c r="AT144" s="25" t="s">
        <v>153</v>
      </c>
      <c r="AU144" s="25" t="s">
        <v>82</v>
      </c>
    </row>
    <row r="145" spans="2:65" s="1" customFormat="1" ht="256.5">
      <c r="B145" s="42"/>
      <c r="C145" s="64"/>
      <c r="D145" s="217" t="s">
        <v>155</v>
      </c>
      <c r="E145" s="64"/>
      <c r="F145" s="220" t="s">
        <v>199</v>
      </c>
      <c r="G145" s="64"/>
      <c r="H145" s="64"/>
      <c r="I145" s="173"/>
      <c r="J145" s="64"/>
      <c r="K145" s="64"/>
      <c r="L145" s="62"/>
      <c r="M145" s="219"/>
      <c r="N145" s="43"/>
      <c r="O145" s="43"/>
      <c r="P145" s="43"/>
      <c r="Q145" s="43"/>
      <c r="R145" s="43"/>
      <c r="S145" s="43"/>
      <c r="T145" s="79"/>
      <c r="AT145" s="25" t="s">
        <v>155</v>
      </c>
      <c r="AU145" s="25" t="s">
        <v>82</v>
      </c>
    </row>
    <row r="146" spans="2:65" s="12" customFormat="1">
      <c r="B146" s="221"/>
      <c r="C146" s="222"/>
      <c r="D146" s="217" t="s">
        <v>157</v>
      </c>
      <c r="E146" s="223" t="s">
        <v>22</v>
      </c>
      <c r="F146" s="224" t="s">
        <v>158</v>
      </c>
      <c r="G146" s="222"/>
      <c r="H146" s="225" t="s">
        <v>22</v>
      </c>
      <c r="I146" s="226"/>
      <c r="J146" s="222"/>
      <c r="K146" s="222"/>
      <c r="L146" s="227"/>
      <c r="M146" s="228"/>
      <c r="N146" s="229"/>
      <c r="O146" s="229"/>
      <c r="P146" s="229"/>
      <c r="Q146" s="229"/>
      <c r="R146" s="229"/>
      <c r="S146" s="229"/>
      <c r="T146" s="230"/>
      <c r="AT146" s="231" t="s">
        <v>157</v>
      </c>
      <c r="AU146" s="231" t="s">
        <v>82</v>
      </c>
      <c r="AV146" s="12" t="s">
        <v>24</v>
      </c>
      <c r="AW146" s="12" t="s">
        <v>39</v>
      </c>
      <c r="AX146" s="12" t="s">
        <v>75</v>
      </c>
      <c r="AY146" s="231" t="s">
        <v>144</v>
      </c>
    </row>
    <row r="147" spans="2:65" s="12" customFormat="1">
      <c r="B147" s="221"/>
      <c r="C147" s="222"/>
      <c r="D147" s="217" t="s">
        <v>157</v>
      </c>
      <c r="E147" s="223" t="s">
        <v>22</v>
      </c>
      <c r="F147" s="224" t="s">
        <v>208</v>
      </c>
      <c r="G147" s="222"/>
      <c r="H147" s="225" t="s">
        <v>22</v>
      </c>
      <c r="I147" s="226"/>
      <c r="J147" s="222"/>
      <c r="K147" s="222"/>
      <c r="L147" s="227"/>
      <c r="M147" s="228"/>
      <c r="N147" s="229"/>
      <c r="O147" s="229"/>
      <c r="P147" s="229"/>
      <c r="Q147" s="229"/>
      <c r="R147" s="229"/>
      <c r="S147" s="229"/>
      <c r="T147" s="230"/>
      <c r="AT147" s="231" t="s">
        <v>157</v>
      </c>
      <c r="AU147" s="231" t="s">
        <v>82</v>
      </c>
      <c r="AV147" s="12" t="s">
        <v>24</v>
      </c>
      <c r="AW147" s="12" t="s">
        <v>39</v>
      </c>
      <c r="AX147" s="12" t="s">
        <v>75</v>
      </c>
      <c r="AY147" s="231" t="s">
        <v>144</v>
      </c>
    </row>
    <row r="148" spans="2:65" s="13" customFormat="1">
      <c r="B148" s="232"/>
      <c r="C148" s="233"/>
      <c r="D148" s="245" t="s">
        <v>157</v>
      </c>
      <c r="E148" s="255" t="s">
        <v>22</v>
      </c>
      <c r="F148" s="256" t="s">
        <v>209</v>
      </c>
      <c r="G148" s="233"/>
      <c r="H148" s="257">
        <v>23</v>
      </c>
      <c r="I148" s="237"/>
      <c r="J148" s="233"/>
      <c r="K148" s="233"/>
      <c r="L148" s="238"/>
      <c r="M148" s="239"/>
      <c r="N148" s="240"/>
      <c r="O148" s="240"/>
      <c r="P148" s="240"/>
      <c r="Q148" s="240"/>
      <c r="R148" s="240"/>
      <c r="S148" s="240"/>
      <c r="T148" s="241"/>
      <c r="AT148" s="242" t="s">
        <v>157</v>
      </c>
      <c r="AU148" s="242" t="s">
        <v>82</v>
      </c>
      <c r="AV148" s="13" t="s">
        <v>82</v>
      </c>
      <c r="AW148" s="13" t="s">
        <v>39</v>
      </c>
      <c r="AX148" s="13" t="s">
        <v>24</v>
      </c>
      <c r="AY148" s="242" t="s">
        <v>144</v>
      </c>
    </row>
    <row r="149" spans="2:65" s="1" customFormat="1" ht="22.5" customHeight="1">
      <c r="B149" s="42"/>
      <c r="C149" s="205" t="s">
        <v>210</v>
      </c>
      <c r="D149" s="205" t="s">
        <v>146</v>
      </c>
      <c r="E149" s="206" t="s">
        <v>211</v>
      </c>
      <c r="F149" s="207" t="s">
        <v>212</v>
      </c>
      <c r="G149" s="208" t="s">
        <v>149</v>
      </c>
      <c r="H149" s="209">
        <v>47.8</v>
      </c>
      <c r="I149" s="210"/>
      <c r="J149" s="211">
        <f>ROUND(I149*H149,2)</f>
        <v>0</v>
      </c>
      <c r="K149" s="207" t="s">
        <v>150</v>
      </c>
      <c r="L149" s="62"/>
      <c r="M149" s="212" t="s">
        <v>22</v>
      </c>
      <c r="N149" s="213" t="s">
        <v>46</v>
      </c>
      <c r="O149" s="43"/>
      <c r="P149" s="214">
        <f>O149*H149</f>
        <v>0</v>
      </c>
      <c r="Q149" s="214">
        <v>0</v>
      </c>
      <c r="R149" s="214">
        <f>Q149*H149</f>
        <v>0</v>
      </c>
      <c r="S149" s="214">
        <v>0.316</v>
      </c>
      <c r="T149" s="215">
        <f>S149*H149</f>
        <v>15.104799999999999</v>
      </c>
      <c r="AR149" s="25" t="s">
        <v>151</v>
      </c>
      <c r="AT149" s="25" t="s">
        <v>146</v>
      </c>
      <c r="AU149" s="25" t="s">
        <v>82</v>
      </c>
      <c r="AY149" s="25" t="s">
        <v>144</v>
      </c>
      <c r="BE149" s="216">
        <f>IF(N149="základní",J149,0)</f>
        <v>0</v>
      </c>
      <c r="BF149" s="216">
        <f>IF(N149="snížená",J149,0)</f>
        <v>0</v>
      </c>
      <c r="BG149" s="216">
        <f>IF(N149="zákl. přenesená",J149,0)</f>
        <v>0</v>
      </c>
      <c r="BH149" s="216">
        <f>IF(N149="sníž. přenesená",J149,0)</f>
        <v>0</v>
      </c>
      <c r="BI149" s="216">
        <f>IF(N149="nulová",J149,0)</f>
        <v>0</v>
      </c>
      <c r="BJ149" s="25" t="s">
        <v>24</v>
      </c>
      <c r="BK149" s="216">
        <f>ROUND(I149*H149,2)</f>
        <v>0</v>
      </c>
      <c r="BL149" s="25" t="s">
        <v>151</v>
      </c>
      <c r="BM149" s="25" t="s">
        <v>213</v>
      </c>
    </row>
    <row r="150" spans="2:65" s="1" customFormat="1" ht="40.5">
      <c r="B150" s="42"/>
      <c r="C150" s="64"/>
      <c r="D150" s="217" t="s">
        <v>153</v>
      </c>
      <c r="E150" s="64"/>
      <c r="F150" s="218" t="s">
        <v>214</v>
      </c>
      <c r="G150" s="64"/>
      <c r="H150" s="64"/>
      <c r="I150" s="173"/>
      <c r="J150" s="64"/>
      <c r="K150" s="64"/>
      <c r="L150" s="62"/>
      <c r="M150" s="219"/>
      <c r="N150" s="43"/>
      <c r="O150" s="43"/>
      <c r="P150" s="43"/>
      <c r="Q150" s="43"/>
      <c r="R150" s="43"/>
      <c r="S150" s="43"/>
      <c r="T150" s="79"/>
      <c r="AT150" s="25" t="s">
        <v>153</v>
      </c>
      <c r="AU150" s="25" t="s">
        <v>82</v>
      </c>
    </row>
    <row r="151" spans="2:65" s="1" customFormat="1" ht="256.5">
      <c r="B151" s="42"/>
      <c r="C151" s="64"/>
      <c r="D151" s="217" t="s">
        <v>155</v>
      </c>
      <c r="E151" s="64"/>
      <c r="F151" s="220" t="s">
        <v>199</v>
      </c>
      <c r="G151" s="64"/>
      <c r="H151" s="64"/>
      <c r="I151" s="173"/>
      <c r="J151" s="64"/>
      <c r="K151" s="64"/>
      <c r="L151" s="62"/>
      <c r="M151" s="219"/>
      <c r="N151" s="43"/>
      <c r="O151" s="43"/>
      <c r="P151" s="43"/>
      <c r="Q151" s="43"/>
      <c r="R151" s="43"/>
      <c r="S151" s="43"/>
      <c r="T151" s="79"/>
      <c r="AT151" s="25" t="s">
        <v>155</v>
      </c>
      <c r="AU151" s="25" t="s">
        <v>82</v>
      </c>
    </row>
    <row r="152" spans="2:65" s="12" customFormat="1">
      <c r="B152" s="221"/>
      <c r="C152" s="222"/>
      <c r="D152" s="217" t="s">
        <v>157</v>
      </c>
      <c r="E152" s="223" t="s">
        <v>22</v>
      </c>
      <c r="F152" s="224" t="s">
        <v>158</v>
      </c>
      <c r="G152" s="222"/>
      <c r="H152" s="225" t="s">
        <v>22</v>
      </c>
      <c r="I152" s="226"/>
      <c r="J152" s="222"/>
      <c r="K152" s="222"/>
      <c r="L152" s="227"/>
      <c r="M152" s="228"/>
      <c r="N152" s="229"/>
      <c r="O152" s="229"/>
      <c r="P152" s="229"/>
      <c r="Q152" s="229"/>
      <c r="R152" s="229"/>
      <c r="S152" s="229"/>
      <c r="T152" s="230"/>
      <c r="AT152" s="231" t="s">
        <v>157</v>
      </c>
      <c r="AU152" s="231" t="s">
        <v>82</v>
      </c>
      <c r="AV152" s="12" t="s">
        <v>24</v>
      </c>
      <c r="AW152" s="12" t="s">
        <v>39</v>
      </c>
      <c r="AX152" s="12" t="s">
        <v>75</v>
      </c>
      <c r="AY152" s="231" t="s">
        <v>144</v>
      </c>
    </row>
    <row r="153" spans="2:65" s="12" customFormat="1">
      <c r="B153" s="221"/>
      <c r="C153" s="222"/>
      <c r="D153" s="217" t="s">
        <v>157</v>
      </c>
      <c r="E153" s="223" t="s">
        <v>22</v>
      </c>
      <c r="F153" s="224" t="s">
        <v>215</v>
      </c>
      <c r="G153" s="222"/>
      <c r="H153" s="225" t="s">
        <v>22</v>
      </c>
      <c r="I153" s="226"/>
      <c r="J153" s="222"/>
      <c r="K153" s="222"/>
      <c r="L153" s="227"/>
      <c r="M153" s="228"/>
      <c r="N153" s="229"/>
      <c r="O153" s="229"/>
      <c r="P153" s="229"/>
      <c r="Q153" s="229"/>
      <c r="R153" s="229"/>
      <c r="S153" s="229"/>
      <c r="T153" s="230"/>
      <c r="AT153" s="231" t="s">
        <v>157</v>
      </c>
      <c r="AU153" s="231" t="s">
        <v>82</v>
      </c>
      <c r="AV153" s="12" t="s">
        <v>24</v>
      </c>
      <c r="AW153" s="12" t="s">
        <v>39</v>
      </c>
      <c r="AX153" s="12" t="s">
        <v>75</v>
      </c>
      <c r="AY153" s="231" t="s">
        <v>144</v>
      </c>
    </row>
    <row r="154" spans="2:65" s="13" customFormat="1">
      <c r="B154" s="232"/>
      <c r="C154" s="233"/>
      <c r="D154" s="245" t="s">
        <v>157</v>
      </c>
      <c r="E154" s="255" t="s">
        <v>22</v>
      </c>
      <c r="F154" s="256" t="s">
        <v>216</v>
      </c>
      <c r="G154" s="233"/>
      <c r="H154" s="257">
        <v>47.8</v>
      </c>
      <c r="I154" s="237"/>
      <c r="J154" s="233"/>
      <c r="K154" s="233"/>
      <c r="L154" s="238"/>
      <c r="M154" s="239"/>
      <c r="N154" s="240"/>
      <c r="O154" s="240"/>
      <c r="P154" s="240"/>
      <c r="Q154" s="240"/>
      <c r="R154" s="240"/>
      <c r="S154" s="240"/>
      <c r="T154" s="241"/>
      <c r="AT154" s="242" t="s">
        <v>157</v>
      </c>
      <c r="AU154" s="242" t="s">
        <v>82</v>
      </c>
      <c r="AV154" s="13" t="s">
        <v>82</v>
      </c>
      <c r="AW154" s="13" t="s">
        <v>39</v>
      </c>
      <c r="AX154" s="13" t="s">
        <v>24</v>
      </c>
      <c r="AY154" s="242" t="s">
        <v>144</v>
      </c>
    </row>
    <row r="155" spans="2:65" s="1" customFormat="1" ht="22.5" customHeight="1">
      <c r="B155" s="42"/>
      <c r="C155" s="205" t="s">
        <v>217</v>
      </c>
      <c r="D155" s="205" t="s">
        <v>146</v>
      </c>
      <c r="E155" s="206" t="s">
        <v>218</v>
      </c>
      <c r="F155" s="207" t="s">
        <v>219</v>
      </c>
      <c r="G155" s="208" t="s">
        <v>220</v>
      </c>
      <c r="H155" s="209">
        <v>1147.9000000000001</v>
      </c>
      <c r="I155" s="210"/>
      <c r="J155" s="211">
        <f>ROUND(I155*H155,2)</f>
        <v>0</v>
      </c>
      <c r="K155" s="207" t="s">
        <v>150</v>
      </c>
      <c r="L155" s="62"/>
      <c r="M155" s="212" t="s">
        <v>22</v>
      </c>
      <c r="N155" s="213" t="s">
        <v>46</v>
      </c>
      <c r="O155" s="43"/>
      <c r="P155" s="214">
        <f>O155*H155</f>
        <v>0</v>
      </c>
      <c r="Q155" s="214">
        <v>0</v>
      </c>
      <c r="R155" s="214">
        <f>Q155*H155</f>
        <v>0</v>
      </c>
      <c r="S155" s="214">
        <v>0.20499999999999999</v>
      </c>
      <c r="T155" s="215">
        <f>S155*H155</f>
        <v>235.31950000000001</v>
      </c>
      <c r="AR155" s="25" t="s">
        <v>151</v>
      </c>
      <c r="AT155" s="25" t="s">
        <v>146</v>
      </c>
      <c r="AU155" s="25" t="s">
        <v>82</v>
      </c>
      <c r="AY155" s="25" t="s">
        <v>144</v>
      </c>
      <c r="BE155" s="216">
        <f>IF(N155="základní",J155,0)</f>
        <v>0</v>
      </c>
      <c r="BF155" s="216">
        <f>IF(N155="snížená",J155,0)</f>
        <v>0</v>
      </c>
      <c r="BG155" s="216">
        <f>IF(N155="zákl. přenesená",J155,0)</f>
        <v>0</v>
      </c>
      <c r="BH155" s="216">
        <f>IF(N155="sníž. přenesená",J155,0)</f>
        <v>0</v>
      </c>
      <c r="BI155" s="216">
        <f>IF(N155="nulová",J155,0)</f>
        <v>0</v>
      </c>
      <c r="BJ155" s="25" t="s">
        <v>24</v>
      </c>
      <c r="BK155" s="216">
        <f>ROUND(I155*H155,2)</f>
        <v>0</v>
      </c>
      <c r="BL155" s="25" t="s">
        <v>151</v>
      </c>
      <c r="BM155" s="25" t="s">
        <v>221</v>
      </c>
    </row>
    <row r="156" spans="2:65" s="1" customFormat="1" ht="27">
      <c r="B156" s="42"/>
      <c r="C156" s="64"/>
      <c r="D156" s="217" t="s">
        <v>153</v>
      </c>
      <c r="E156" s="64"/>
      <c r="F156" s="218" t="s">
        <v>222</v>
      </c>
      <c r="G156" s="64"/>
      <c r="H156" s="64"/>
      <c r="I156" s="173"/>
      <c r="J156" s="64"/>
      <c r="K156" s="64"/>
      <c r="L156" s="62"/>
      <c r="M156" s="219"/>
      <c r="N156" s="43"/>
      <c r="O156" s="43"/>
      <c r="P156" s="43"/>
      <c r="Q156" s="43"/>
      <c r="R156" s="43"/>
      <c r="S156" s="43"/>
      <c r="T156" s="79"/>
      <c r="AT156" s="25" t="s">
        <v>153</v>
      </c>
      <c r="AU156" s="25" t="s">
        <v>82</v>
      </c>
    </row>
    <row r="157" spans="2:65" s="1" customFormat="1" ht="148.5">
      <c r="B157" s="42"/>
      <c r="C157" s="64"/>
      <c r="D157" s="217" t="s">
        <v>155</v>
      </c>
      <c r="E157" s="64"/>
      <c r="F157" s="220" t="s">
        <v>223</v>
      </c>
      <c r="G157" s="64"/>
      <c r="H157" s="64"/>
      <c r="I157" s="173"/>
      <c r="J157" s="64"/>
      <c r="K157" s="64"/>
      <c r="L157" s="62"/>
      <c r="M157" s="219"/>
      <c r="N157" s="43"/>
      <c r="O157" s="43"/>
      <c r="P157" s="43"/>
      <c r="Q157" s="43"/>
      <c r="R157" s="43"/>
      <c r="S157" s="43"/>
      <c r="T157" s="79"/>
      <c r="AT157" s="25" t="s">
        <v>155</v>
      </c>
      <c r="AU157" s="25" t="s">
        <v>82</v>
      </c>
    </row>
    <row r="158" spans="2:65" s="12" customFormat="1">
      <c r="B158" s="221"/>
      <c r="C158" s="222"/>
      <c r="D158" s="217" t="s">
        <v>157</v>
      </c>
      <c r="E158" s="223" t="s">
        <v>22</v>
      </c>
      <c r="F158" s="224" t="s">
        <v>158</v>
      </c>
      <c r="G158" s="222"/>
      <c r="H158" s="225" t="s">
        <v>22</v>
      </c>
      <c r="I158" s="226"/>
      <c r="J158" s="222"/>
      <c r="K158" s="222"/>
      <c r="L158" s="227"/>
      <c r="M158" s="228"/>
      <c r="N158" s="229"/>
      <c r="O158" s="229"/>
      <c r="P158" s="229"/>
      <c r="Q158" s="229"/>
      <c r="R158" s="229"/>
      <c r="S158" s="229"/>
      <c r="T158" s="230"/>
      <c r="AT158" s="231" t="s">
        <v>157</v>
      </c>
      <c r="AU158" s="231" t="s">
        <v>82</v>
      </c>
      <c r="AV158" s="12" t="s">
        <v>24</v>
      </c>
      <c r="AW158" s="12" t="s">
        <v>39</v>
      </c>
      <c r="AX158" s="12" t="s">
        <v>75</v>
      </c>
      <c r="AY158" s="231" t="s">
        <v>144</v>
      </c>
    </row>
    <row r="159" spans="2:65" s="12" customFormat="1">
      <c r="B159" s="221"/>
      <c r="C159" s="222"/>
      <c r="D159" s="217" t="s">
        <v>157</v>
      </c>
      <c r="E159" s="223" t="s">
        <v>22</v>
      </c>
      <c r="F159" s="224" t="s">
        <v>224</v>
      </c>
      <c r="G159" s="222"/>
      <c r="H159" s="225" t="s">
        <v>22</v>
      </c>
      <c r="I159" s="226"/>
      <c r="J159" s="222"/>
      <c r="K159" s="222"/>
      <c r="L159" s="227"/>
      <c r="M159" s="228"/>
      <c r="N159" s="229"/>
      <c r="O159" s="229"/>
      <c r="P159" s="229"/>
      <c r="Q159" s="229"/>
      <c r="R159" s="229"/>
      <c r="S159" s="229"/>
      <c r="T159" s="230"/>
      <c r="AT159" s="231" t="s">
        <v>157</v>
      </c>
      <c r="AU159" s="231" t="s">
        <v>82</v>
      </c>
      <c r="AV159" s="12" t="s">
        <v>24</v>
      </c>
      <c r="AW159" s="12" t="s">
        <v>39</v>
      </c>
      <c r="AX159" s="12" t="s">
        <v>75</v>
      </c>
      <c r="AY159" s="231" t="s">
        <v>144</v>
      </c>
    </row>
    <row r="160" spans="2:65" s="12" customFormat="1">
      <c r="B160" s="221"/>
      <c r="C160" s="222"/>
      <c r="D160" s="217" t="s">
        <v>157</v>
      </c>
      <c r="E160" s="223" t="s">
        <v>22</v>
      </c>
      <c r="F160" s="224" t="s">
        <v>225</v>
      </c>
      <c r="G160" s="222"/>
      <c r="H160" s="225" t="s">
        <v>22</v>
      </c>
      <c r="I160" s="226"/>
      <c r="J160" s="222"/>
      <c r="K160" s="222"/>
      <c r="L160" s="227"/>
      <c r="M160" s="228"/>
      <c r="N160" s="229"/>
      <c r="O160" s="229"/>
      <c r="P160" s="229"/>
      <c r="Q160" s="229"/>
      <c r="R160" s="229"/>
      <c r="S160" s="229"/>
      <c r="T160" s="230"/>
      <c r="AT160" s="231" t="s">
        <v>157</v>
      </c>
      <c r="AU160" s="231" t="s">
        <v>82</v>
      </c>
      <c r="AV160" s="12" t="s">
        <v>24</v>
      </c>
      <c r="AW160" s="12" t="s">
        <v>39</v>
      </c>
      <c r="AX160" s="12" t="s">
        <v>75</v>
      </c>
      <c r="AY160" s="231" t="s">
        <v>144</v>
      </c>
    </row>
    <row r="161" spans="2:65" s="13" customFormat="1">
      <c r="B161" s="232"/>
      <c r="C161" s="233"/>
      <c r="D161" s="217" t="s">
        <v>157</v>
      </c>
      <c r="E161" s="234" t="s">
        <v>22</v>
      </c>
      <c r="F161" s="235" t="s">
        <v>226</v>
      </c>
      <c r="G161" s="233"/>
      <c r="H161" s="236">
        <v>32</v>
      </c>
      <c r="I161" s="237"/>
      <c r="J161" s="233"/>
      <c r="K161" s="233"/>
      <c r="L161" s="238"/>
      <c r="M161" s="239"/>
      <c r="N161" s="240"/>
      <c r="O161" s="240"/>
      <c r="P161" s="240"/>
      <c r="Q161" s="240"/>
      <c r="R161" s="240"/>
      <c r="S161" s="240"/>
      <c r="T161" s="241"/>
      <c r="AT161" s="242" t="s">
        <v>157</v>
      </c>
      <c r="AU161" s="242" t="s">
        <v>82</v>
      </c>
      <c r="AV161" s="13" t="s">
        <v>82</v>
      </c>
      <c r="AW161" s="13" t="s">
        <v>39</v>
      </c>
      <c r="AX161" s="13" t="s">
        <v>75</v>
      </c>
      <c r="AY161" s="242" t="s">
        <v>144</v>
      </c>
    </row>
    <row r="162" spans="2:65" s="15" customFormat="1">
      <c r="B162" s="258"/>
      <c r="C162" s="259"/>
      <c r="D162" s="217" t="s">
        <v>157</v>
      </c>
      <c r="E162" s="260" t="s">
        <v>22</v>
      </c>
      <c r="F162" s="261" t="s">
        <v>227</v>
      </c>
      <c r="G162" s="259"/>
      <c r="H162" s="262">
        <v>32</v>
      </c>
      <c r="I162" s="263"/>
      <c r="J162" s="259"/>
      <c r="K162" s="259"/>
      <c r="L162" s="264"/>
      <c r="M162" s="265"/>
      <c r="N162" s="266"/>
      <c r="O162" s="266"/>
      <c r="P162" s="266"/>
      <c r="Q162" s="266"/>
      <c r="R162" s="266"/>
      <c r="S162" s="266"/>
      <c r="T162" s="267"/>
      <c r="AT162" s="268" t="s">
        <v>157</v>
      </c>
      <c r="AU162" s="268" t="s">
        <v>82</v>
      </c>
      <c r="AV162" s="15" t="s">
        <v>183</v>
      </c>
      <c r="AW162" s="15" t="s">
        <v>39</v>
      </c>
      <c r="AX162" s="15" t="s">
        <v>75</v>
      </c>
      <c r="AY162" s="268" t="s">
        <v>144</v>
      </c>
    </row>
    <row r="163" spans="2:65" s="12" customFormat="1">
      <c r="B163" s="221"/>
      <c r="C163" s="222"/>
      <c r="D163" s="217" t="s">
        <v>157</v>
      </c>
      <c r="E163" s="223" t="s">
        <v>22</v>
      </c>
      <c r="F163" s="224" t="s">
        <v>228</v>
      </c>
      <c r="G163" s="222"/>
      <c r="H163" s="225" t="s">
        <v>22</v>
      </c>
      <c r="I163" s="226"/>
      <c r="J163" s="222"/>
      <c r="K163" s="222"/>
      <c r="L163" s="227"/>
      <c r="M163" s="228"/>
      <c r="N163" s="229"/>
      <c r="O163" s="229"/>
      <c r="P163" s="229"/>
      <c r="Q163" s="229"/>
      <c r="R163" s="229"/>
      <c r="S163" s="229"/>
      <c r="T163" s="230"/>
      <c r="AT163" s="231" t="s">
        <v>157</v>
      </c>
      <c r="AU163" s="231" t="s">
        <v>82</v>
      </c>
      <c r="AV163" s="12" t="s">
        <v>24</v>
      </c>
      <c r="AW163" s="12" t="s">
        <v>39</v>
      </c>
      <c r="AX163" s="12" t="s">
        <v>75</v>
      </c>
      <c r="AY163" s="231" t="s">
        <v>144</v>
      </c>
    </row>
    <row r="164" spans="2:65" s="13" customFormat="1" ht="27">
      <c r="B164" s="232"/>
      <c r="C164" s="233"/>
      <c r="D164" s="217" t="s">
        <v>157</v>
      </c>
      <c r="E164" s="234" t="s">
        <v>22</v>
      </c>
      <c r="F164" s="235" t="s">
        <v>229</v>
      </c>
      <c r="G164" s="233"/>
      <c r="H164" s="236">
        <v>410</v>
      </c>
      <c r="I164" s="237"/>
      <c r="J164" s="233"/>
      <c r="K164" s="233"/>
      <c r="L164" s="238"/>
      <c r="M164" s="239"/>
      <c r="N164" s="240"/>
      <c r="O164" s="240"/>
      <c r="P164" s="240"/>
      <c r="Q164" s="240"/>
      <c r="R164" s="240"/>
      <c r="S164" s="240"/>
      <c r="T164" s="241"/>
      <c r="AT164" s="242" t="s">
        <v>157</v>
      </c>
      <c r="AU164" s="242" t="s">
        <v>82</v>
      </c>
      <c r="AV164" s="13" t="s">
        <v>82</v>
      </c>
      <c r="AW164" s="13" t="s">
        <v>39</v>
      </c>
      <c r="AX164" s="13" t="s">
        <v>75</v>
      </c>
      <c r="AY164" s="242" t="s">
        <v>144</v>
      </c>
    </row>
    <row r="165" spans="2:65" s="13" customFormat="1" ht="27">
      <c r="B165" s="232"/>
      <c r="C165" s="233"/>
      <c r="D165" s="217" t="s">
        <v>157</v>
      </c>
      <c r="E165" s="234" t="s">
        <v>22</v>
      </c>
      <c r="F165" s="235" t="s">
        <v>230</v>
      </c>
      <c r="G165" s="233"/>
      <c r="H165" s="236">
        <v>188.3</v>
      </c>
      <c r="I165" s="237"/>
      <c r="J165" s="233"/>
      <c r="K165" s="233"/>
      <c r="L165" s="238"/>
      <c r="M165" s="239"/>
      <c r="N165" s="240"/>
      <c r="O165" s="240"/>
      <c r="P165" s="240"/>
      <c r="Q165" s="240"/>
      <c r="R165" s="240"/>
      <c r="S165" s="240"/>
      <c r="T165" s="241"/>
      <c r="AT165" s="242" t="s">
        <v>157</v>
      </c>
      <c r="AU165" s="242" t="s">
        <v>82</v>
      </c>
      <c r="AV165" s="13" t="s">
        <v>82</v>
      </c>
      <c r="AW165" s="13" t="s">
        <v>39</v>
      </c>
      <c r="AX165" s="13" t="s">
        <v>75</v>
      </c>
      <c r="AY165" s="242" t="s">
        <v>144</v>
      </c>
    </row>
    <row r="166" spans="2:65" s="13" customFormat="1" ht="27">
      <c r="B166" s="232"/>
      <c r="C166" s="233"/>
      <c r="D166" s="217" t="s">
        <v>157</v>
      </c>
      <c r="E166" s="234" t="s">
        <v>22</v>
      </c>
      <c r="F166" s="235" t="s">
        <v>231</v>
      </c>
      <c r="G166" s="233"/>
      <c r="H166" s="236">
        <v>163</v>
      </c>
      <c r="I166" s="237"/>
      <c r="J166" s="233"/>
      <c r="K166" s="233"/>
      <c r="L166" s="238"/>
      <c r="M166" s="239"/>
      <c r="N166" s="240"/>
      <c r="O166" s="240"/>
      <c r="P166" s="240"/>
      <c r="Q166" s="240"/>
      <c r="R166" s="240"/>
      <c r="S166" s="240"/>
      <c r="T166" s="241"/>
      <c r="AT166" s="242" t="s">
        <v>157</v>
      </c>
      <c r="AU166" s="242" t="s">
        <v>82</v>
      </c>
      <c r="AV166" s="13" t="s">
        <v>82</v>
      </c>
      <c r="AW166" s="13" t="s">
        <v>39</v>
      </c>
      <c r="AX166" s="13" t="s">
        <v>75</v>
      </c>
      <c r="AY166" s="242" t="s">
        <v>144</v>
      </c>
    </row>
    <row r="167" spans="2:65" s="13" customFormat="1" ht="27">
      <c r="B167" s="232"/>
      <c r="C167" s="233"/>
      <c r="D167" s="217" t="s">
        <v>157</v>
      </c>
      <c r="E167" s="234" t="s">
        <v>22</v>
      </c>
      <c r="F167" s="235" t="s">
        <v>232</v>
      </c>
      <c r="G167" s="233"/>
      <c r="H167" s="236">
        <v>193.3</v>
      </c>
      <c r="I167" s="237"/>
      <c r="J167" s="233"/>
      <c r="K167" s="233"/>
      <c r="L167" s="238"/>
      <c r="M167" s="239"/>
      <c r="N167" s="240"/>
      <c r="O167" s="240"/>
      <c r="P167" s="240"/>
      <c r="Q167" s="240"/>
      <c r="R167" s="240"/>
      <c r="S167" s="240"/>
      <c r="T167" s="241"/>
      <c r="AT167" s="242" t="s">
        <v>157</v>
      </c>
      <c r="AU167" s="242" t="s">
        <v>82</v>
      </c>
      <c r="AV167" s="13" t="s">
        <v>82</v>
      </c>
      <c r="AW167" s="13" t="s">
        <v>39</v>
      </c>
      <c r="AX167" s="13" t="s">
        <v>75</v>
      </c>
      <c r="AY167" s="242" t="s">
        <v>144</v>
      </c>
    </row>
    <row r="168" spans="2:65" s="13" customFormat="1" ht="27">
      <c r="B168" s="232"/>
      <c r="C168" s="233"/>
      <c r="D168" s="217" t="s">
        <v>157</v>
      </c>
      <c r="E168" s="234" t="s">
        <v>22</v>
      </c>
      <c r="F168" s="235" t="s">
        <v>233</v>
      </c>
      <c r="G168" s="233"/>
      <c r="H168" s="236">
        <v>133.9</v>
      </c>
      <c r="I168" s="237"/>
      <c r="J168" s="233"/>
      <c r="K168" s="233"/>
      <c r="L168" s="238"/>
      <c r="M168" s="239"/>
      <c r="N168" s="240"/>
      <c r="O168" s="240"/>
      <c r="P168" s="240"/>
      <c r="Q168" s="240"/>
      <c r="R168" s="240"/>
      <c r="S168" s="240"/>
      <c r="T168" s="241"/>
      <c r="AT168" s="242" t="s">
        <v>157</v>
      </c>
      <c r="AU168" s="242" t="s">
        <v>82</v>
      </c>
      <c r="AV168" s="13" t="s">
        <v>82</v>
      </c>
      <c r="AW168" s="13" t="s">
        <v>39</v>
      </c>
      <c r="AX168" s="13" t="s">
        <v>75</v>
      </c>
      <c r="AY168" s="242" t="s">
        <v>144</v>
      </c>
    </row>
    <row r="169" spans="2:65" s="13" customFormat="1">
      <c r="B169" s="232"/>
      <c r="C169" s="233"/>
      <c r="D169" s="217" t="s">
        <v>157</v>
      </c>
      <c r="E169" s="234" t="s">
        <v>22</v>
      </c>
      <c r="F169" s="235" t="s">
        <v>234</v>
      </c>
      <c r="G169" s="233"/>
      <c r="H169" s="236">
        <v>27.4</v>
      </c>
      <c r="I169" s="237"/>
      <c r="J169" s="233"/>
      <c r="K169" s="233"/>
      <c r="L169" s="238"/>
      <c r="M169" s="239"/>
      <c r="N169" s="240"/>
      <c r="O169" s="240"/>
      <c r="P169" s="240"/>
      <c r="Q169" s="240"/>
      <c r="R169" s="240"/>
      <c r="S169" s="240"/>
      <c r="T169" s="241"/>
      <c r="AT169" s="242" t="s">
        <v>157</v>
      </c>
      <c r="AU169" s="242" t="s">
        <v>82</v>
      </c>
      <c r="AV169" s="13" t="s">
        <v>82</v>
      </c>
      <c r="AW169" s="13" t="s">
        <v>39</v>
      </c>
      <c r="AX169" s="13" t="s">
        <v>75</v>
      </c>
      <c r="AY169" s="242" t="s">
        <v>144</v>
      </c>
    </row>
    <row r="170" spans="2:65" s="15" customFormat="1">
      <c r="B170" s="258"/>
      <c r="C170" s="259"/>
      <c r="D170" s="217" t="s">
        <v>157</v>
      </c>
      <c r="E170" s="260" t="s">
        <v>22</v>
      </c>
      <c r="F170" s="261" t="s">
        <v>227</v>
      </c>
      <c r="G170" s="259"/>
      <c r="H170" s="262">
        <v>1115.9000000000001</v>
      </c>
      <c r="I170" s="263"/>
      <c r="J170" s="259"/>
      <c r="K170" s="259"/>
      <c r="L170" s="264"/>
      <c r="M170" s="265"/>
      <c r="N170" s="266"/>
      <c r="O170" s="266"/>
      <c r="P170" s="266"/>
      <c r="Q170" s="266"/>
      <c r="R170" s="266"/>
      <c r="S170" s="266"/>
      <c r="T170" s="267"/>
      <c r="AT170" s="268" t="s">
        <v>157</v>
      </c>
      <c r="AU170" s="268" t="s">
        <v>82</v>
      </c>
      <c r="AV170" s="15" t="s">
        <v>183</v>
      </c>
      <c r="AW170" s="15" t="s">
        <v>39</v>
      </c>
      <c r="AX170" s="15" t="s">
        <v>75</v>
      </c>
      <c r="AY170" s="268" t="s">
        <v>144</v>
      </c>
    </row>
    <row r="171" spans="2:65" s="14" customFormat="1">
      <c r="B171" s="243"/>
      <c r="C171" s="244"/>
      <c r="D171" s="245" t="s">
        <v>157</v>
      </c>
      <c r="E171" s="246" t="s">
        <v>22</v>
      </c>
      <c r="F171" s="247" t="s">
        <v>166</v>
      </c>
      <c r="G171" s="244"/>
      <c r="H171" s="248">
        <v>1147.9000000000001</v>
      </c>
      <c r="I171" s="249"/>
      <c r="J171" s="244"/>
      <c r="K171" s="244"/>
      <c r="L171" s="250"/>
      <c r="M171" s="251"/>
      <c r="N171" s="252"/>
      <c r="O171" s="252"/>
      <c r="P171" s="252"/>
      <c r="Q171" s="252"/>
      <c r="R171" s="252"/>
      <c r="S171" s="252"/>
      <c r="T171" s="253"/>
      <c r="AT171" s="254" t="s">
        <v>157</v>
      </c>
      <c r="AU171" s="254" t="s">
        <v>82</v>
      </c>
      <c r="AV171" s="14" t="s">
        <v>151</v>
      </c>
      <c r="AW171" s="14" t="s">
        <v>39</v>
      </c>
      <c r="AX171" s="14" t="s">
        <v>24</v>
      </c>
      <c r="AY171" s="254" t="s">
        <v>144</v>
      </c>
    </row>
    <row r="172" spans="2:65" s="1" customFormat="1" ht="22.5" customHeight="1">
      <c r="B172" s="42"/>
      <c r="C172" s="205" t="s">
        <v>235</v>
      </c>
      <c r="D172" s="205" t="s">
        <v>146</v>
      </c>
      <c r="E172" s="206" t="s">
        <v>236</v>
      </c>
      <c r="F172" s="207" t="s">
        <v>237</v>
      </c>
      <c r="G172" s="208" t="s">
        <v>220</v>
      </c>
      <c r="H172" s="209">
        <v>205.9</v>
      </c>
      <c r="I172" s="210"/>
      <c r="J172" s="211">
        <f>ROUND(I172*H172,2)</f>
        <v>0</v>
      </c>
      <c r="K172" s="207" t="s">
        <v>150</v>
      </c>
      <c r="L172" s="62"/>
      <c r="M172" s="212" t="s">
        <v>22</v>
      </c>
      <c r="N172" s="213" t="s">
        <v>46</v>
      </c>
      <c r="O172" s="43"/>
      <c r="P172" s="214">
        <f>O172*H172</f>
        <v>0</v>
      </c>
      <c r="Q172" s="214">
        <v>0</v>
      </c>
      <c r="R172" s="214">
        <f>Q172*H172</f>
        <v>0</v>
      </c>
      <c r="S172" s="214">
        <v>0.04</v>
      </c>
      <c r="T172" s="215">
        <f>S172*H172</f>
        <v>8.2360000000000007</v>
      </c>
      <c r="AR172" s="25" t="s">
        <v>151</v>
      </c>
      <c r="AT172" s="25" t="s">
        <v>146</v>
      </c>
      <c r="AU172" s="25" t="s">
        <v>82</v>
      </c>
      <c r="AY172" s="25" t="s">
        <v>144</v>
      </c>
      <c r="BE172" s="216">
        <f>IF(N172="základní",J172,0)</f>
        <v>0</v>
      </c>
      <c r="BF172" s="216">
        <f>IF(N172="snížená",J172,0)</f>
        <v>0</v>
      </c>
      <c r="BG172" s="216">
        <f>IF(N172="zákl. přenesená",J172,0)</f>
        <v>0</v>
      </c>
      <c r="BH172" s="216">
        <f>IF(N172="sníž. přenesená",J172,0)</f>
        <v>0</v>
      </c>
      <c r="BI172" s="216">
        <f>IF(N172="nulová",J172,0)</f>
        <v>0</v>
      </c>
      <c r="BJ172" s="25" t="s">
        <v>24</v>
      </c>
      <c r="BK172" s="216">
        <f>ROUND(I172*H172,2)</f>
        <v>0</v>
      </c>
      <c r="BL172" s="25" t="s">
        <v>151</v>
      </c>
      <c r="BM172" s="25" t="s">
        <v>238</v>
      </c>
    </row>
    <row r="173" spans="2:65" s="1" customFormat="1" ht="27">
      <c r="B173" s="42"/>
      <c r="C173" s="64"/>
      <c r="D173" s="217" t="s">
        <v>153</v>
      </c>
      <c r="E173" s="64"/>
      <c r="F173" s="218" t="s">
        <v>239</v>
      </c>
      <c r="G173" s="64"/>
      <c r="H173" s="64"/>
      <c r="I173" s="173"/>
      <c r="J173" s="64"/>
      <c r="K173" s="64"/>
      <c r="L173" s="62"/>
      <c r="M173" s="219"/>
      <c r="N173" s="43"/>
      <c r="O173" s="43"/>
      <c r="P173" s="43"/>
      <c r="Q173" s="43"/>
      <c r="R173" s="43"/>
      <c r="S173" s="43"/>
      <c r="T173" s="79"/>
      <c r="AT173" s="25" t="s">
        <v>153</v>
      </c>
      <c r="AU173" s="25" t="s">
        <v>82</v>
      </c>
    </row>
    <row r="174" spans="2:65" s="1" customFormat="1" ht="148.5">
      <c r="B174" s="42"/>
      <c r="C174" s="64"/>
      <c r="D174" s="217" t="s">
        <v>155</v>
      </c>
      <c r="E174" s="64"/>
      <c r="F174" s="220" t="s">
        <v>223</v>
      </c>
      <c r="G174" s="64"/>
      <c r="H174" s="64"/>
      <c r="I174" s="173"/>
      <c r="J174" s="64"/>
      <c r="K174" s="64"/>
      <c r="L174" s="62"/>
      <c r="M174" s="219"/>
      <c r="N174" s="43"/>
      <c r="O174" s="43"/>
      <c r="P174" s="43"/>
      <c r="Q174" s="43"/>
      <c r="R174" s="43"/>
      <c r="S174" s="43"/>
      <c r="T174" s="79"/>
      <c r="AT174" s="25" t="s">
        <v>155</v>
      </c>
      <c r="AU174" s="25" t="s">
        <v>82</v>
      </c>
    </row>
    <row r="175" spans="2:65" s="12" customFormat="1">
      <c r="B175" s="221"/>
      <c r="C175" s="222"/>
      <c r="D175" s="217" t="s">
        <v>157</v>
      </c>
      <c r="E175" s="223" t="s">
        <v>22</v>
      </c>
      <c r="F175" s="224" t="s">
        <v>158</v>
      </c>
      <c r="G175" s="222"/>
      <c r="H175" s="225" t="s">
        <v>22</v>
      </c>
      <c r="I175" s="226"/>
      <c r="J175" s="222"/>
      <c r="K175" s="222"/>
      <c r="L175" s="227"/>
      <c r="M175" s="228"/>
      <c r="N175" s="229"/>
      <c r="O175" s="229"/>
      <c r="P175" s="229"/>
      <c r="Q175" s="229"/>
      <c r="R175" s="229"/>
      <c r="S175" s="229"/>
      <c r="T175" s="230"/>
      <c r="AT175" s="231" t="s">
        <v>157</v>
      </c>
      <c r="AU175" s="231" t="s">
        <v>82</v>
      </c>
      <c r="AV175" s="12" t="s">
        <v>24</v>
      </c>
      <c r="AW175" s="12" t="s">
        <v>39</v>
      </c>
      <c r="AX175" s="12" t="s">
        <v>75</v>
      </c>
      <c r="AY175" s="231" t="s">
        <v>144</v>
      </c>
    </row>
    <row r="176" spans="2:65" s="12" customFormat="1">
      <c r="B176" s="221"/>
      <c r="C176" s="222"/>
      <c r="D176" s="217" t="s">
        <v>157</v>
      </c>
      <c r="E176" s="223" t="s">
        <v>22</v>
      </c>
      <c r="F176" s="224" t="s">
        <v>224</v>
      </c>
      <c r="G176" s="222"/>
      <c r="H176" s="225" t="s">
        <v>22</v>
      </c>
      <c r="I176" s="226"/>
      <c r="J176" s="222"/>
      <c r="K176" s="222"/>
      <c r="L176" s="227"/>
      <c r="M176" s="228"/>
      <c r="N176" s="229"/>
      <c r="O176" s="229"/>
      <c r="P176" s="229"/>
      <c r="Q176" s="229"/>
      <c r="R176" s="229"/>
      <c r="S176" s="229"/>
      <c r="T176" s="230"/>
      <c r="AT176" s="231" t="s">
        <v>157</v>
      </c>
      <c r="AU176" s="231" t="s">
        <v>82</v>
      </c>
      <c r="AV176" s="12" t="s">
        <v>24</v>
      </c>
      <c r="AW176" s="12" t="s">
        <v>39</v>
      </c>
      <c r="AX176" s="12" t="s">
        <v>75</v>
      </c>
      <c r="AY176" s="231" t="s">
        <v>144</v>
      </c>
    </row>
    <row r="177" spans="2:65" s="12" customFormat="1">
      <c r="B177" s="221"/>
      <c r="C177" s="222"/>
      <c r="D177" s="217" t="s">
        <v>157</v>
      </c>
      <c r="E177" s="223" t="s">
        <v>22</v>
      </c>
      <c r="F177" s="224" t="s">
        <v>240</v>
      </c>
      <c r="G177" s="222"/>
      <c r="H177" s="225" t="s">
        <v>22</v>
      </c>
      <c r="I177" s="226"/>
      <c r="J177" s="222"/>
      <c r="K177" s="222"/>
      <c r="L177" s="227"/>
      <c r="M177" s="228"/>
      <c r="N177" s="229"/>
      <c r="O177" s="229"/>
      <c r="P177" s="229"/>
      <c r="Q177" s="229"/>
      <c r="R177" s="229"/>
      <c r="S177" s="229"/>
      <c r="T177" s="230"/>
      <c r="AT177" s="231" t="s">
        <v>157</v>
      </c>
      <c r="AU177" s="231" t="s">
        <v>82</v>
      </c>
      <c r="AV177" s="12" t="s">
        <v>24</v>
      </c>
      <c r="AW177" s="12" t="s">
        <v>39</v>
      </c>
      <c r="AX177" s="12" t="s">
        <v>75</v>
      </c>
      <c r="AY177" s="231" t="s">
        <v>144</v>
      </c>
    </row>
    <row r="178" spans="2:65" s="13" customFormat="1">
      <c r="B178" s="232"/>
      <c r="C178" s="233"/>
      <c r="D178" s="217" t="s">
        <v>157</v>
      </c>
      <c r="E178" s="234" t="s">
        <v>22</v>
      </c>
      <c r="F178" s="235" t="s">
        <v>241</v>
      </c>
      <c r="G178" s="233"/>
      <c r="H178" s="236">
        <v>135.9</v>
      </c>
      <c r="I178" s="237"/>
      <c r="J178" s="233"/>
      <c r="K178" s="233"/>
      <c r="L178" s="238"/>
      <c r="M178" s="239"/>
      <c r="N178" s="240"/>
      <c r="O178" s="240"/>
      <c r="P178" s="240"/>
      <c r="Q178" s="240"/>
      <c r="R178" s="240"/>
      <c r="S178" s="240"/>
      <c r="T178" s="241"/>
      <c r="AT178" s="242" t="s">
        <v>157</v>
      </c>
      <c r="AU178" s="242" t="s">
        <v>82</v>
      </c>
      <c r="AV178" s="13" t="s">
        <v>82</v>
      </c>
      <c r="AW178" s="13" t="s">
        <v>39</v>
      </c>
      <c r="AX178" s="13" t="s">
        <v>75</v>
      </c>
      <c r="AY178" s="242" t="s">
        <v>144</v>
      </c>
    </row>
    <row r="179" spans="2:65" s="13" customFormat="1">
      <c r="B179" s="232"/>
      <c r="C179" s="233"/>
      <c r="D179" s="217" t="s">
        <v>157</v>
      </c>
      <c r="E179" s="234" t="s">
        <v>22</v>
      </c>
      <c r="F179" s="235" t="s">
        <v>242</v>
      </c>
      <c r="G179" s="233"/>
      <c r="H179" s="236">
        <v>70</v>
      </c>
      <c r="I179" s="237"/>
      <c r="J179" s="233"/>
      <c r="K179" s="233"/>
      <c r="L179" s="238"/>
      <c r="M179" s="239"/>
      <c r="N179" s="240"/>
      <c r="O179" s="240"/>
      <c r="P179" s="240"/>
      <c r="Q179" s="240"/>
      <c r="R179" s="240"/>
      <c r="S179" s="240"/>
      <c r="T179" s="241"/>
      <c r="AT179" s="242" t="s">
        <v>157</v>
      </c>
      <c r="AU179" s="242" t="s">
        <v>82</v>
      </c>
      <c r="AV179" s="13" t="s">
        <v>82</v>
      </c>
      <c r="AW179" s="13" t="s">
        <v>39</v>
      </c>
      <c r="AX179" s="13" t="s">
        <v>75</v>
      </c>
      <c r="AY179" s="242" t="s">
        <v>144</v>
      </c>
    </row>
    <row r="180" spans="2:65" s="14" customFormat="1">
      <c r="B180" s="243"/>
      <c r="C180" s="244"/>
      <c r="D180" s="245" t="s">
        <v>157</v>
      </c>
      <c r="E180" s="246" t="s">
        <v>22</v>
      </c>
      <c r="F180" s="247" t="s">
        <v>166</v>
      </c>
      <c r="G180" s="244"/>
      <c r="H180" s="248">
        <v>205.9</v>
      </c>
      <c r="I180" s="249"/>
      <c r="J180" s="244"/>
      <c r="K180" s="244"/>
      <c r="L180" s="250"/>
      <c r="M180" s="251"/>
      <c r="N180" s="252"/>
      <c r="O180" s="252"/>
      <c r="P180" s="252"/>
      <c r="Q180" s="252"/>
      <c r="R180" s="252"/>
      <c r="S180" s="252"/>
      <c r="T180" s="253"/>
      <c r="AT180" s="254" t="s">
        <v>157</v>
      </c>
      <c r="AU180" s="254" t="s">
        <v>82</v>
      </c>
      <c r="AV180" s="14" t="s">
        <v>151</v>
      </c>
      <c r="AW180" s="14" t="s">
        <v>39</v>
      </c>
      <c r="AX180" s="14" t="s">
        <v>24</v>
      </c>
      <c r="AY180" s="254" t="s">
        <v>144</v>
      </c>
    </row>
    <row r="181" spans="2:65" s="1" customFormat="1" ht="22.5" customHeight="1">
      <c r="B181" s="42"/>
      <c r="C181" s="205" t="s">
        <v>29</v>
      </c>
      <c r="D181" s="205" t="s">
        <v>146</v>
      </c>
      <c r="E181" s="206" t="s">
        <v>243</v>
      </c>
      <c r="F181" s="207" t="s">
        <v>244</v>
      </c>
      <c r="G181" s="208" t="s">
        <v>245</v>
      </c>
      <c r="H181" s="209">
        <v>770.63400000000001</v>
      </c>
      <c r="I181" s="210"/>
      <c r="J181" s="211">
        <f>ROUND(I181*H181,2)</f>
        <v>0</v>
      </c>
      <c r="K181" s="207" t="s">
        <v>150</v>
      </c>
      <c r="L181" s="62"/>
      <c r="M181" s="212" t="s">
        <v>22</v>
      </c>
      <c r="N181" s="213" t="s">
        <v>46</v>
      </c>
      <c r="O181" s="43"/>
      <c r="P181" s="214">
        <f>O181*H181</f>
        <v>0</v>
      </c>
      <c r="Q181" s="214">
        <v>0</v>
      </c>
      <c r="R181" s="214">
        <f>Q181*H181</f>
        <v>0</v>
      </c>
      <c r="S181" s="214">
        <v>0</v>
      </c>
      <c r="T181" s="215">
        <f>S181*H181</f>
        <v>0</v>
      </c>
      <c r="AR181" s="25" t="s">
        <v>151</v>
      </c>
      <c r="AT181" s="25" t="s">
        <v>146</v>
      </c>
      <c r="AU181" s="25" t="s">
        <v>82</v>
      </c>
      <c r="AY181" s="25" t="s">
        <v>144</v>
      </c>
      <c r="BE181" s="216">
        <f>IF(N181="základní",J181,0)</f>
        <v>0</v>
      </c>
      <c r="BF181" s="216">
        <f>IF(N181="snížená",J181,0)</f>
        <v>0</v>
      </c>
      <c r="BG181" s="216">
        <f>IF(N181="zákl. přenesená",J181,0)</f>
        <v>0</v>
      </c>
      <c r="BH181" s="216">
        <f>IF(N181="sníž. přenesená",J181,0)</f>
        <v>0</v>
      </c>
      <c r="BI181" s="216">
        <f>IF(N181="nulová",J181,0)</f>
        <v>0</v>
      </c>
      <c r="BJ181" s="25" t="s">
        <v>24</v>
      </c>
      <c r="BK181" s="216">
        <f>ROUND(I181*H181,2)</f>
        <v>0</v>
      </c>
      <c r="BL181" s="25" t="s">
        <v>151</v>
      </c>
      <c r="BM181" s="25" t="s">
        <v>246</v>
      </c>
    </row>
    <row r="182" spans="2:65" s="1" customFormat="1" ht="40.5">
      <c r="B182" s="42"/>
      <c r="C182" s="64"/>
      <c r="D182" s="217" t="s">
        <v>153</v>
      </c>
      <c r="E182" s="64"/>
      <c r="F182" s="218" t="s">
        <v>247</v>
      </c>
      <c r="G182" s="64"/>
      <c r="H182" s="64"/>
      <c r="I182" s="173"/>
      <c r="J182" s="64"/>
      <c r="K182" s="64"/>
      <c r="L182" s="62"/>
      <c r="M182" s="219"/>
      <c r="N182" s="43"/>
      <c r="O182" s="43"/>
      <c r="P182" s="43"/>
      <c r="Q182" s="43"/>
      <c r="R182" s="43"/>
      <c r="S182" s="43"/>
      <c r="T182" s="79"/>
      <c r="AT182" s="25" t="s">
        <v>153</v>
      </c>
      <c r="AU182" s="25" t="s">
        <v>82</v>
      </c>
    </row>
    <row r="183" spans="2:65" s="1" customFormat="1" ht="270">
      <c r="B183" s="42"/>
      <c r="C183" s="64"/>
      <c r="D183" s="217" t="s">
        <v>155</v>
      </c>
      <c r="E183" s="64"/>
      <c r="F183" s="220" t="s">
        <v>248</v>
      </c>
      <c r="G183" s="64"/>
      <c r="H183" s="64"/>
      <c r="I183" s="173"/>
      <c r="J183" s="64"/>
      <c r="K183" s="64"/>
      <c r="L183" s="62"/>
      <c r="M183" s="219"/>
      <c r="N183" s="43"/>
      <c r="O183" s="43"/>
      <c r="P183" s="43"/>
      <c r="Q183" s="43"/>
      <c r="R183" s="43"/>
      <c r="S183" s="43"/>
      <c r="T183" s="79"/>
      <c r="AT183" s="25" t="s">
        <v>155</v>
      </c>
      <c r="AU183" s="25" t="s">
        <v>82</v>
      </c>
    </row>
    <row r="184" spans="2:65" s="12" customFormat="1">
      <c r="B184" s="221"/>
      <c r="C184" s="222"/>
      <c r="D184" s="217" t="s">
        <v>157</v>
      </c>
      <c r="E184" s="223" t="s">
        <v>22</v>
      </c>
      <c r="F184" s="224" t="s">
        <v>158</v>
      </c>
      <c r="G184" s="222"/>
      <c r="H184" s="225" t="s">
        <v>22</v>
      </c>
      <c r="I184" s="226"/>
      <c r="J184" s="222"/>
      <c r="K184" s="222"/>
      <c r="L184" s="227"/>
      <c r="M184" s="228"/>
      <c r="N184" s="229"/>
      <c r="O184" s="229"/>
      <c r="P184" s="229"/>
      <c r="Q184" s="229"/>
      <c r="R184" s="229"/>
      <c r="S184" s="229"/>
      <c r="T184" s="230"/>
      <c r="AT184" s="231" t="s">
        <v>157</v>
      </c>
      <c r="AU184" s="231" t="s">
        <v>82</v>
      </c>
      <c r="AV184" s="12" t="s">
        <v>24</v>
      </c>
      <c r="AW184" s="12" t="s">
        <v>39</v>
      </c>
      <c r="AX184" s="12" t="s">
        <v>75</v>
      </c>
      <c r="AY184" s="231" t="s">
        <v>144</v>
      </c>
    </row>
    <row r="185" spans="2:65" s="12" customFormat="1">
      <c r="B185" s="221"/>
      <c r="C185" s="222"/>
      <c r="D185" s="217" t="s">
        <v>157</v>
      </c>
      <c r="E185" s="223" t="s">
        <v>22</v>
      </c>
      <c r="F185" s="224" t="s">
        <v>249</v>
      </c>
      <c r="G185" s="222"/>
      <c r="H185" s="225" t="s">
        <v>22</v>
      </c>
      <c r="I185" s="226"/>
      <c r="J185" s="222"/>
      <c r="K185" s="222"/>
      <c r="L185" s="227"/>
      <c r="M185" s="228"/>
      <c r="N185" s="229"/>
      <c r="O185" s="229"/>
      <c r="P185" s="229"/>
      <c r="Q185" s="229"/>
      <c r="R185" s="229"/>
      <c r="S185" s="229"/>
      <c r="T185" s="230"/>
      <c r="AT185" s="231" t="s">
        <v>157</v>
      </c>
      <c r="AU185" s="231" t="s">
        <v>82</v>
      </c>
      <c r="AV185" s="12" t="s">
        <v>24</v>
      </c>
      <c r="AW185" s="12" t="s">
        <v>39</v>
      </c>
      <c r="AX185" s="12" t="s">
        <v>75</v>
      </c>
      <c r="AY185" s="231" t="s">
        <v>144</v>
      </c>
    </row>
    <row r="186" spans="2:65" s="13" customFormat="1">
      <c r="B186" s="232"/>
      <c r="C186" s="233"/>
      <c r="D186" s="217" t="s">
        <v>157</v>
      </c>
      <c r="E186" s="234" t="s">
        <v>22</v>
      </c>
      <c r="F186" s="235" t="s">
        <v>250</v>
      </c>
      <c r="G186" s="233"/>
      <c r="H186" s="236">
        <v>167.26</v>
      </c>
      <c r="I186" s="237"/>
      <c r="J186" s="233"/>
      <c r="K186" s="233"/>
      <c r="L186" s="238"/>
      <c r="M186" s="239"/>
      <c r="N186" s="240"/>
      <c r="O186" s="240"/>
      <c r="P186" s="240"/>
      <c r="Q186" s="240"/>
      <c r="R186" s="240"/>
      <c r="S186" s="240"/>
      <c r="T186" s="241"/>
      <c r="AT186" s="242" t="s">
        <v>157</v>
      </c>
      <c r="AU186" s="242" t="s">
        <v>82</v>
      </c>
      <c r="AV186" s="13" t="s">
        <v>82</v>
      </c>
      <c r="AW186" s="13" t="s">
        <v>39</v>
      </c>
      <c r="AX186" s="13" t="s">
        <v>75</v>
      </c>
      <c r="AY186" s="242" t="s">
        <v>144</v>
      </c>
    </row>
    <row r="187" spans="2:65" s="13" customFormat="1">
      <c r="B187" s="232"/>
      <c r="C187" s="233"/>
      <c r="D187" s="217" t="s">
        <v>157</v>
      </c>
      <c r="E187" s="234" t="s">
        <v>22</v>
      </c>
      <c r="F187" s="235" t="s">
        <v>251</v>
      </c>
      <c r="G187" s="233"/>
      <c r="H187" s="236">
        <v>202.5</v>
      </c>
      <c r="I187" s="237"/>
      <c r="J187" s="233"/>
      <c r="K187" s="233"/>
      <c r="L187" s="238"/>
      <c r="M187" s="239"/>
      <c r="N187" s="240"/>
      <c r="O187" s="240"/>
      <c r="P187" s="240"/>
      <c r="Q187" s="240"/>
      <c r="R187" s="240"/>
      <c r="S187" s="240"/>
      <c r="T187" s="241"/>
      <c r="AT187" s="242" t="s">
        <v>157</v>
      </c>
      <c r="AU187" s="242" t="s">
        <v>82</v>
      </c>
      <c r="AV187" s="13" t="s">
        <v>82</v>
      </c>
      <c r="AW187" s="13" t="s">
        <v>39</v>
      </c>
      <c r="AX187" s="13" t="s">
        <v>75</v>
      </c>
      <c r="AY187" s="242" t="s">
        <v>144</v>
      </c>
    </row>
    <row r="188" spans="2:65" s="12" customFormat="1">
      <c r="B188" s="221"/>
      <c r="C188" s="222"/>
      <c r="D188" s="217" t="s">
        <v>157</v>
      </c>
      <c r="E188" s="223" t="s">
        <v>22</v>
      </c>
      <c r="F188" s="224" t="s">
        <v>252</v>
      </c>
      <c r="G188" s="222"/>
      <c r="H188" s="225" t="s">
        <v>22</v>
      </c>
      <c r="I188" s="226"/>
      <c r="J188" s="222"/>
      <c r="K188" s="222"/>
      <c r="L188" s="227"/>
      <c r="M188" s="228"/>
      <c r="N188" s="229"/>
      <c r="O188" s="229"/>
      <c r="P188" s="229"/>
      <c r="Q188" s="229"/>
      <c r="R188" s="229"/>
      <c r="S188" s="229"/>
      <c r="T188" s="230"/>
      <c r="AT188" s="231" t="s">
        <v>157</v>
      </c>
      <c r="AU188" s="231" t="s">
        <v>82</v>
      </c>
      <c r="AV188" s="12" t="s">
        <v>24</v>
      </c>
      <c r="AW188" s="12" t="s">
        <v>39</v>
      </c>
      <c r="AX188" s="12" t="s">
        <v>75</v>
      </c>
      <c r="AY188" s="231" t="s">
        <v>144</v>
      </c>
    </row>
    <row r="189" spans="2:65" s="13" customFormat="1">
      <c r="B189" s="232"/>
      <c r="C189" s="233"/>
      <c r="D189" s="217" t="s">
        <v>157</v>
      </c>
      <c r="E189" s="234" t="s">
        <v>22</v>
      </c>
      <c r="F189" s="235" t="s">
        <v>253</v>
      </c>
      <c r="G189" s="233"/>
      <c r="H189" s="236">
        <v>31.31</v>
      </c>
      <c r="I189" s="237"/>
      <c r="J189" s="233"/>
      <c r="K189" s="233"/>
      <c r="L189" s="238"/>
      <c r="M189" s="239"/>
      <c r="N189" s="240"/>
      <c r="O189" s="240"/>
      <c r="P189" s="240"/>
      <c r="Q189" s="240"/>
      <c r="R189" s="240"/>
      <c r="S189" s="240"/>
      <c r="T189" s="241"/>
      <c r="AT189" s="242" t="s">
        <v>157</v>
      </c>
      <c r="AU189" s="242" t="s">
        <v>82</v>
      </c>
      <c r="AV189" s="13" t="s">
        <v>82</v>
      </c>
      <c r="AW189" s="13" t="s">
        <v>39</v>
      </c>
      <c r="AX189" s="13" t="s">
        <v>75</v>
      </c>
      <c r="AY189" s="242" t="s">
        <v>144</v>
      </c>
    </row>
    <row r="190" spans="2:65" s="13" customFormat="1">
      <c r="B190" s="232"/>
      <c r="C190" s="233"/>
      <c r="D190" s="217" t="s">
        <v>157</v>
      </c>
      <c r="E190" s="234" t="s">
        <v>22</v>
      </c>
      <c r="F190" s="235" t="s">
        <v>254</v>
      </c>
      <c r="G190" s="233"/>
      <c r="H190" s="236">
        <v>174.13200000000001</v>
      </c>
      <c r="I190" s="237"/>
      <c r="J190" s="233"/>
      <c r="K190" s="233"/>
      <c r="L190" s="238"/>
      <c r="M190" s="239"/>
      <c r="N190" s="240"/>
      <c r="O190" s="240"/>
      <c r="P190" s="240"/>
      <c r="Q190" s="240"/>
      <c r="R190" s="240"/>
      <c r="S190" s="240"/>
      <c r="T190" s="241"/>
      <c r="AT190" s="242" t="s">
        <v>157</v>
      </c>
      <c r="AU190" s="242" t="s">
        <v>82</v>
      </c>
      <c r="AV190" s="13" t="s">
        <v>82</v>
      </c>
      <c r="AW190" s="13" t="s">
        <v>39</v>
      </c>
      <c r="AX190" s="13" t="s">
        <v>75</v>
      </c>
      <c r="AY190" s="242" t="s">
        <v>144</v>
      </c>
    </row>
    <row r="191" spans="2:65" s="13" customFormat="1">
      <c r="B191" s="232"/>
      <c r="C191" s="233"/>
      <c r="D191" s="217" t="s">
        <v>157</v>
      </c>
      <c r="E191" s="234" t="s">
        <v>22</v>
      </c>
      <c r="F191" s="235" t="s">
        <v>255</v>
      </c>
      <c r="G191" s="233"/>
      <c r="H191" s="236">
        <v>15</v>
      </c>
      <c r="I191" s="237"/>
      <c r="J191" s="233"/>
      <c r="K191" s="233"/>
      <c r="L191" s="238"/>
      <c r="M191" s="239"/>
      <c r="N191" s="240"/>
      <c r="O191" s="240"/>
      <c r="P191" s="240"/>
      <c r="Q191" s="240"/>
      <c r="R191" s="240"/>
      <c r="S191" s="240"/>
      <c r="T191" s="241"/>
      <c r="AT191" s="242" t="s">
        <v>157</v>
      </c>
      <c r="AU191" s="242" t="s">
        <v>82</v>
      </c>
      <c r="AV191" s="13" t="s">
        <v>82</v>
      </c>
      <c r="AW191" s="13" t="s">
        <v>39</v>
      </c>
      <c r="AX191" s="13" t="s">
        <v>75</v>
      </c>
      <c r="AY191" s="242" t="s">
        <v>144</v>
      </c>
    </row>
    <row r="192" spans="2:65" s="12" customFormat="1">
      <c r="B192" s="221"/>
      <c r="C192" s="222"/>
      <c r="D192" s="217" t="s">
        <v>157</v>
      </c>
      <c r="E192" s="223" t="s">
        <v>22</v>
      </c>
      <c r="F192" s="224" t="s">
        <v>256</v>
      </c>
      <c r="G192" s="222"/>
      <c r="H192" s="225" t="s">
        <v>22</v>
      </c>
      <c r="I192" s="226"/>
      <c r="J192" s="222"/>
      <c r="K192" s="222"/>
      <c r="L192" s="227"/>
      <c r="M192" s="228"/>
      <c r="N192" s="229"/>
      <c r="O192" s="229"/>
      <c r="P192" s="229"/>
      <c r="Q192" s="229"/>
      <c r="R192" s="229"/>
      <c r="S192" s="229"/>
      <c r="T192" s="230"/>
      <c r="AT192" s="231" t="s">
        <v>157</v>
      </c>
      <c r="AU192" s="231" t="s">
        <v>82</v>
      </c>
      <c r="AV192" s="12" t="s">
        <v>24</v>
      </c>
      <c r="AW192" s="12" t="s">
        <v>39</v>
      </c>
      <c r="AX192" s="12" t="s">
        <v>75</v>
      </c>
      <c r="AY192" s="231" t="s">
        <v>144</v>
      </c>
    </row>
    <row r="193" spans="2:65" s="13" customFormat="1">
      <c r="B193" s="232"/>
      <c r="C193" s="233"/>
      <c r="D193" s="217" t="s">
        <v>157</v>
      </c>
      <c r="E193" s="234" t="s">
        <v>22</v>
      </c>
      <c r="F193" s="235" t="s">
        <v>257</v>
      </c>
      <c r="G193" s="233"/>
      <c r="H193" s="236">
        <v>5.0220000000000002</v>
      </c>
      <c r="I193" s="237"/>
      <c r="J193" s="233"/>
      <c r="K193" s="233"/>
      <c r="L193" s="238"/>
      <c r="M193" s="239"/>
      <c r="N193" s="240"/>
      <c r="O193" s="240"/>
      <c r="P193" s="240"/>
      <c r="Q193" s="240"/>
      <c r="R193" s="240"/>
      <c r="S193" s="240"/>
      <c r="T193" s="241"/>
      <c r="AT193" s="242" t="s">
        <v>157</v>
      </c>
      <c r="AU193" s="242" t="s">
        <v>82</v>
      </c>
      <c r="AV193" s="13" t="s">
        <v>82</v>
      </c>
      <c r="AW193" s="13" t="s">
        <v>39</v>
      </c>
      <c r="AX193" s="13" t="s">
        <v>75</v>
      </c>
      <c r="AY193" s="242" t="s">
        <v>144</v>
      </c>
    </row>
    <row r="194" spans="2:65" s="15" customFormat="1">
      <c r="B194" s="258"/>
      <c r="C194" s="259"/>
      <c r="D194" s="217" t="s">
        <v>157</v>
      </c>
      <c r="E194" s="260" t="s">
        <v>22</v>
      </c>
      <c r="F194" s="261" t="s">
        <v>227</v>
      </c>
      <c r="G194" s="259"/>
      <c r="H194" s="262">
        <v>595.22400000000005</v>
      </c>
      <c r="I194" s="263"/>
      <c r="J194" s="259"/>
      <c r="K194" s="259"/>
      <c r="L194" s="264"/>
      <c r="M194" s="265"/>
      <c r="N194" s="266"/>
      <c r="O194" s="266"/>
      <c r="P194" s="266"/>
      <c r="Q194" s="266"/>
      <c r="R194" s="266"/>
      <c r="S194" s="266"/>
      <c r="T194" s="267"/>
      <c r="AT194" s="268" t="s">
        <v>157</v>
      </c>
      <c r="AU194" s="268" t="s">
        <v>82</v>
      </c>
      <c r="AV194" s="15" t="s">
        <v>183</v>
      </c>
      <c r="AW194" s="15" t="s">
        <v>39</v>
      </c>
      <c r="AX194" s="15" t="s">
        <v>75</v>
      </c>
      <c r="AY194" s="268" t="s">
        <v>144</v>
      </c>
    </row>
    <row r="195" spans="2:65" s="13" customFormat="1">
      <c r="B195" s="232"/>
      <c r="C195" s="233"/>
      <c r="D195" s="217" t="s">
        <v>157</v>
      </c>
      <c r="E195" s="234" t="s">
        <v>22</v>
      </c>
      <c r="F195" s="235" t="s">
        <v>258</v>
      </c>
      <c r="G195" s="233"/>
      <c r="H195" s="236">
        <v>175.41</v>
      </c>
      <c r="I195" s="237"/>
      <c r="J195" s="233"/>
      <c r="K195" s="233"/>
      <c r="L195" s="238"/>
      <c r="M195" s="239"/>
      <c r="N195" s="240"/>
      <c r="O195" s="240"/>
      <c r="P195" s="240"/>
      <c r="Q195" s="240"/>
      <c r="R195" s="240"/>
      <c r="S195" s="240"/>
      <c r="T195" s="241"/>
      <c r="AT195" s="242" t="s">
        <v>157</v>
      </c>
      <c r="AU195" s="242" t="s">
        <v>82</v>
      </c>
      <c r="AV195" s="13" t="s">
        <v>82</v>
      </c>
      <c r="AW195" s="13" t="s">
        <v>39</v>
      </c>
      <c r="AX195" s="13" t="s">
        <v>75</v>
      </c>
      <c r="AY195" s="242" t="s">
        <v>144</v>
      </c>
    </row>
    <row r="196" spans="2:65" s="14" customFormat="1">
      <c r="B196" s="243"/>
      <c r="C196" s="244"/>
      <c r="D196" s="245" t="s">
        <v>157</v>
      </c>
      <c r="E196" s="246" t="s">
        <v>22</v>
      </c>
      <c r="F196" s="247" t="s">
        <v>166</v>
      </c>
      <c r="G196" s="244"/>
      <c r="H196" s="248">
        <v>770.63400000000001</v>
      </c>
      <c r="I196" s="249"/>
      <c r="J196" s="244"/>
      <c r="K196" s="244"/>
      <c r="L196" s="250"/>
      <c r="M196" s="251"/>
      <c r="N196" s="252"/>
      <c r="O196" s="252"/>
      <c r="P196" s="252"/>
      <c r="Q196" s="252"/>
      <c r="R196" s="252"/>
      <c r="S196" s="252"/>
      <c r="T196" s="253"/>
      <c r="AT196" s="254" t="s">
        <v>157</v>
      </c>
      <c r="AU196" s="254" t="s">
        <v>82</v>
      </c>
      <c r="AV196" s="14" t="s">
        <v>151</v>
      </c>
      <c r="AW196" s="14" t="s">
        <v>39</v>
      </c>
      <c r="AX196" s="14" t="s">
        <v>24</v>
      </c>
      <c r="AY196" s="254" t="s">
        <v>144</v>
      </c>
    </row>
    <row r="197" spans="2:65" s="1" customFormat="1" ht="22.5" customHeight="1">
      <c r="B197" s="42"/>
      <c r="C197" s="205" t="s">
        <v>84</v>
      </c>
      <c r="D197" s="205" t="s">
        <v>146</v>
      </c>
      <c r="E197" s="206" t="s">
        <v>259</v>
      </c>
      <c r="F197" s="207" t="s">
        <v>260</v>
      </c>
      <c r="G197" s="208" t="s">
        <v>245</v>
      </c>
      <c r="H197" s="209">
        <v>770.63400000000001</v>
      </c>
      <c r="I197" s="210"/>
      <c r="J197" s="211">
        <f>ROUND(I197*H197,2)</f>
        <v>0</v>
      </c>
      <c r="K197" s="207" t="s">
        <v>150</v>
      </c>
      <c r="L197" s="62"/>
      <c r="M197" s="212" t="s">
        <v>22</v>
      </c>
      <c r="N197" s="213" t="s">
        <v>46</v>
      </c>
      <c r="O197" s="43"/>
      <c r="P197" s="214">
        <f>O197*H197</f>
        <v>0</v>
      </c>
      <c r="Q197" s="214">
        <v>0</v>
      </c>
      <c r="R197" s="214">
        <f>Q197*H197</f>
        <v>0</v>
      </c>
      <c r="S197" s="214">
        <v>0</v>
      </c>
      <c r="T197" s="215">
        <f>S197*H197</f>
        <v>0</v>
      </c>
      <c r="AR197" s="25" t="s">
        <v>151</v>
      </c>
      <c r="AT197" s="25" t="s">
        <v>146</v>
      </c>
      <c r="AU197" s="25" t="s">
        <v>82</v>
      </c>
      <c r="AY197" s="25" t="s">
        <v>144</v>
      </c>
      <c r="BE197" s="216">
        <f>IF(N197="základní",J197,0)</f>
        <v>0</v>
      </c>
      <c r="BF197" s="216">
        <f>IF(N197="snížená",J197,0)</f>
        <v>0</v>
      </c>
      <c r="BG197" s="216">
        <f>IF(N197="zákl. přenesená",J197,0)</f>
        <v>0</v>
      </c>
      <c r="BH197" s="216">
        <f>IF(N197="sníž. přenesená",J197,0)</f>
        <v>0</v>
      </c>
      <c r="BI197" s="216">
        <f>IF(N197="nulová",J197,0)</f>
        <v>0</v>
      </c>
      <c r="BJ197" s="25" t="s">
        <v>24</v>
      </c>
      <c r="BK197" s="216">
        <f>ROUND(I197*H197,2)</f>
        <v>0</v>
      </c>
      <c r="BL197" s="25" t="s">
        <v>151</v>
      </c>
      <c r="BM197" s="25" t="s">
        <v>261</v>
      </c>
    </row>
    <row r="198" spans="2:65" s="1" customFormat="1" ht="40.5">
      <c r="B198" s="42"/>
      <c r="C198" s="64"/>
      <c r="D198" s="217" t="s">
        <v>153</v>
      </c>
      <c r="E198" s="64"/>
      <c r="F198" s="218" t="s">
        <v>262</v>
      </c>
      <c r="G198" s="64"/>
      <c r="H198" s="64"/>
      <c r="I198" s="173"/>
      <c r="J198" s="64"/>
      <c r="K198" s="64"/>
      <c r="L198" s="62"/>
      <c r="M198" s="219"/>
      <c r="N198" s="43"/>
      <c r="O198" s="43"/>
      <c r="P198" s="43"/>
      <c r="Q198" s="43"/>
      <c r="R198" s="43"/>
      <c r="S198" s="43"/>
      <c r="T198" s="79"/>
      <c r="AT198" s="25" t="s">
        <v>153</v>
      </c>
      <c r="AU198" s="25" t="s">
        <v>82</v>
      </c>
    </row>
    <row r="199" spans="2:65" s="1" customFormat="1" ht="189">
      <c r="B199" s="42"/>
      <c r="C199" s="64"/>
      <c r="D199" s="217" t="s">
        <v>155</v>
      </c>
      <c r="E199" s="64"/>
      <c r="F199" s="220" t="s">
        <v>263</v>
      </c>
      <c r="G199" s="64"/>
      <c r="H199" s="64"/>
      <c r="I199" s="173"/>
      <c r="J199" s="64"/>
      <c r="K199" s="64"/>
      <c r="L199" s="62"/>
      <c r="M199" s="219"/>
      <c r="N199" s="43"/>
      <c r="O199" s="43"/>
      <c r="P199" s="43"/>
      <c r="Q199" s="43"/>
      <c r="R199" s="43"/>
      <c r="S199" s="43"/>
      <c r="T199" s="79"/>
      <c r="AT199" s="25" t="s">
        <v>155</v>
      </c>
      <c r="AU199" s="25" t="s">
        <v>82</v>
      </c>
    </row>
    <row r="200" spans="2:65" s="13" customFormat="1">
      <c r="B200" s="232"/>
      <c r="C200" s="233"/>
      <c r="D200" s="245" t="s">
        <v>157</v>
      </c>
      <c r="E200" s="255" t="s">
        <v>22</v>
      </c>
      <c r="F200" s="256" t="s">
        <v>264</v>
      </c>
      <c r="G200" s="233"/>
      <c r="H200" s="257">
        <v>770.63400000000001</v>
      </c>
      <c r="I200" s="237"/>
      <c r="J200" s="233"/>
      <c r="K200" s="233"/>
      <c r="L200" s="238"/>
      <c r="M200" s="239"/>
      <c r="N200" s="240"/>
      <c r="O200" s="240"/>
      <c r="P200" s="240"/>
      <c r="Q200" s="240"/>
      <c r="R200" s="240"/>
      <c r="S200" s="240"/>
      <c r="T200" s="241"/>
      <c r="AT200" s="242" t="s">
        <v>157</v>
      </c>
      <c r="AU200" s="242" t="s">
        <v>82</v>
      </c>
      <c r="AV200" s="13" t="s">
        <v>82</v>
      </c>
      <c r="AW200" s="13" t="s">
        <v>39</v>
      </c>
      <c r="AX200" s="13" t="s">
        <v>24</v>
      </c>
      <c r="AY200" s="242" t="s">
        <v>144</v>
      </c>
    </row>
    <row r="201" spans="2:65" s="1" customFormat="1" ht="22.5" customHeight="1">
      <c r="B201" s="42"/>
      <c r="C201" s="205" t="s">
        <v>265</v>
      </c>
      <c r="D201" s="205" t="s">
        <v>146</v>
      </c>
      <c r="E201" s="206" t="s">
        <v>266</v>
      </c>
      <c r="F201" s="207" t="s">
        <v>267</v>
      </c>
      <c r="G201" s="208" t="s">
        <v>268</v>
      </c>
      <c r="H201" s="209">
        <v>1464.2049999999999</v>
      </c>
      <c r="I201" s="210"/>
      <c r="J201" s="211">
        <f>ROUND(I201*H201,2)</f>
        <v>0</v>
      </c>
      <c r="K201" s="207" t="s">
        <v>22</v>
      </c>
      <c r="L201" s="62"/>
      <c r="M201" s="212" t="s">
        <v>22</v>
      </c>
      <c r="N201" s="213" t="s">
        <v>46</v>
      </c>
      <c r="O201" s="43"/>
      <c r="P201" s="214">
        <f>O201*H201</f>
        <v>0</v>
      </c>
      <c r="Q201" s="214">
        <v>0</v>
      </c>
      <c r="R201" s="214">
        <f>Q201*H201</f>
        <v>0</v>
      </c>
      <c r="S201" s="214">
        <v>0</v>
      </c>
      <c r="T201" s="215">
        <f>S201*H201</f>
        <v>0</v>
      </c>
      <c r="AR201" s="25" t="s">
        <v>151</v>
      </c>
      <c r="AT201" s="25" t="s">
        <v>146</v>
      </c>
      <c r="AU201" s="25" t="s">
        <v>82</v>
      </c>
      <c r="AY201" s="25" t="s">
        <v>144</v>
      </c>
      <c r="BE201" s="216">
        <f>IF(N201="základní",J201,0)</f>
        <v>0</v>
      </c>
      <c r="BF201" s="216">
        <f>IF(N201="snížená",J201,0)</f>
        <v>0</v>
      </c>
      <c r="BG201" s="216">
        <f>IF(N201="zákl. přenesená",J201,0)</f>
        <v>0</v>
      </c>
      <c r="BH201" s="216">
        <f>IF(N201="sníž. přenesená",J201,0)</f>
        <v>0</v>
      </c>
      <c r="BI201" s="216">
        <f>IF(N201="nulová",J201,0)</f>
        <v>0</v>
      </c>
      <c r="BJ201" s="25" t="s">
        <v>24</v>
      </c>
      <c r="BK201" s="216">
        <f>ROUND(I201*H201,2)</f>
        <v>0</v>
      </c>
      <c r="BL201" s="25" t="s">
        <v>151</v>
      </c>
      <c r="BM201" s="25" t="s">
        <v>269</v>
      </c>
    </row>
    <row r="202" spans="2:65" s="1" customFormat="1">
      <c r="B202" s="42"/>
      <c r="C202" s="64"/>
      <c r="D202" s="217" t="s">
        <v>153</v>
      </c>
      <c r="E202" s="64"/>
      <c r="F202" s="218" t="s">
        <v>267</v>
      </c>
      <c r="G202" s="64"/>
      <c r="H202" s="64"/>
      <c r="I202" s="173"/>
      <c r="J202" s="64"/>
      <c r="K202" s="64"/>
      <c r="L202" s="62"/>
      <c r="M202" s="219"/>
      <c r="N202" s="43"/>
      <c r="O202" s="43"/>
      <c r="P202" s="43"/>
      <c r="Q202" s="43"/>
      <c r="R202" s="43"/>
      <c r="S202" s="43"/>
      <c r="T202" s="79"/>
      <c r="AT202" s="25" t="s">
        <v>153</v>
      </c>
      <c r="AU202" s="25" t="s">
        <v>82</v>
      </c>
    </row>
    <row r="203" spans="2:65" s="13" customFormat="1">
      <c r="B203" s="232"/>
      <c r="C203" s="233"/>
      <c r="D203" s="245" t="s">
        <v>157</v>
      </c>
      <c r="E203" s="255" t="s">
        <v>22</v>
      </c>
      <c r="F203" s="256" t="s">
        <v>270</v>
      </c>
      <c r="G203" s="233"/>
      <c r="H203" s="257">
        <v>1464.2049999999999</v>
      </c>
      <c r="I203" s="237"/>
      <c r="J203" s="233"/>
      <c r="K203" s="233"/>
      <c r="L203" s="238"/>
      <c r="M203" s="239"/>
      <c r="N203" s="240"/>
      <c r="O203" s="240"/>
      <c r="P203" s="240"/>
      <c r="Q203" s="240"/>
      <c r="R203" s="240"/>
      <c r="S203" s="240"/>
      <c r="T203" s="241"/>
      <c r="AT203" s="242" t="s">
        <v>157</v>
      </c>
      <c r="AU203" s="242" t="s">
        <v>82</v>
      </c>
      <c r="AV203" s="13" t="s">
        <v>82</v>
      </c>
      <c r="AW203" s="13" t="s">
        <v>39</v>
      </c>
      <c r="AX203" s="13" t="s">
        <v>24</v>
      </c>
      <c r="AY203" s="242" t="s">
        <v>144</v>
      </c>
    </row>
    <row r="204" spans="2:65" s="1" customFormat="1" ht="22.5" customHeight="1">
      <c r="B204" s="42"/>
      <c r="C204" s="205" t="s">
        <v>88</v>
      </c>
      <c r="D204" s="205" t="s">
        <v>146</v>
      </c>
      <c r="E204" s="206" t="s">
        <v>271</v>
      </c>
      <c r="F204" s="207" t="s">
        <v>272</v>
      </c>
      <c r="G204" s="208" t="s">
        <v>149</v>
      </c>
      <c r="H204" s="209">
        <v>2346.12</v>
      </c>
      <c r="I204" s="210"/>
      <c r="J204" s="211">
        <f>ROUND(I204*H204,2)</f>
        <v>0</v>
      </c>
      <c r="K204" s="207" t="s">
        <v>150</v>
      </c>
      <c r="L204" s="62"/>
      <c r="M204" s="212" t="s">
        <v>22</v>
      </c>
      <c r="N204" s="213" t="s">
        <v>46</v>
      </c>
      <c r="O204" s="43"/>
      <c r="P204" s="214">
        <f>O204*H204</f>
        <v>0</v>
      </c>
      <c r="Q204" s="214">
        <v>0</v>
      </c>
      <c r="R204" s="214">
        <f>Q204*H204</f>
        <v>0</v>
      </c>
      <c r="S204" s="214">
        <v>0</v>
      </c>
      <c r="T204" s="215">
        <f>S204*H204</f>
        <v>0</v>
      </c>
      <c r="AR204" s="25" t="s">
        <v>151</v>
      </c>
      <c r="AT204" s="25" t="s">
        <v>146</v>
      </c>
      <c r="AU204" s="25" t="s">
        <v>82</v>
      </c>
      <c r="AY204" s="25" t="s">
        <v>144</v>
      </c>
      <c r="BE204" s="216">
        <f>IF(N204="základní",J204,0)</f>
        <v>0</v>
      </c>
      <c r="BF204" s="216">
        <f>IF(N204="snížená",J204,0)</f>
        <v>0</v>
      </c>
      <c r="BG204" s="216">
        <f>IF(N204="zákl. přenesená",J204,0)</f>
        <v>0</v>
      </c>
      <c r="BH204" s="216">
        <f>IF(N204="sníž. přenesená",J204,0)</f>
        <v>0</v>
      </c>
      <c r="BI204" s="216">
        <f>IF(N204="nulová",J204,0)</f>
        <v>0</v>
      </c>
      <c r="BJ204" s="25" t="s">
        <v>24</v>
      </c>
      <c r="BK204" s="216">
        <f>ROUND(I204*H204,2)</f>
        <v>0</v>
      </c>
      <c r="BL204" s="25" t="s">
        <v>151</v>
      </c>
      <c r="BM204" s="25" t="s">
        <v>273</v>
      </c>
    </row>
    <row r="205" spans="2:65" s="1" customFormat="1">
      <c r="B205" s="42"/>
      <c r="C205" s="64"/>
      <c r="D205" s="217" t="s">
        <v>153</v>
      </c>
      <c r="E205" s="64"/>
      <c r="F205" s="218" t="s">
        <v>274</v>
      </c>
      <c r="G205" s="64"/>
      <c r="H205" s="64"/>
      <c r="I205" s="173"/>
      <c r="J205" s="64"/>
      <c r="K205" s="64"/>
      <c r="L205" s="62"/>
      <c r="M205" s="219"/>
      <c r="N205" s="43"/>
      <c r="O205" s="43"/>
      <c r="P205" s="43"/>
      <c r="Q205" s="43"/>
      <c r="R205" s="43"/>
      <c r="S205" s="43"/>
      <c r="T205" s="79"/>
      <c r="AT205" s="25" t="s">
        <v>153</v>
      </c>
      <c r="AU205" s="25" t="s">
        <v>82</v>
      </c>
    </row>
    <row r="206" spans="2:65" s="1" customFormat="1" ht="162">
      <c r="B206" s="42"/>
      <c r="C206" s="64"/>
      <c r="D206" s="217" t="s">
        <v>155</v>
      </c>
      <c r="E206" s="64"/>
      <c r="F206" s="220" t="s">
        <v>275</v>
      </c>
      <c r="G206" s="64"/>
      <c r="H206" s="64"/>
      <c r="I206" s="173"/>
      <c r="J206" s="64"/>
      <c r="K206" s="64"/>
      <c r="L206" s="62"/>
      <c r="M206" s="219"/>
      <c r="N206" s="43"/>
      <c r="O206" s="43"/>
      <c r="P206" s="43"/>
      <c r="Q206" s="43"/>
      <c r="R206" s="43"/>
      <c r="S206" s="43"/>
      <c r="T206" s="79"/>
      <c r="AT206" s="25" t="s">
        <v>155</v>
      </c>
      <c r="AU206" s="25" t="s">
        <v>82</v>
      </c>
    </row>
    <row r="207" spans="2:65" s="12" customFormat="1">
      <c r="B207" s="221"/>
      <c r="C207" s="222"/>
      <c r="D207" s="217" t="s">
        <v>157</v>
      </c>
      <c r="E207" s="223" t="s">
        <v>22</v>
      </c>
      <c r="F207" s="224" t="s">
        <v>158</v>
      </c>
      <c r="G207" s="222"/>
      <c r="H207" s="225" t="s">
        <v>22</v>
      </c>
      <c r="I207" s="226"/>
      <c r="J207" s="222"/>
      <c r="K207" s="222"/>
      <c r="L207" s="227"/>
      <c r="M207" s="228"/>
      <c r="N207" s="229"/>
      <c r="O207" s="229"/>
      <c r="P207" s="229"/>
      <c r="Q207" s="229"/>
      <c r="R207" s="229"/>
      <c r="S207" s="229"/>
      <c r="T207" s="230"/>
      <c r="AT207" s="231" t="s">
        <v>157</v>
      </c>
      <c r="AU207" s="231" t="s">
        <v>82</v>
      </c>
      <c r="AV207" s="12" t="s">
        <v>24</v>
      </c>
      <c r="AW207" s="12" t="s">
        <v>39</v>
      </c>
      <c r="AX207" s="12" t="s">
        <v>75</v>
      </c>
      <c r="AY207" s="231" t="s">
        <v>144</v>
      </c>
    </row>
    <row r="208" spans="2:65" s="13" customFormat="1">
      <c r="B208" s="232"/>
      <c r="C208" s="233"/>
      <c r="D208" s="245" t="s">
        <v>157</v>
      </c>
      <c r="E208" s="255" t="s">
        <v>22</v>
      </c>
      <c r="F208" s="256" t="s">
        <v>276</v>
      </c>
      <c r="G208" s="233"/>
      <c r="H208" s="257">
        <v>2346.12</v>
      </c>
      <c r="I208" s="237"/>
      <c r="J208" s="233"/>
      <c r="K208" s="233"/>
      <c r="L208" s="238"/>
      <c r="M208" s="239"/>
      <c r="N208" s="240"/>
      <c r="O208" s="240"/>
      <c r="P208" s="240"/>
      <c r="Q208" s="240"/>
      <c r="R208" s="240"/>
      <c r="S208" s="240"/>
      <c r="T208" s="241"/>
      <c r="AT208" s="242" t="s">
        <v>157</v>
      </c>
      <c r="AU208" s="242" t="s">
        <v>82</v>
      </c>
      <c r="AV208" s="13" t="s">
        <v>82</v>
      </c>
      <c r="AW208" s="13" t="s">
        <v>39</v>
      </c>
      <c r="AX208" s="13" t="s">
        <v>24</v>
      </c>
      <c r="AY208" s="242" t="s">
        <v>144</v>
      </c>
    </row>
    <row r="209" spans="2:65" s="1" customFormat="1" ht="22.5" customHeight="1">
      <c r="B209" s="42"/>
      <c r="C209" s="205" t="s">
        <v>277</v>
      </c>
      <c r="D209" s="205" t="s">
        <v>146</v>
      </c>
      <c r="E209" s="206" t="s">
        <v>278</v>
      </c>
      <c r="F209" s="207" t="s">
        <v>279</v>
      </c>
      <c r="G209" s="208" t="s">
        <v>149</v>
      </c>
      <c r="H209" s="209">
        <v>88</v>
      </c>
      <c r="I209" s="210"/>
      <c r="J209" s="211">
        <f>ROUND(I209*H209,2)</f>
        <v>0</v>
      </c>
      <c r="K209" s="207" t="s">
        <v>150</v>
      </c>
      <c r="L209" s="62"/>
      <c r="M209" s="212" t="s">
        <v>22</v>
      </c>
      <c r="N209" s="213" t="s">
        <v>46</v>
      </c>
      <c r="O209" s="43"/>
      <c r="P209" s="214">
        <f>O209*H209</f>
        <v>0</v>
      </c>
      <c r="Q209" s="214">
        <v>9.4024E-3</v>
      </c>
      <c r="R209" s="214">
        <f>Q209*H209</f>
        <v>0.82741120000000001</v>
      </c>
      <c r="S209" s="214">
        <v>0</v>
      </c>
      <c r="T209" s="215">
        <f>S209*H209</f>
        <v>0</v>
      </c>
      <c r="AR209" s="25" t="s">
        <v>151</v>
      </c>
      <c r="AT209" s="25" t="s">
        <v>146</v>
      </c>
      <c r="AU209" s="25" t="s">
        <v>82</v>
      </c>
      <c r="AY209" s="25" t="s">
        <v>144</v>
      </c>
      <c r="BE209" s="216">
        <f>IF(N209="základní",J209,0)</f>
        <v>0</v>
      </c>
      <c r="BF209" s="216">
        <f>IF(N209="snížená",J209,0)</f>
        <v>0</v>
      </c>
      <c r="BG209" s="216">
        <f>IF(N209="zákl. přenesená",J209,0)</f>
        <v>0</v>
      </c>
      <c r="BH209" s="216">
        <f>IF(N209="sníž. přenesená",J209,0)</f>
        <v>0</v>
      </c>
      <c r="BI209" s="216">
        <f>IF(N209="nulová",J209,0)</f>
        <v>0</v>
      </c>
      <c r="BJ209" s="25" t="s">
        <v>24</v>
      </c>
      <c r="BK209" s="216">
        <f>ROUND(I209*H209,2)</f>
        <v>0</v>
      </c>
      <c r="BL209" s="25" t="s">
        <v>151</v>
      </c>
      <c r="BM209" s="25" t="s">
        <v>280</v>
      </c>
    </row>
    <row r="210" spans="2:65" s="1" customFormat="1">
      <c r="B210" s="42"/>
      <c r="C210" s="64"/>
      <c r="D210" s="217" t="s">
        <v>153</v>
      </c>
      <c r="E210" s="64"/>
      <c r="F210" s="218" t="s">
        <v>281</v>
      </c>
      <c r="G210" s="64"/>
      <c r="H210" s="64"/>
      <c r="I210" s="173"/>
      <c r="J210" s="64"/>
      <c r="K210" s="64"/>
      <c r="L210" s="62"/>
      <c r="M210" s="219"/>
      <c r="N210" s="43"/>
      <c r="O210" s="43"/>
      <c r="P210" s="43"/>
      <c r="Q210" s="43"/>
      <c r="R210" s="43"/>
      <c r="S210" s="43"/>
      <c r="T210" s="79"/>
      <c r="AT210" s="25" t="s">
        <v>153</v>
      </c>
      <c r="AU210" s="25" t="s">
        <v>82</v>
      </c>
    </row>
    <row r="211" spans="2:65" s="1" customFormat="1" ht="40.5">
      <c r="B211" s="42"/>
      <c r="C211" s="64"/>
      <c r="D211" s="217" t="s">
        <v>155</v>
      </c>
      <c r="E211" s="64"/>
      <c r="F211" s="220" t="s">
        <v>282</v>
      </c>
      <c r="G211" s="64"/>
      <c r="H211" s="64"/>
      <c r="I211" s="173"/>
      <c r="J211" s="64"/>
      <c r="K211" s="64"/>
      <c r="L211" s="62"/>
      <c r="M211" s="219"/>
      <c r="N211" s="43"/>
      <c r="O211" s="43"/>
      <c r="P211" s="43"/>
      <c r="Q211" s="43"/>
      <c r="R211" s="43"/>
      <c r="S211" s="43"/>
      <c r="T211" s="79"/>
      <c r="AT211" s="25" t="s">
        <v>155</v>
      </c>
      <c r="AU211" s="25" t="s">
        <v>82</v>
      </c>
    </row>
    <row r="212" spans="2:65" s="12" customFormat="1">
      <c r="B212" s="221"/>
      <c r="C212" s="222"/>
      <c r="D212" s="217" t="s">
        <v>157</v>
      </c>
      <c r="E212" s="223" t="s">
        <v>22</v>
      </c>
      <c r="F212" s="224" t="s">
        <v>158</v>
      </c>
      <c r="G212" s="222"/>
      <c r="H212" s="225" t="s">
        <v>22</v>
      </c>
      <c r="I212" s="226"/>
      <c r="J212" s="222"/>
      <c r="K212" s="222"/>
      <c r="L212" s="227"/>
      <c r="M212" s="228"/>
      <c r="N212" s="229"/>
      <c r="O212" s="229"/>
      <c r="P212" s="229"/>
      <c r="Q212" s="229"/>
      <c r="R212" s="229"/>
      <c r="S212" s="229"/>
      <c r="T212" s="230"/>
      <c r="AT212" s="231" t="s">
        <v>157</v>
      </c>
      <c r="AU212" s="231" t="s">
        <v>82</v>
      </c>
      <c r="AV212" s="12" t="s">
        <v>24</v>
      </c>
      <c r="AW212" s="12" t="s">
        <v>39</v>
      </c>
      <c r="AX212" s="12" t="s">
        <v>75</v>
      </c>
      <c r="AY212" s="231" t="s">
        <v>144</v>
      </c>
    </row>
    <row r="213" spans="2:65" s="12" customFormat="1">
      <c r="B213" s="221"/>
      <c r="C213" s="222"/>
      <c r="D213" s="217" t="s">
        <v>157</v>
      </c>
      <c r="E213" s="223" t="s">
        <v>22</v>
      </c>
      <c r="F213" s="224" t="s">
        <v>283</v>
      </c>
      <c r="G213" s="222"/>
      <c r="H213" s="225" t="s">
        <v>22</v>
      </c>
      <c r="I213" s="226"/>
      <c r="J213" s="222"/>
      <c r="K213" s="222"/>
      <c r="L213" s="227"/>
      <c r="M213" s="228"/>
      <c r="N213" s="229"/>
      <c r="O213" s="229"/>
      <c r="P213" s="229"/>
      <c r="Q213" s="229"/>
      <c r="R213" s="229"/>
      <c r="S213" s="229"/>
      <c r="T213" s="230"/>
      <c r="AT213" s="231" t="s">
        <v>157</v>
      </c>
      <c r="AU213" s="231" t="s">
        <v>82</v>
      </c>
      <c r="AV213" s="12" t="s">
        <v>24</v>
      </c>
      <c r="AW213" s="12" t="s">
        <v>39</v>
      </c>
      <c r="AX213" s="12" t="s">
        <v>75</v>
      </c>
      <c r="AY213" s="231" t="s">
        <v>144</v>
      </c>
    </row>
    <row r="214" spans="2:65" s="13" customFormat="1">
      <c r="B214" s="232"/>
      <c r="C214" s="233"/>
      <c r="D214" s="245" t="s">
        <v>157</v>
      </c>
      <c r="E214" s="255" t="s">
        <v>22</v>
      </c>
      <c r="F214" s="256" t="s">
        <v>284</v>
      </c>
      <c r="G214" s="233"/>
      <c r="H214" s="257">
        <v>88</v>
      </c>
      <c r="I214" s="237"/>
      <c r="J214" s="233"/>
      <c r="K214" s="233"/>
      <c r="L214" s="238"/>
      <c r="M214" s="239"/>
      <c r="N214" s="240"/>
      <c r="O214" s="240"/>
      <c r="P214" s="240"/>
      <c r="Q214" s="240"/>
      <c r="R214" s="240"/>
      <c r="S214" s="240"/>
      <c r="T214" s="241"/>
      <c r="AT214" s="242" t="s">
        <v>157</v>
      </c>
      <c r="AU214" s="242" t="s">
        <v>82</v>
      </c>
      <c r="AV214" s="13" t="s">
        <v>82</v>
      </c>
      <c r="AW214" s="13" t="s">
        <v>39</v>
      </c>
      <c r="AX214" s="13" t="s">
        <v>24</v>
      </c>
      <c r="AY214" s="242" t="s">
        <v>144</v>
      </c>
    </row>
    <row r="215" spans="2:65" s="1" customFormat="1" ht="22.5" customHeight="1">
      <c r="B215" s="42"/>
      <c r="C215" s="205" t="s">
        <v>10</v>
      </c>
      <c r="D215" s="205" t="s">
        <v>146</v>
      </c>
      <c r="E215" s="206" t="s">
        <v>285</v>
      </c>
      <c r="F215" s="207" t="s">
        <v>286</v>
      </c>
      <c r="G215" s="208" t="s">
        <v>149</v>
      </c>
      <c r="H215" s="209">
        <v>88</v>
      </c>
      <c r="I215" s="210"/>
      <c r="J215" s="211">
        <f>ROUND(I215*H215,2)</f>
        <v>0</v>
      </c>
      <c r="K215" s="207" t="s">
        <v>150</v>
      </c>
      <c r="L215" s="62"/>
      <c r="M215" s="212" t="s">
        <v>22</v>
      </c>
      <c r="N215" s="213" t="s">
        <v>46</v>
      </c>
      <c r="O215" s="43"/>
      <c r="P215" s="214">
        <f>O215*H215</f>
        <v>0</v>
      </c>
      <c r="Q215" s="214">
        <v>0</v>
      </c>
      <c r="R215" s="214">
        <f>Q215*H215</f>
        <v>0</v>
      </c>
      <c r="S215" s="214">
        <v>0</v>
      </c>
      <c r="T215" s="215">
        <f>S215*H215</f>
        <v>0</v>
      </c>
      <c r="AR215" s="25" t="s">
        <v>151</v>
      </c>
      <c r="AT215" s="25" t="s">
        <v>146</v>
      </c>
      <c r="AU215" s="25" t="s">
        <v>82</v>
      </c>
      <c r="AY215" s="25" t="s">
        <v>144</v>
      </c>
      <c r="BE215" s="216">
        <f>IF(N215="základní",J215,0)</f>
        <v>0</v>
      </c>
      <c r="BF215" s="216">
        <f>IF(N215="snížená",J215,0)</f>
        <v>0</v>
      </c>
      <c r="BG215" s="216">
        <f>IF(N215="zákl. přenesená",J215,0)</f>
        <v>0</v>
      </c>
      <c r="BH215" s="216">
        <f>IF(N215="sníž. přenesená",J215,0)</f>
        <v>0</v>
      </c>
      <c r="BI215" s="216">
        <f>IF(N215="nulová",J215,0)</f>
        <v>0</v>
      </c>
      <c r="BJ215" s="25" t="s">
        <v>24</v>
      </c>
      <c r="BK215" s="216">
        <f>ROUND(I215*H215,2)</f>
        <v>0</v>
      </c>
      <c r="BL215" s="25" t="s">
        <v>151</v>
      </c>
      <c r="BM215" s="25" t="s">
        <v>287</v>
      </c>
    </row>
    <row r="216" spans="2:65" s="1" customFormat="1">
      <c r="B216" s="42"/>
      <c r="C216" s="64"/>
      <c r="D216" s="217" t="s">
        <v>153</v>
      </c>
      <c r="E216" s="64"/>
      <c r="F216" s="218" t="s">
        <v>288</v>
      </c>
      <c r="G216" s="64"/>
      <c r="H216" s="64"/>
      <c r="I216" s="173"/>
      <c r="J216" s="64"/>
      <c r="K216" s="64"/>
      <c r="L216" s="62"/>
      <c r="M216" s="219"/>
      <c r="N216" s="43"/>
      <c r="O216" s="43"/>
      <c r="P216" s="43"/>
      <c r="Q216" s="43"/>
      <c r="R216" s="43"/>
      <c r="S216" s="43"/>
      <c r="T216" s="79"/>
      <c r="AT216" s="25" t="s">
        <v>153</v>
      </c>
      <c r="AU216" s="25" t="s">
        <v>82</v>
      </c>
    </row>
    <row r="217" spans="2:65" s="1" customFormat="1" ht="40.5">
      <c r="B217" s="42"/>
      <c r="C217" s="64"/>
      <c r="D217" s="217" t="s">
        <v>155</v>
      </c>
      <c r="E217" s="64"/>
      <c r="F217" s="220" t="s">
        <v>282</v>
      </c>
      <c r="G217" s="64"/>
      <c r="H217" s="64"/>
      <c r="I217" s="173"/>
      <c r="J217" s="64"/>
      <c r="K217" s="64"/>
      <c r="L217" s="62"/>
      <c r="M217" s="219"/>
      <c r="N217" s="43"/>
      <c r="O217" s="43"/>
      <c r="P217" s="43"/>
      <c r="Q217" s="43"/>
      <c r="R217" s="43"/>
      <c r="S217" s="43"/>
      <c r="T217" s="79"/>
      <c r="AT217" s="25" t="s">
        <v>155</v>
      </c>
      <c r="AU217" s="25" t="s">
        <v>82</v>
      </c>
    </row>
    <row r="218" spans="2:65" s="13" customFormat="1">
      <c r="B218" s="232"/>
      <c r="C218" s="233"/>
      <c r="D218" s="217" t="s">
        <v>157</v>
      </c>
      <c r="E218" s="234" t="s">
        <v>22</v>
      </c>
      <c r="F218" s="235" t="s">
        <v>289</v>
      </c>
      <c r="G218" s="233"/>
      <c r="H218" s="236">
        <v>88</v>
      </c>
      <c r="I218" s="237"/>
      <c r="J218" s="233"/>
      <c r="K218" s="233"/>
      <c r="L218" s="238"/>
      <c r="M218" s="239"/>
      <c r="N218" s="240"/>
      <c r="O218" s="240"/>
      <c r="P218" s="240"/>
      <c r="Q218" s="240"/>
      <c r="R218" s="240"/>
      <c r="S218" s="240"/>
      <c r="T218" s="241"/>
      <c r="AT218" s="242" t="s">
        <v>157</v>
      </c>
      <c r="AU218" s="242" t="s">
        <v>82</v>
      </c>
      <c r="AV218" s="13" t="s">
        <v>82</v>
      </c>
      <c r="AW218" s="13" t="s">
        <v>39</v>
      </c>
      <c r="AX218" s="13" t="s">
        <v>24</v>
      </c>
      <c r="AY218" s="242" t="s">
        <v>144</v>
      </c>
    </row>
    <row r="219" spans="2:65" s="11" customFormat="1" ht="29.85" customHeight="1">
      <c r="B219" s="188"/>
      <c r="C219" s="189"/>
      <c r="D219" s="202" t="s">
        <v>74</v>
      </c>
      <c r="E219" s="203" t="s">
        <v>194</v>
      </c>
      <c r="F219" s="203" t="s">
        <v>290</v>
      </c>
      <c r="G219" s="189"/>
      <c r="H219" s="189"/>
      <c r="I219" s="192"/>
      <c r="J219" s="204">
        <f>BK219</f>
        <v>0</v>
      </c>
      <c r="K219" s="189"/>
      <c r="L219" s="194"/>
      <c r="M219" s="195"/>
      <c r="N219" s="196"/>
      <c r="O219" s="196"/>
      <c r="P219" s="197">
        <f>SUM(P220:P308)</f>
        <v>0</v>
      </c>
      <c r="Q219" s="196"/>
      <c r="R219" s="197">
        <f>SUM(R220:R308)</f>
        <v>1806.0788540000001</v>
      </c>
      <c r="S219" s="196"/>
      <c r="T219" s="198">
        <f>SUM(T220:T308)</f>
        <v>0</v>
      </c>
      <c r="AR219" s="199" t="s">
        <v>24</v>
      </c>
      <c r="AT219" s="200" t="s">
        <v>74</v>
      </c>
      <c r="AU219" s="200" t="s">
        <v>24</v>
      </c>
      <c r="AY219" s="199" t="s">
        <v>144</v>
      </c>
      <c r="BK219" s="201">
        <f>SUM(BK220:BK308)</f>
        <v>0</v>
      </c>
    </row>
    <row r="220" spans="2:65" s="1" customFormat="1" ht="22.5" customHeight="1">
      <c r="B220" s="42"/>
      <c r="C220" s="205" t="s">
        <v>291</v>
      </c>
      <c r="D220" s="205" t="s">
        <v>146</v>
      </c>
      <c r="E220" s="206" t="s">
        <v>292</v>
      </c>
      <c r="F220" s="207" t="s">
        <v>293</v>
      </c>
      <c r="G220" s="208" t="s">
        <v>149</v>
      </c>
      <c r="H220" s="209">
        <v>584.70000000000005</v>
      </c>
      <c r="I220" s="210"/>
      <c r="J220" s="211">
        <f>ROUND(I220*H220,2)</f>
        <v>0</v>
      </c>
      <c r="K220" s="207" t="s">
        <v>150</v>
      </c>
      <c r="L220" s="62"/>
      <c r="M220" s="212" t="s">
        <v>22</v>
      </c>
      <c r="N220" s="213" t="s">
        <v>46</v>
      </c>
      <c r="O220" s="43"/>
      <c r="P220" s="214">
        <f>O220*H220</f>
        <v>0</v>
      </c>
      <c r="Q220" s="214">
        <v>0</v>
      </c>
      <c r="R220" s="214">
        <f>Q220*H220</f>
        <v>0</v>
      </c>
      <c r="S220" s="214">
        <v>0</v>
      </c>
      <c r="T220" s="215">
        <f>S220*H220</f>
        <v>0</v>
      </c>
      <c r="AR220" s="25" t="s">
        <v>151</v>
      </c>
      <c r="AT220" s="25" t="s">
        <v>146</v>
      </c>
      <c r="AU220" s="25" t="s">
        <v>82</v>
      </c>
      <c r="AY220" s="25" t="s">
        <v>144</v>
      </c>
      <c r="BE220" s="216">
        <f>IF(N220="základní",J220,0)</f>
        <v>0</v>
      </c>
      <c r="BF220" s="216">
        <f>IF(N220="snížená",J220,0)</f>
        <v>0</v>
      </c>
      <c r="BG220" s="216">
        <f>IF(N220="zákl. přenesená",J220,0)</f>
        <v>0</v>
      </c>
      <c r="BH220" s="216">
        <f>IF(N220="sníž. přenesená",J220,0)</f>
        <v>0</v>
      </c>
      <c r="BI220" s="216">
        <f>IF(N220="nulová",J220,0)</f>
        <v>0</v>
      </c>
      <c r="BJ220" s="25" t="s">
        <v>24</v>
      </c>
      <c r="BK220" s="216">
        <f>ROUND(I220*H220,2)</f>
        <v>0</v>
      </c>
      <c r="BL220" s="25" t="s">
        <v>151</v>
      </c>
      <c r="BM220" s="25" t="s">
        <v>294</v>
      </c>
    </row>
    <row r="221" spans="2:65" s="1" customFormat="1" ht="27">
      <c r="B221" s="42"/>
      <c r="C221" s="64"/>
      <c r="D221" s="217" t="s">
        <v>153</v>
      </c>
      <c r="E221" s="64"/>
      <c r="F221" s="218" t="s">
        <v>295</v>
      </c>
      <c r="G221" s="64"/>
      <c r="H221" s="64"/>
      <c r="I221" s="173"/>
      <c r="J221" s="64"/>
      <c r="K221" s="64"/>
      <c r="L221" s="62"/>
      <c r="M221" s="219"/>
      <c r="N221" s="43"/>
      <c r="O221" s="43"/>
      <c r="P221" s="43"/>
      <c r="Q221" s="43"/>
      <c r="R221" s="43"/>
      <c r="S221" s="43"/>
      <c r="T221" s="79"/>
      <c r="AT221" s="25" t="s">
        <v>153</v>
      </c>
      <c r="AU221" s="25" t="s">
        <v>82</v>
      </c>
    </row>
    <row r="222" spans="2:65" s="1" customFormat="1" ht="67.5">
      <c r="B222" s="42"/>
      <c r="C222" s="64"/>
      <c r="D222" s="217" t="s">
        <v>155</v>
      </c>
      <c r="E222" s="64"/>
      <c r="F222" s="220" t="s">
        <v>296</v>
      </c>
      <c r="G222" s="64"/>
      <c r="H222" s="64"/>
      <c r="I222" s="173"/>
      <c r="J222" s="64"/>
      <c r="K222" s="64"/>
      <c r="L222" s="62"/>
      <c r="M222" s="219"/>
      <c r="N222" s="43"/>
      <c r="O222" s="43"/>
      <c r="P222" s="43"/>
      <c r="Q222" s="43"/>
      <c r="R222" s="43"/>
      <c r="S222" s="43"/>
      <c r="T222" s="79"/>
      <c r="AT222" s="25" t="s">
        <v>155</v>
      </c>
      <c r="AU222" s="25" t="s">
        <v>82</v>
      </c>
    </row>
    <row r="223" spans="2:65" s="12" customFormat="1">
      <c r="B223" s="221"/>
      <c r="C223" s="222"/>
      <c r="D223" s="217" t="s">
        <v>157</v>
      </c>
      <c r="E223" s="223" t="s">
        <v>22</v>
      </c>
      <c r="F223" s="224" t="s">
        <v>158</v>
      </c>
      <c r="G223" s="222"/>
      <c r="H223" s="225" t="s">
        <v>22</v>
      </c>
      <c r="I223" s="226"/>
      <c r="J223" s="222"/>
      <c r="K223" s="222"/>
      <c r="L223" s="227"/>
      <c r="M223" s="228"/>
      <c r="N223" s="229"/>
      <c r="O223" s="229"/>
      <c r="P223" s="229"/>
      <c r="Q223" s="229"/>
      <c r="R223" s="229"/>
      <c r="S223" s="229"/>
      <c r="T223" s="230"/>
      <c r="AT223" s="231" t="s">
        <v>157</v>
      </c>
      <c r="AU223" s="231" t="s">
        <v>82</v>
      </c>
      <c r="AV223" s="12" t="s">
        <v>24</v>
      </c>
      <c r="AW223" s="12" t="s">
        <v>39</v>
      </c>
      <c r="AX223" s="12" t="s">
        <v>75</v>
      </c>
      <c r="AY223" s="231" t="s">
        <v>144</v>
      </c>
    </row>
    <row r="224" spans="2:65" s="12" customFormat="1">
      <c r="B224" s="221"/>
      <c r="C224" s="222"/>
      <c r="D224" s="217" t="s">
        <v>157</v>
      </c>
      <c r="E224" s="223" t="s">
        <v>22</v>
      </c>
      <c r="F224" s="224" t="s">
        <v>297</v>
      </c>
      <c r="G224" s="222"/>
      <c r="H224" s="225" t="s">
        <v>22</v>
      </c>
      <c r="I224" s="226"/>
      <c r="J224" s="222"/>
      <c r="K224" s="222"/>
      <c r="L224" s="227"/>
      <c r="M224" s="228"/>
      <c r="N224" s="229"/>
      <c r="O224" s="229"/>
      <c r="P224" s="229"/>
      <c r="Q224" s="229"/>
      <c r="R224" s="229"/>
      <c r="S224" s="229"/>
      <c r="T224" s="230"/>
      <c r="AT224" s="231" t="s">
        <v>157</v>
      </c>
      <c r="AU224" s="231" t="s">
        <v>82</v>
      </c>
      <c r="AV224" s="12" t="s">
        <v>24</v>
      </c>
      <c r="AW224" s="12" t="s">
        <v>39</v>
      </c>
      <c r="AX224" s="12" t="s">
        <v>75</v>
      </c>
      <c r="AY224" s="231" t="s">
        <v>144</v>
      </c>
    </row>
    <row r="225" spans="2:65" s="12" customFormat="1">
      <c r="B225" s="221"/>
      <c r="C225" s="222"/>
      <c r="D225" s="217" t="s">
        <v>157</v>
      </c>
      <c r="E225" s="223" t="s">
        <v>22</v>
      </c>
      <c r="F225" s="224" t="s">
        <v>298</v>
      </c>
      <c r="G225" s="222"/>
      <c r="H225" s="225" t="s">
        <v>22</v>
      </c>
      <c r="I225" s="226"/>
      <c r="J225" s="222"/>
      <c r="K225" s="222"/>
      <c r="L225" s="227"/>
      <c r="M225" s="228"/>
      <c r="N225" s="229"/>
      <c r="O225" s="229"/>
      <c r="P225" s="229"/>
      <c r="Q225" s="229"/>
      <c r="R225" s="229"/>
      <c r="S225" s="229"/>
      <c r="T225" s="230"/>
      <c r="AT225" s="231" t="s">
        <v>157</v>
      </c>
      <c r="AU225" s="231" t="s">
        <v>82</v>
      </c>
      <c r="AV225" s="12" t="s">
        <v>24</v>
      </c>
      <c r="AW225" s="12" t="s">
        <v>39</v>
      </c>
      <c r="AX225" s="12" t="s">
        <v>75</v>
      </c>
      <c r="AY225" s="231" t="s">
        <v>144</v>
      </c>
    </row>
    <row r="226" spans="2:65" s="13" customFormat="1">
      <c r="B226" s="232"/>
      <c r="C226" s="233"/>
      <c r="D226" s="245" t="s">
        <v>157</v>
      </c>
      <c r="E226" s="255" t="s">
        <v>22</v>
      </c>
      <c r="F226" s="256" t="s">
        <v>299</v>
      </c>
      <c r="G226" s="233"/>
      <c r="H226" s="257">
        <v>584.70000000000005</v>
      </c>
      <c r="I226" s="237"/>
      <c r="J226" s="233"/>
      <c r="K226" s="233"/>
      <c r="L226" s="238"/>
      <c r="M226" s="239"/>
      <c r="N226" s="240"/>
      <c r="O226" s="240"/>
      <c r="P226" s="240"/>
      <c r="Q226" s="240"/>
      <c r="R226" s="240"/>
      <c r="S226" s="240"/>
      <c r="T226" s="241"/>
      <c r="AT226" s="242" t="s">
        <v>157</v>
      </c>
      <c r="AU226" s="242" t="s">
        <v>82</v>
      </c>
      <c r="AV226" s="13" t="s">
        <v>82</v>
      </c>
      <c r="AW226" s="13" t="s">
        <v>39</v>
      </c>
      <c r="AX226" s="13" t="s">
        <v>24</v>
      </c>
      <c r="AY226" s="242" t="s">
        <v>144</v>
      </c>
    </row>
    <row r="227" spans="2:65" s="1" customFormat="1" ht="22.5" customHeight="1">
      <c r="B227" s="42"/>
      <c r="C227" s="269" t="s">
        <v>300</v>
      </c>
      <c r="D227" s="269" t="s">
        <v>301</v>
      </c>
      <c r="E227" s="270" t="s">
        <v>302</v>
      </c>
      <c r="F227" s="271" t="s">
        <v>303</v>
      </c>
      <c r="G227" s="272" t="s">
        <v>268</v>
      </c>
      <c r="H227" s="273">
        <v>359.59100000000001</v>
      </c>
      <c r="I227" s="274"/>
      <c r="J227" s="275">
        <f>ROUND(I227*H227,2)</f>
        <v>0</v>
      </c>
      <c r="K227" s="271" t="s">
        <v>22</v>
      </c>
      <c r="L227" s="276"/>
      <c r="M227" s="277" t="s">
        <v>22</v>
      </c>
      <c r="N227" s="278" t="s">
        <v>46</v>
      </c>
      <c r="O227" s="43"/>
      <c r="P227" s="214">
        <f>O227*H227</f>
        <v>0</v>
      </c>
      <c r="Q227" s="214">
        <v>1</v>
      </c>
      <c r="R227" s="214">
        <f>Q227*H227</f>
        <v>359.59100000000001</v>
      </c>
      <c r="S227" s="214">
        <v>0</v>
      </c>
      <c r="T227" s="215">
        <f>S227*H227</f>
        <v>0</v>
      </c>
      <c r="AR227" s="25" t="s">
        <v>217</v>
      </c>
      <c r="AT227" s="25" t="s">
        <v>301</v>
      </c>
      <c r="AU227" s="25" t="s">
        <v>82</v>
      </c>
      <c r="AY227" s="25" t="s">
        <v>144</v>
      </c>
      <c r="BE227" s="216">
        <f>IF(N227="základní",J227,0)</f>
        <v>0</v>
      </c>
      <c r="BF227" s="216">
        <f>IF(N227="snížená",J227,0)</f>
        <v>0</v>
      </c>
      <c r="BG227" s="216">
        <f>IF(N227="zákl. přenesená",J227,0)</f>
        <v>0</v>
      </c>
      <c r="BH227" s="216">
        <f>IF(N227="sníž. přenesená",J227,0)</f>
        <v>0</v>
      </c>
      <c r="BI227" s="216">
        <f>IF(N227="nulová",J227,0)</f>
        <v>0</v>
      </c>
      <c r="BJ227" s="25" t="s">
        <v>24</v>
      </c>
      <c r="BK227" s="216">
        <f>ROUND(I227*H227,2)</f>
        <v>0</v>
      </c>
      <c r="BL227" s="25" t="s">
        <v>151</v>
      </c>
      <c r="BM227" s="25" t="s">
        <v>304</v>
      </c>
    </row>
    <row r="228" spans="2:65" s="1" customFormat="1">
      <c r="B228" s="42"/>
      <c r="C228" s="64"/>
      <c r="D228" s="217" t="s">
        <v>153</v>
      </c>
      <c r="E228" s="64"/>
      <c r="F228" s="218" t="s">
        <v>303</v>
      </c>
      <c r="G228" s="64"/>
      <c r="H228" s="64"/>
      <c r="I228" s="173"/>
      <c r="J228" s="64"/>
      <c r="K228" s="64"/>
      <c r="L228" s="62"/>
      <c r="M228" s="219"/>
      <c r="N228" s="43"/>
      <c r="O228" s="43"/>
      <c r="P228" s="43"/>
      <c r="Q228" s="43"/>
      <c r="R228" s="43"/>
      <c r="S228" s="43"/>
      <c r="T228" s="79"/>
      <c r="AT228" s="25" t="s">
        <v>153</v>
      </c>
      <c r="AU228" s="25" t="s">
        <v>82</v>
      </c>
    </row>
    <row r="229" spans="2:65" s="13" customFormat="1">
      <c r="B229" s="232"/>
      <c r="C229" s="233"/>
      <c r="D229" s="245" t="s">
        <v>157</v>
      </c>
      <c r="E229" s="255" t="s">
        <v>22</v>
      </c>
      <c r="F229" s="256" t="s">
        <v>305</v>
      </c>
      <c r="G229" s="233"/>
      <c r="H229" s="257">
        <v>359.59100000000001</v>
      </c>
      <c r="I229" s="237"/>
      <c r="J229" s="233"/>
      <c r="K229" s="233"/>
      <c r="L229" s="238"/>
      <c r="M229" s="239"/>
      <c r="N229" s="240"/>
      <c r="O229" s="240"/>
      <c r="P229" s="240"/>
      <c r="Q229" s="240"/>
      <c r="R229" s="240"/>
      <c r="S229" s="240"/>
      <c r="T229" s="241"/>
      <c r="AT229" s="242" t="s">
        <v>157</v>
      </c>
      <c r="AU229" s="242" t="s">
        <v>82</v>
      </c>
      <c r="AV229" s="13" t="s">
        <v>82</v>
      </c>
      <c r="AW229" s="13" t="s">
        <v>39</v>
      </c>
      <c r="AX229" s="13" t="s">
        <v>24</v>
      </c>
      <c r="AY229" s="242" t="s">
        <v>144</v>
      </c>
    </row>
    <row r="230" spans="2:65" s="1" customFormat="1" ht="22.5" customHeight="1">
      <c r="B230" s="42"/>
      <c r="C230" s="269" t="s">
        <v>306</v>
      </c>
      <c r="D230" s="269" t="s">
        <v>301</v>
      </c>
      <c r="E230" s="270" t="s">
        <v>307</v>
      </c>
      <c r="F230" s="271" t="s">
        <v>308</v>
      </c>
      <c r="G230" s="272" t="s">
        <v>268</v>
      </c>
      <c r="H230" s="273">
        <v>961.53899999999999</v>
      </c>
      <c r="I230" s="274"/>
      <c r="J230" s="275">
        <f>ROUND(I230*H230,2)</f>
        <v>0</v>
      </c>
      <c r="K230" s="271" t="s">
        <v>22</v>
      </c>
      <c r="L230" s="276"/>
      <c r="M230" s="277" t="s">
        <v>22</v>
      </c>
      <c r="N230" s="278" t="s">
        <v>46</v>
      </c>
      <c r="O230" s="43"/>
      <c r="P230" s="214">
        <f>O230*H230</f>
        <v>0</v>
      </c>
      <c r="Q230" s="214">
        <v>1</v>
      </c>
      <c r="R230" s="214">
        <f>Q230*H230</f>
        <v>961.53899999999999</v>
      </c>
      <c r="S230" s="214">
        <v>0</v>
      </c>
      <c r="T230" s="215">
        <f>S230*H230</f>
        <v>0</v>
      </c>
      <c r="AR230" s="25" t="s">
        <v>217</v>
      </c>
      <c r="AT230" s="25" t="s">
        <v>301</v>
      </c>
      <c r="AU230" s="25" t="s">
        <v>82</v>
      </c>
      <c r="AY230" s="25" t="s">
        <v>144</v>
      </c>
      <c r="BE230" s="216">
        <f>IF(N230="základní",J230,0)</f>
        <v>0</v>
      </c>
      <c r="BF230" s="216">
        <f>IF(N230="snížená",J230,0)</f>
        <v>0</v>
      </c>
      <c r="BG230" s="216">
        <f>IF(N230="zákl. přenesená",J230,0)</f>
        <v>0</v>
      </c>
      <c r="BH230" s="216">
        <f>IF(N230="sníž. přenesená",J230,0)</f>
        <v>0</v>
      </c>
      <c r="BI230" s="216">
        <f>IF(N230="nulová",J230,0)</f>
        <v>0</v>
      </c>
      <c r="BJ230" s="25" t="s">
        <v>24</v>
      </c>
      <c r="BK230" s="216">
        <f>ROUND(I230*H230,2)</f>
        <v>0</v>
      </c>
      <c r="BL230" s="25" t="s">
        <v>151</v>
      </c>
      <c r="BM230" s="25" t="s">
        <v>309</v>
      </c>
    </row>
    <row r="231" spans="2:65" s="1" customFormat="1" ht="27">
      <c r="B231" s="42"/>
      <c r="C231" s="64"/>
      <c r="D231" s="245" t="s">
        <v>153</v>
      </c>
      <c r="E231" s="64"/>
      <c r="F231" s="279" t="s">
        <v>310</v>
      </c>
      <c r="G231" s="64"/>
      <c r="H231" s="64"/>
      <c r="I231" s="173"/>
      <c r="J231" s="64"/>
      <c r="K231" s="64"/>
      <c r="L231" s="62"/>
      <c r="M231" s="219"/>
      <c r="N231" s="43"/>
      <c r="O231" s="43"/>
      <c r="P231" s="43"/>
      <c r="Q231" s="43"/>
      <c r="R231" s="43"/>
      <c r="S231" s="43"/>
      <c r="T231" s="79"/>
      <c r="AT231" s="25" t="s">
        <v>153</v>
      </c>
      <c r="AU231" s="25" t="s">
        <v>82</v>
      </c>
    </row>
    <row r="232" spans="2:65" s="1" customFormat="1" ht="22.5" customHeight="1">
      <c r="B232" s="42"/>
      <c r="C232" s="205" t="s">
        <v>311</v>
      </c>
      <c r="D232" s="205" t="s">
        <v>146</v>
      </c>
      <c r="E232" s="206" t="s">
        <v>312</v>
      </c>
      <c r="F232" s="207" t="s">
        <v>313</v>
      </c>
      <c r="G232" s="208" t="s">
        <v>149</v>
      </c>
      <c r="H232" s="209">
        <v>600.6</v>
      </c>
      <c r="I232" s="210"/>
      <c r="J232" s="211">
        <f>ROUND(I232*H232,2)</f>
        <v>0</v>
      </c>
      <c r="K232" s="207" t="s">
        <v>150</v>
      </c>
      <c r="L232" s="62"/>
      <c r="M232" s="212" t="s">
        <v>22</v>
      </c>
      <c r="N232" s="213" t="s">
        <v>46</v>
      </c>
      <c r="O232" s="43"/>
      <c r="P232" s="214">
        <f>O232*H232</f>
        <v>0</v>
      </c>
      <c r="Q232" s="214">
        <v>0</v>
      </c>
      <c r="R232" s="214">
        <f>Q232*H232</f>
        <v>0</v>
      </c>
      <c r="S232" s="214">
        <v>0</v>
      </c>
      <c r="T232" s="215">
        <f>S232*H232</f>
        <v>0</v>
      </c>
      <c r="AR232" s="25" t="s">
        <v>151</v>
      </c>
      <c r="AT232" s="25" t="s">
        <v>146</v>
      </c>
      <c r="AU232" s="25" t="s">
        <v>82</v>
      </c>
      <c r="AY232" s="25" t="s">
        <v>144</v>
      </c>
      <c r="BE232" s="216">
        <f>IF(N232="základní",J232,0)</f>
        <v>0</v>
      </c>
      <c r="BF232" s="216">
        <f>IF(N232="snížená",J232,0)</f>
        <v>0</v>
      </c>
      <c r="BG232" s="216">
        <f>IF(N232="zákl. přenesená",J232,0)</f>
        <v>0</v>
      </c>
      <c r="BH232" s="216">
        <f>IF(N232="sníž. přenesená",J232,0)</f>
        <v>0</v>
      </c>
      <c r="BI232" s="216">
        <f>IF(N232="nulová",J232,0)</f>
        <v>0</v>
      </c>
      <c r="BJ232" s="25" t="s">
        <v>24</v>
      </c>
      <c r="BK232" s="216">
        <f>ROUND(I232*H232,2)</f>
        <v>0</v>
      </c>
      <c r="BL232" s="25" t="s">
        <v>151</v>
      </c>
      <c r="BM232" s="25" t="s">
        <v>314</v>
      </c>
    </row>
    <row r="233" spans="2:65" s="1" customFormat="1" ht="27">
      <c r="B233" s="42"/>
      <c r="C233" s="64"/>
      <c r="D233" s="217" t="s">
        <v>153</v>
      </c>
      <c r="E233" s="64"/>
      <c r="F233" s="218" t="s">
        <v>315</v>
      </c>
      <c r="G233" s="64"/>
      <c r="H233" s="64"/>
      <c r="I233" s="173"/>
      <c r="J233" s="64"/>
      <c r="K233" s="64"/>
      <c r="L233" s="62"/>
      <c r="M233" s="219"/>
      <c r="N233" s="43"/>
      <c r="O233" s="43"/>
      <c r="P233" s="43"/>
      <c r="Q233" s="43"/>
      <c r="R233" s="43"/>
      <c r="S233" s="43"/>
      <c r="T233" s="79"/>
      <c r="AT233" s="25" t="s">
        <v>153</v>
      </c>
      <c r="AU233" s="25" t="s">
        <v>82</v>
      </c>
    </row>
    <row r="234" spans="2:65" s="12" customFormat="1">
      <c r="B234" s="221"/>
      <c r="C234" s="222"/>
      <c r="D234" s="217" t="s">
        <v>157</v>
      </c>
      <c r="E234" s="223" t="s">
        <v>22</v>
      </c>
      <c r="F234" s="224" t="s">
        <v>158</v>
      </c>
      <c r="G234" s="222"/>
      <c r="H234" s="225" t="s">
        <v>22</v>
      </c>
      <c r="I234" s="226"/>
      <c r="J234" s="222"/>
      <c r="K234" s="222"/>
      <c r="L234" s="227"/>
      <c r="M234" s="228"/>
      <c r="N234" s="229"/>
      <c r="O234" s="229"/>
      <c r="P234" s="229"/>
      <c r="Q234" s="229"/>
      <c r="R234" s="229"/>
      <c r="S234" s="229"/>
      <c r="T234" s="230"/>
      <c r="AT234" s="231" t="s">
        <v>157</v>
      </c>
      <c r="AU234" s="231" t="s">
        <v>82</v>
      </c>
      <c r="AV234" s="12" t="s">
        <v>24</v>
      </c>
      <c r="AW234" s="12" t="s">
        <v>39</v>
      </c>
      <c r="AX234" s="12" t="s">
        <v>75</v>
      </c>
      <c r="AY234" s="231" t="s">
        <v>144</v>
      </c>
    </row>
    <row r="235" spans="2:65" s="12" customFormat="1">
      <c r="B235" s="221"/>
      <c r="C235" s="222"/>
      <c r="D235" s="217" t="s">
        <v>157</v>
      </c>
      <c r="E235" s="223" t="s">
        <v>22</v>
      </c>
      <c r="F235" s="224" t="s">
        <v>316</v>
      </c>
      <c r="G235" s="222"/>
      <c r="H235" s="225" t="s">
        <v>22</v>
      </c>
      <c r="I235" s="226"/>
      <c r="J235" s="222"/>
      <c r="K235" s="222"/>
      <c r="L235" s="227"/>
      <c r="M235" s="228"/>
      <c r="N235" s="229"/>
      <c r="O235" s="229"/>
      <c r="P235" s="229"/>
      <c r="Q235" s="229"/>
      <c r="R235" s="229"/>
      <c r="S235" s="229"/>
      <c r="T235" s="230"/>
      <c r="AT235" s="231" t="s">
        <v>157</v>
      </c>
      <c r="AU235" s="231" t="s">
        <v>82</v>
      </c>
      <c r="AV235" s="12" t="s">
        <v>24</v>
      </c>
      <c r="AW235" s="12" t="s">
        <v>39</v>
      </c>
      <c r="AX235" s="12" t="s">
        <v>75</v>
      </c>
      <c r="AY235" s="231" t="s">
        <v>144</v>
      </c>
    </row>
    <row r="236" spans="2:65" s="13" customFormat="1">
      <c r="B236" s="232"/>
      <c r="C236" s="233"/>
      <c r="D236" s="217" t="s">
        <v>157</v>
      </c>
      <c r="E236" s="234" t="s">
        <v>22</v>
      </c>
      <c r="F236" s="235" t="s">
        <v>317</v>
      </c>
      <c r="G236" s="233"/>
      <c r="H236" s="236">
        <v>384.4</v>
      </c>
      <c r="I236" s="237"/>
      <c r="J236" s="233"/>
      <c r="K236" s="233"/>
      <c r="L236" s="238"/>
      <c r="M236" s="239"/>
      <c r="N236" s="240"/>
      <c r="O236" s="240"/>
      <c r="P236" s="240"/>
      <c r="Q236" s="240"/>
      <c r="R236" s="240"/>
      <c r="S236" s="240"/>
      <c r="T236" s="241"/>
      <c r="AT236" s="242" t="s">
        <v>157</v>
      </c>
      <c r="AU236" s="242" t="s">
        <v>82</v>
      </c>
      <c r="AV236" s="13" t="s">
        <v>82</v>
      </c>
      <c r="AW236" s="13" t="s">
        <v>39</v>
      </c>
      <c r="AX236" s="13" t="s">
        <v>75</v>
      </c>
      <c r="AY236" s="242" t="s">
        <v>144</v>
      </c>
    </row>
    <row r="237" spans="2:65" s="13" customFormat="1">
      <c r="B237" s="232"/>
      <c r="C237" s="233"/>
      <c r="D237" s="217" t="s">
        <v>157</v>
      </c>
      <c r="E237" s="234" t="s">
        <v>22</v>
      </c>
      <c r="F237" s="235" t="s">
        <v>318</v>
      </c>
      <c r="G237" s="233"/>
      <c r="H237" s="236">
        <v>16.2</v>
      </c>
      <c r="I237" s="237"/>
      <c r="J237" s="233"/>
      <c r="K237" s="233"/>
      <c r="L237" s="238"/>
      <c r="M237" s="239"/>
      <c r="N237" s="240"/>
      <c r="O237" s="240"/>
      <c r="P237" s="240"/>
      <c r="Q237" s="240"/>
      <c r="R237" s="240"/>
      <c r="S237" s="240"/>
      <c r="T237" s="241"/>
      <c r="AT237" s="242" t="s">
        <v>157</v>
      </c>
      <c r="AU237" s="242" t="s">
        <v>82</v>
      </c>
      <c r="AV237" s="13" t="s">
        <v>82</v>
      </c>
      <c r="AW237" s="13" t="s">
        <v>39</v>
      </c>
      <c r="AX237" s="13" t="s">
        <v>75</v>
      </c>
      <c r="AY237" s="242" t="s">
        <v>144</v>
      </c>
    </row>
    <row r="238" spans="2:65" s="13" customFormat="1">
      <c r="B238" s="232"/>
      <c r="C238" s="233"/>
      <c r="D238" s="217" t="s">
        <v>157</v>
      </c>
      <c r="E238" s="234" t="s">
        <v>22</v>
      </c>
      <c r="F238" s="235" t="s">
        <v>319</v>
      </c>
      <c r="G238" s="233"/>
      <c r="H238" s="236">
        <v>87.9</v>
      </c>
      <c r="I238" s="237"/>
      <c r="J238" s="233"/>
      <c r="K238" s="233"/>
      <c r="L238" s="238"/>
      <c r="M238" s="239"/>
      <c r="N238" s="240"/>
      <c r="O238" s="240"/>
      <c r="P238" s="240"/>
      <c r="Q238" s="240"/>
      <c r="R238" s="240"/>
      <c r="S238" s="240"/>
      <c r="T238" s="241"/>
      <c r="AT238" s="242" t="s">
        <v>157</v>
      </c>
      <c r="AU238" s="242" t="s">
        <v>82</v>
      </c>
      <c r="AV238" s="13" t="s">
        <v>82</v>
      </c>
      <c r="AW238" s="13" t="s">
        <v>39</v>
      </c>
      <c r="AX238" s="13" t="s">
        <v>75</v>
      </c>
      <c r="AY238" s="242" t="s">
        <v>144</v>
      </c>
    </row>
    <row r="239" spans="2:65" s="13" customFormat="1">
      <c r="B239" s="232"/>
      <c r="C239" s="233"/>
      <c r="D239" s="217" t="s">
        <v>157</v>
      </c>
      <c r="E239" s="234" t="s">
        <v>22</v>
      </c>
      <c r="F239" s="235" t="s">
        <v>320</v>
      </c>
      <c r="G239" s="233"/>
      <c r="H239" s="236">
        <v>112.1</v>
      </c>
      <c r="I239" s="237"/>
      <c r="J239" s="233"/>
      <c r="K239" s="233"/>
      <c r="L239" s="238"/>
      <c r="M239" s="239"/>
      <c r="N239" s="240"/>
      <c r="O239" s="240"/>
      <c r="P239" s="240"/>
      <c r="Q239" s="240"/>
      <c r="R239" s="240"/>
      <c r="S239" s="240"/>
      <c r="T239" s="241"/>
      <c r="AT239" s="242" t="s">
        <v>157</v>
      </c>
      <c r="AU239" s="242" t="s">
        <v>82</v>
      </c>
      <c r="AV239" s="13" t="s">
        <v>82</v>
      </c>
      <c r="AW239" s="13" t="s">
        <v>39</v>
      </c>
      <c r="AX239" s="13" t="s">
        <v>75</v>
      </c>
      <c r="AY239" s="242" t="s">
        <v>144</v>
      </c>
    </row>
    <row r="240" spans="2:65" s="14" customFormat="1">
      <c r="B240" s="243"/>
      <c r="C240" s="244"/>
      <c r="D240" s="245" t="s">
        <v>157</v>
      </c>
      <c r="E240" s="246" t="s">
        <v>22</v>
      </c>
      <c r="F240" s="247" t="s">
        <v>166</v>
      </c>
      <c r="G240" s="244"/>
      <c r="H240" s="248">
        <v>600.6</v>
      </c>
      <c r="I240" s="249"/>
      <c r="J240" s="244"/>
      <c r="K240" s="244"/>
      <c r="L240" s="250"/>
      <c r="M240" s="251"/>
      <c r="N240" s="252"/>
      <c r="O240" s="252"/>
      <c r="P240" s="252"/>
      <c r="Q240" s="252"/>
      <c r="R240" s="252"/>
      <c r="S240" s="252"/>
      <c r="T240" s="253"/>
      <c r="AT240" s="254" t="s">
        <v>157</v>
      </c>
      <c r="AU240" s="254" t="s">
        <v>82</v>
      </c>
      <c r="AV240" s="14" t="s">
        <v>151</v>
      </c>
      <c r="AW240" s="14" t="s">
        <v>39</v>
      </c>
      <c r="AX240" s="14" t="s">
        <v>24</v>
      </c>
      <c r="AY240" s="254" t="s">
        <v>144</v>
      </c>
    </row>
    <row r="241" spans="2:65" s="1" customFormat="1" ht="22.5" customHeight="1">
      <c r="B241" s="42"/>
      <c r="C241" s="205" t="s">
        <v>321</v>
      </c>
      <c r="D241" s="205" t="s">
        <v>146</v>
      </c>
      <c r="E241" s="206" t="s">
        <v>322</v>
      </c>
      <c r="F241" s="207" t="s">
        <v>323</v>
      </c>
      <c r="G241" s="208" t="s">
        <v>149</v>
      </c>
      <c r="H241" s="209">
        <v>700.6</v>
      </c>
      <c r="I241" s="210"/>
      <c r="J241" s="211">
        <f>ROUND(I241*H241,2)</f>
        <v>0</v>
      </c>
      <c r="K241" s="207" t="s">
        <v>150</v>
      </c>
      <c r="L241" s="62"/>
      <c r="M241" s="212" t="s">
        <v>22</v>
      </c>
      <c r="N241" s="213" t="s">
        <v>46</v>
      </c>
      <c r="O241" s="43"/>
      <c r="P241" s="214">
        <f>O241*H241</f>
        <v>0</v>
      </c>
      <c r="Q241" s="214">
        <v>0</v>
      </c>
      <c r="R241" s="214">
        <f>Q241*H241</f>
        <v>0</v>
      </c>
      <c r="S241" s="214">
        <v>0</v>
      </c>
      <c r="T241" s="215">
        <f>S241*H241</f>
        <v>0</v>
      </c>
      <c r="AR241" s="25" t="s">
        <v>151</v>
      </c>
      <c r="AT241" s="25" t="s">
        <v>146</v>
      </c>
      <c r="AU241" s="25" t="s">
        <v>82</v>
      </c>
      <c r="AY241" s="25" t="s">
        <v>144</v>
      </c>
      <c r="BE241" s="216">
        <f>IF(N241="základní",J241,0)</f>
        <v>0</v>
      </c>
      <c r="BF241" s="216">
        <f>IF(N241="snížená",J241,0)</f>
        <v>0</v>
      </c>
      <c r="BG241" s="216">
        <f>IF(N241="zákl. přenesená",J241,0)</f>
        <v>0</v>
      </c>
      <c r="BH241" s="216">
        <f>IF(N241="sníž. přenesená",J241,0)</f>
        <v>0</v>
      </c>
      <c r="BI241" s="216">
        <f>IF(N241="nulová",J241,0)</f>
        <v>0</v>
      </c>
      <c r="BJ241" s="25" t="s">
        <v>24</v>
      </c>
      <c r="BK241" s="216">
        <f>ROUND(I241*H241,2)</f>
        <v>0</v>
      </c>
      <c r="BL241" s="25" t="s">
        <v>151</v>
      </c>
      <c r="BM241" s="25" t="s">
        <v>324</v>
      </c>
    </row>
    <row r="242" spans="2:65" s="1" customFormat="1">
      <c r="B242" s="42"/>
      <c r="C242" s="64"/>
      <c r="D242" s="217" t="s">
        <v>153</v>
      </c>
      <c r="E242" s="64"/>
      <c r="F242" s="218" t="s">
        <v>325</v>
      </c>
      <c r="G242" s="64"/>
      <c r="H242" s="64"/>
      <c r="I242" s="173"/>
      <c r="J242" s="64"/>
      <c r="K242" s="64"/>
      <c r="L242" s="62"/>
      <c r="M242" s="219"/>
      <c r="N242" s="43"/>
      <c r="O242" s="43"/>
      <c r="P242" s="43"/>
      <c r="Q242" s="43"/>
      <c r="R242" s="43"/>
      <c r="S242" s="43"/>
      <c r="T242" s="79"/>
      <c r="AT242" s="25" t="s">
        <v>153</v>
      </c>
      <c r="AU242" s="25" t="s">
        <v>82</v>
      </c>
    </row>
    <row r="243" spans="2:65" s="12" customFormat="1">
      <c r="B243" s="221"/>
      <c r="C243" s="222"/>
      <c r="D243" s="217" t="s">
        <v>157</v>
      </c>
      <c r="E243" s="223" t="s">
        <v>22</v>
      </c>
      <c r="F243" s="224" t="s">
        <v>158</v>
      </c>
      <c r="G243" s="222"/>
      <c r="H243" s="225" t="s">
        <v>22</v>
      </c>
      <c r="I243" s="226"/>
      <c r="J243" s="222"/>
      <c r="K243" s="222"/>
      <c r="L243" s="227"/>
      <c r="M243" s="228"/>
      <c r="N243" s="229"/>
      <c r="O243" s="229"/>
      <c r="P243" s="229"/>
      <c r="Q243" s="229"/>
      <c r="R243" s="229"/>
      <c r="S243" s="229"/>
      <c r="T243" s="230"/>
      <c r="AT243" s="231" t="s">
        <v>157</v>
      </c>
      <c r="AU243" s="231" t="s">
        <v>82</v>
      </c>
      <c r="AV243" s="12" t="s">
        <v>24</v>
      </c>
      <c r="AW243" s="12" t="s">
        <v>39</v>
      </c>
      <c r="AX243" s="12" t="s">
        <v>75</v>
      </c>
      <c r="AY243" s="231" t="s">
        <v>144</v>
      </c>
    </row>
    <row r="244" spans="2:65" s="13" customFormat="1">
      <c r="B244" s="232"/>
      <c r="C244" s="233"/>
      <c r="D244" s="217" t="s">
        <v>157</v>
      </c>
      <c r="E244" s="234" t="s">
        <v>22</v>
      </c>
      <c r="F244" s="235" t="s">
        <v>326</v>
      </c>
      <c r="G244" s="233"/>
      <c r="H244" s="236">
        <v>384.4</v>
      </c>
      <c r="I244" s="237"/>
      <c r="J244" s="233"/>
      <c r="K244" s="233"/>
      <c r="L244" s="238"/>
      <c r="M244" s="239"/>
      <c r="N244" s="240"/>
      <c r="O244" s="240"/>
      <c r="P244" s="240"/>
      <c r="Q244" s="240"/>
      <c r="R244" s="240"/>
      <c r="S244" s="240"/>
      <c r="T244" s="241"/>
      <c r="AT244" s="242" t="s">
        <v>157</v>
      </c>
      <c r="AU244" s="242" t="s">
        <v>82</v>
      </c>
      <c r="AV244" s="13" t="s">
        <v>82</v>
      </c>
      <c r="AW244" s="13" t="s">
        <v>39</v>
      </c>
      <c r="AX244" s="13" t="s">
        <v>75</v>
      </c>
      <c r="AY244" s="242" t="s">
        <v>144</v>
      </c>
    </row>
    <row r="245" spans="2:65" s="13" customFormat="1">
      <c r="B245" s="232"/>
      <c r="C245" s="233"/>
      <c r="D245" s="217" t="s">
        <v>157</v>
      </c>
      <c r="E245" s="234" t="s">
        <v>22</v>
      </c>
      <c r="F245" s="235" t="s">
        <v>327</v>
      </c>
      <c r="G245" s="233"/>
      <c r="H245" s="236">
        <v>16.2</v>
      </c>
      <c r="I245" s="237"/>
      <c r="J245" s="233"/>
      <c r="K245" s="233"/>
      <c r="L245" s="238"/>
      <c r="M245" s="239"/>
      <c r="N245" s="240"/>
      <c r="O245" s="240"/>
      <c r="P245" s="240"/>
      <c r="Q245" s="240"/>
      <c r="R245" s="240"/>
      <c r="S245" s="240"/>
      <c r="T245" s="241"/>
      <c r="AT245" s="242" t="s">
        <v>157</v>
      </c>
      <c r="AU245" s="242" t="s">
        <v>82</v>
      </c>
      <c r="AV245" s="13" t="s">
        <v>82</v>
      </c>
      <c r="AW245" s="13" t="s">
        <v>39</v>
      </c>
      <c r="AX245" s="13" t="s">
        <v>75</v>
      </c>
      <c r="AY245" s="242" t="s">
        <v>144</v>
      </c>
    </row>
    <row r="246" spans="2:65" s="13" customFormat="1">
      <c r="B246" s="232"/>
      <c r="C246" s="233"/>
      <c r="D246" s="217" t="s">
        <v>157</v>
      </c>
      <c r="E246" s="234" t="s">
        <v>22</v>
      </c>
      <c r="F246" s="235" t="s">
        <v>328</v>
      </c>
      <c r="G246" s="233"/>
      <c r="H246" s="236">
        <v>87.9</v>
      </c>
      <c r="I246" s="237"/>
      <c r="J246" s="233"/>
      <c r="K246" s="233"/>
      <c r="L246" s="238"/>
      <c r="M246" s="239"/>
      <c r="N246" s="240"/>
      <c r="O246" s="240"/>
      <c r="P246" s="240"/>
      <c r="Q246" s="240"/>
      <c r="R246" s="240"/>
      <c r="S246" s="240"/>
      <c r="T246" s="241"/>
      <c r="AT246" s="242" t="s">
        <v>157</v>
      </c>
      <c r="AU246" s="242" t="s">
        <v>82</v>
      </c>
      <c r="AV246" s="13" t="s">
        <v>82</v>
      </c>
      <c r="AW246" s="13" t="s">
        <v>39</v>
      </c>
      <c r="AX246" s="13" t="s">
        <v>75</v>
      </c>
      <c r="AY246" s="242" t="s">
        <v>144</v>
      </c>
    </row>
    <row r="247" spans="2:65" s="13" customFormat="1">
      <c r="B247" s="232"/>
      <c r="C247" s="233"/>
      <c r="D247" s="217" t="s">
        <v>157</v>
      </c>
      <c r="E247" s="234" t="s">
        <v>22</v>
      </c>
      <c r="F247" s="235" t="s">
        <v>329</v>
      </c>
      <c r="G247" s="233"/>
      <c r="H247" s="236">
        <v>112.1</v>
      </c>
      <c r="I247" s="237"/>
      <c r="J247" s="233"/>
      <c r="K247" s="233"/>
      <c r="L247" s="238"/>
      <c r="M247" s="239"/>
      <c r="N247" s="240"/>
      <c r="O247" s="240"/>
      <c r="P247" s="240"/>
      <c r="Q247" s="240"/>
      <c r="R247" s="240"/>
      <c r="S247" s="240"/>
      <c r="T247" s="241"/>
      <c r="AT247" s="242" t="s">
        <v>157</v>
      </c>
      <c r="AU247" s="242" t="s">
        <v>82</v>
      </c>
      <c r="AV247" s="13" t="s">
        <v>82</v>
      </c>
      <c r="AW247" s="13" t="s">
        <v>39</v>
      </c>
      <c r="AX247" s="13" t="s">
        <v>75</v>
      </c>
      <c r="AY247" s="242" t="s">
        <v>144</v>
      </c>
    </row>
    <row r="248" spans="2:65" s="13" customFormat="1">
      <c r="B248" s="232"/>
      <c r="C248" s="233"/>
      <c r="D248" s="217" t="s">
        <v>157</v>
      </c>
      <c r="E248" s="234" t="s">
        <v>22</v>
      </c>
      <c r="F248" s="235" t="s">
        <v>330</v>
      </c>
      <c r="G248" s="233"/>
      <c r="H248" s="236">
        <v>100</v>
      </c>
      <c r="I248" s="237"/>
      <c r="J248" s="233"/>
      <c r="K248" s="233"/>
      <c r="L248" s="238"/>
      <c r="M248" s="239"/>
      <c r="N248" s="240"/>
      <c r="O248" s="240"/>
      <c r="P248" s="240"/>
      <c r="Q248" s="240"/>
      <c r="R248" s="240"/>
      <c r="S248" s="240"/>
      <c r="T248" s="241"/>
      <c r="AT248" s="242" t="s">
        <v>157</v>
      </c>
      <c r="AU248" s="242" t="s">
        <v>82</v>
      </c>
      <c r="AV248" s="13" t="s">
        <v>82</v>
      </c>
      <c r="AW248" s="13" t="s">
        <v>39</v>
      </c>
      <c r="AX248" s="13" t="s">
        <v>75</v>
      </c>
      <c r="AY248" s="242" t="s">
        <v>144</v>
      </c>
    </row>
    <row r="249" spans="2:65" s="14" customFormat="1">
      <c r="B249" s="243"/>
      <c r="C249" s="244"/>
      <c r="D249" s="245" t="s">
        <v>157</v>
      </c>
      <c r="E249" s="246" t="s">
        <v>22</v>
      </c>
      <c r="F249" s="247" t="s">
        <v>166</v>
      </c>
      <c r="G249" s="244"/>
      <c r="H249" s="248">
        <v>700.6</v>
      </c>
      <c r="I249" s="249"/>
      <c r="J249" s="244"/>
      <c r="K249" s="244"/>
      <c r="L249" s="250"/>
      <c r="M249" s="251"/>
      <c r="N249" s="252"/>
      <c r="O249" s="252"/>
      <c r="P249" s="252"/>
      <c r="Q249" s="252"/>
      <c r="R249" s="252"/>
      <c r="S249" s="252"/>
      <c r="T249" s="253"/>
      <c r="AT249" s="254" t="s">
        <v>157</v>
      </c>
      <c r="AU249" s="254" t="s">
        <v>82</v>
      </c>
      <c r="AV249" s="14" t="s">
        <v>151</v>
      </c>
      <c r="AW249" s="14" t="s">
        <v>39</v>
      </c>
      <c r="AX249" s="14" t="s">
        <v>24</v>
      </c>
      <c r="AY249" s="254" t="s">
        <v>144</v>
      </c>
    </row>
    <row r="250" spans="2:65" s="1" customFormat="1" ht="22.5" customHeight="1">
      <c r="B250" s="42"/>
      <c r="C250" s="205" t="s">
        <v>9</v>
      </c>
      <c r="D250" s="205" t="s">
        <v>146</v>
      </c>
      <c r="E250" s="206" t="s">
        <v>331</v>
      </c>
      <c r="F250" s="207" t="s">
        <v>332</v>
      </c>
      <c r="G250" s="208" t="s">
        <v>149</v>
      </c>
      <c r="H250" s="209">
        <v>1656.52</v>
      </c>
      <c r="I250" s="210"/>
      <c r="J250" s="211">
        <f>ROUND(I250*H250,2)</f>
        <v>0</v>
      </c>
      <c r="K250" s="207" t="s">
        <v>150</v>
      </c>
      <c r="L250" s="62"/>
      <c r="M250" s="212" t="s">
        <v>22</v>
      </c>
      <c r="N250" s="213" t="s">
        <v>46</v>
      </c>
      <c r="O250" s="43"/>
      <c r="P250" s="214">
        <f>O250*H250</f>
        <v>0</v>
      </c>
      <c r="Q250" s="214">
        <v>0</v>
      </c>
      <c r="R250" s="214">
        <f>Q250*H250</f>
        <v>0</v>
      </c>
      <c r="S250" s="214">
        <v>0</v>
      </c>
      <c r="T250" s="215">
        <f>S250*H250</f>
        <v>0</v>
      </c>
      <c r="AR250" s="25" t="s">
        <v>151</v>
      </c>
      <c r="AT250" s="25" t="s">
        <v>146</v>
      </c>
      <c r="AU250" s="25" t="s">
        <v>82</v>
      </c>
      <c r="AY250" s="25" t="s">
        <v>144</v>
      </c>
      <c r="BE250" s="216">
        <f>IF(N250="základní",J250,0)</f>
        <v>0</v>
      </c>
      <c r="BF250" s="216">
        <f>IF(N250="snížená",J250,0)</f>
        <v>0</v>
      </c>
      <c r="BG250" s="216">
        <f>IF(N250="zákl. přenesená",J250,0)</f>
        <v>0</v>
      </c>
      <c r="BH250" s="216">
        <f>IF(N250="sníž. přenesená",J250,0)</f>
        <v>0</v>
      </c>
      <c r="BI250" s="216">
        <f>IF(N250="nulová",J250,0)</f>
        <v>0</v>
      </c>
      <c r="BJ250" s="25" t="s">
        <v>24</v>
      </c>
      <c r="BK250" s="216">
        <f>ROUND(I250*H250,2)</f>
        <v>0</v>
      </c>
      <c r="BL250" s="25" t="s">
        <v>151</v>
      </c>
      <c r="BM250" s="25" t="s">
        <v>333</v>
      </c>
    </row>
    <row r="251" spans="2:65" s="1" customFormat="1">
      <c r="B251" s="42"/>
      <c r="C251" s="64"/>
      <c r="D251" s="217" t="s">
        <v>153</v>
      </c>
      <c r="E251" s="64"/>
      <c r="F251" s="218" t="s">
        <v>334</v>
      </c>
      <c r="G251" s="64"/>
      <c r="H251" s="64"/>
      <c r="I251" s="173"/>
      <c r="J251" s="64"/>
      <c r="K251" s="64"/>
      <c r="L251" s="62"/>
      <c r="M251" s="219"/>
      <c r="N251" s="43"/>
      <c r="O251" s="43"/>
      <c r="P251" s="43"/>
      <c r="Q251" s="43"/>
      <c r="R251" s="43"/>
      <c r="S251" s="43"/>
      <c r="T251" s="79"/>
      <c r="AT251" s="25" t="s">
        <v>153</v>
      </c>
      <c r="AU251" s="25" t="s">
        <v>82</v>
      </c>
    </row>
    <row r="252" spans="2:65" s="12" customFormat="1">
      <c r="B252" s="221"/>
      <c r="C252" s="222"/>
      <c r="D252" s="217" t="s">
        <v>157</v>
      </c>
      <c r="E252" s="223" t="s">
        <v>22</v>
      </c>
      <c r="F252" s="224" t="s">
        <v>158</v>
      </c>
      <c r="G252" s="222"/>
      <c r="H252" s="225" t="s">
        <v>22</v>
      </c>
      <c r="I252" s="226"/>
      <c r="J252" s="222"/>
      <c r="K252" s="222"/>
      <c r="L252" s="227"/>
      <c r="M252" s="228"/>
      <c r="N252" s="229"/>
      <c r="O252" s="229"/>
      <c r="P252" s="229"/>
      <c r="Q252" s="229"/>
      <c r="R252" s="229"/>
      <c r="S252" s="229"/>
      <c r="T252" s="230"/>
      <c r="AT252" s="231" t="s">
        <v>157</v>
      </c>
      <c r="AU252" s="231" t="s">
        <v>82</v>
      </c>
      <c r="AV252" s="12" t="s">
        <v>24</v>
      </c>
      <c r="AW252" s="12" t="s">
        <v>39</v>
      </c>
      <c r="AX252" s="12" t="s">
        <v>75</v>
      </c>
      <c r="AY252" s="231" t="s">
        <v>144</v>
      </c>
    </row>
    <row r="253" spans="2:65" s="13" customFormat="1">
      <c r="B253" s="232"/>
      <c r="C253" s="233"/>
      <c r="D253" s="217" t="s">
        <v>157</v>
      </c>
      <c r="E253" s="234" t="s">
        <v>22</v>
      </c>
      <c r="F253" s="235" t="s">
        <v>335</v>
      </c>
      <c r="G253" s="233"/>
      <c r="H253" s="236">
        <v>1591.5</v>
      </c>
      <c r="I253" s="237"/>
      <c r="J253" s="233"/>
      <c r="K253" s="233"/>
      <c r="L253" s="238"/>
      <c r="M253" s="239"/>
      <c r="N253" s="240"/>
      <c r="O253" s="240"/>
      <c r="P253" s="240"/>
      <c r="Q253" s="240"/>
      <c r="R253" s="240"/>
      <c r="S253" s="240"/>
      <c r="T253" s="241"/>
      <c r="AT253" s="242" t="s">
        <v>157</v>
      </c>
      <c r="AU253" s="242" t="s">
        <v>82</v>
      </c>
      <c r="AV253" s="13" t="s">
        <v>82</v>
      </c>
      <c r="AW253" s="13" t="s">
        <v>39</v>
      </c>
      <c r="AX253" s="13" t="s">
        <v>75</v>
      </c>
      <c r="AY253" s="242" t="s">
        <v>144</v>
      </c>
    </row>
    <row r="254" spans="2:65" s="13" customFormat="1" ht="27">
      <c r="B254" s="232"/>
      <c r="C254" s="233"/>
      <c r="D254" s="217" t="s">
        <v>157</v>
      </c>
      <c r="E254" s="234" t="s">
        <v>22</v>
      </c>
      <c r="F254" s="235" t="s">
        <v>336</v>
      </c>
      <c r="G254" s="233"/>
      <c r="H254" s="236">
        <v>27.12</v>
      </c>
      <c r="I254" s="237"/>
      <c r="J254" s="233"/>
      <c r="K254" s="233"/>
      <c r="L254" s="238"/>
      <c r="M254" s="239"/>
      <c r="N254" s="240"/>
      <c r="O254" s="240"/>
      <c r="P254" s="240"/>
      <c r="Q254" s="240"/>
      <c r="R254" s="240"/>
      <c r="S254" s="240"/>
      <c r="T254" s="241"/>
      <c r="AT254" s="242" t="s">
        <v>157</v>
      </c>
      <c r="AU254" s="242" t="s">
        <v>82</v>
      </c>
      <c r="AV254" s="13" t="s">
        <v>82</v>
      </c>
      <c r="AW254" s="13" t="s">
        <v>39</v>
      </c>
      <c r="AX254" s="13" t="s">
        <v>75</v>
      </c>
      <c r="AY254" s="242" t="s">
        <v>144</v>
      </c>
    </row>
    <row r="255" spans="2:65" s="13" customFormat="1">
      <c r="B255" s="232"/>
      <c r="C255" s="233"/>
      <c r="D255" s="217" t="s">
        <v>157</v>
      </c>
      <c r="E255" s="234" t="s">
        <v>22</v>
      </c>
      <c r="F255" s="235" t="s">
        <v>337</v>
      </c>
      <c r="G255" s="233"/>
      <c r="H255" s="236">
        <v>33.1</v>
      </c>
      <c r="I255" s="237"/>
      <c r="J255" s="233"/>
      <c r="K255" s="233"/>
      <c r="L255" s="238"/>
      <c r="M255" s="239"/>
      <c r="N255" s="240"/>
      <c r="O255" s="240"/>
      <c r="P255" s="240"/>
      <c r="Q255" s="240"/>
      <c r="R255" s="240"/>
      <c r="S255" s="240"/>
      <c r="T255" s="241"/>
      <c r="AT255" s="242" t="s">
        <v>157</v>
      </c>
      <c r="AU255" s="242" t="s">
        <v>82</v>
      </c>
      <c r="AV255" s="13" t="s">
        <v>82</v>
      </c>
      <c r="AW255" s="13" t="s">
        <v>39</v>
      </c>
      <c r="AX255" s="13" t="s">
        <v>75</v>
      </c>
      <c r="AY255" s="242" t="s">
        <v>144</v>
      </c>
    </row>
    <row r="256" spans="2:65" s="13" customFormat="1">
      <c r="B256" s="232"/>
      <c r="C256" s="233"/>
      <c r="D256" s="217" t="s">
        <v>157</v>
      </c>
      <c r="E256" s="234" t="s">
        <v>22</v>
      </c>
      <c r="F256" s="235" t="s">
        <v>338</v>
      </c>
      <c r="G256" s="233"/>
      <c r="H256" s="236">
        <v>4.8</v>
      </c>
      <c r="I256" s="237"/>
      <c r="J256" s="233"/>
      <c r="K256" s="233"/>
      <c r="L256" s="238"/>
      <c r="M256" s="239"/>
      <c r="N256" s="240"/>
      <c r="O256" s="240"/>
      <c r="P256" s="240"/>
      <c r="Q256" s="240"/>
      <c r="R256" s="240"/>
      <c r="S256" s="240"/>
      <c r="T256" s="241"/>
      <c r="AT256" s="242" t="s">
        <v>157</v>
      </c>
      <c r="AU256" s="242" t="s">
        <v>82</v>
      </c>
      <c r="AV256" s="13" t="s">
        <v>82</v>
      </c>
      <c r="AW256" s="13" t="s">
        <v>39</v>
      </c>
      <c r="AX256" s="13" t="s">
        <v>75</v>
      </c>
      <c r="AY256" s="242" t="s">
        <v>144</v>
      </c>
    </row>
    <row r="257" spans="2:65" s="14" customFormat="1">
      <c r="B257" s="243"/>
      <c r="C257" s="244"/>
      <c r="D257" s="245" t="s">
        <v>157</v>
      </c>
      <c r="E257" s="246" t="s">
        <v>22</v>
      </c>
      <c r="F257" s="247" t="s">
        <v>166</v>
      </c>
      <c r="G257" s="244"/>
      <c r="H257" s="248">
        <v>1656.52</v>
      </c>
      <c r="I257" s="249"/>
      <c r="J257" s="244"/>
      <c r="K257" s="244"/>
      <c r="L257" s="250"/>
      <c r="M257" s="251"/>
      <c r="N257" s="252"/>
      <c r="O257" s="252"/>
      <c r="P257" s="252"/>
      <c r="Q257" s="252"/>
      <c r="R257" s="252"/>
      <c r="S257" s="252"/>
      <c r="T257" s="253"/>
      <c r="AT257" s="254" t="s">
        <v>157</v>
      </c>
      <c r="AU257" s="254" t="s">
        <v>82</v>
      </c>
      <c r="AV257" s="14" t="s">
        <v>151</v>
      </c>
      <c r="AW257" s="14" t="s">
        <v>39</v>
      </c>
      <c r="AX257" s="14" t="s">
        <v>24</v>
      </c>
      <c r="AY257" s="254" t="s">
        <v>144</v>
      </c>
    </row>
    <row r="258" spans="2:65" s="1" customFormat="1" ht="22.5" customHeight="1">
      <c r="B258" s="42"/>
      <c r="C258" s="205" t="s">
        <v>95</v>
      </c>
      <c r="D258" s="205" t="s">
        <v>146</v>
      </c>
      <c r="E258" s="206" t="s">
        <v>339</v>
      </c>
      <c r="F258" s="207" t="s">
        <v>340</v>
      </c>
      <c r="G258" s="208" t="s">
        <v>149</v>
      </c>
      <c r="H258" s="209">
        <v>37.9</v>
      </c>
      <c r="I258" s="210"/>
      <c r="J258" s="211">
        <f>ROUND(I258*H258,2)</f>
        <v>0</v>
      </c>
      <c r="K258" s="207" t="s">
        <v>150</v>
      </c>
      <c r="L258" s="62"/>
      <c r="M258" s="212" t="s">
        <v>22</v>
      </c>
      <c r="N258" s="213" t="s">
        <v>46</v>
      </c>
      <c r="O258" s="43"/>
      <c r="P258" s="214">
        <f>O258*H258</f>
        <v>0</v>
      </c>
      <c r="Q258" s="214">
        <v>8.4250000000000005E-2</v>
      </c>
      <c r="R258" s="214">
        <f>Q258*H258</f>
        <v>3.1930749999999999</v>
      </c>
      <c r="S258" s="214">
        <v>0</v>
      </c>
      <c r="T258" s="215">
        <f>S258*H258</f>
        <v>0</v>
      </c>
      <c r="AR258" s="25" t="s">
        <v>151</v>
      </c>
      <c r="AT258" s="25" t="s">
        <v>146</v>
      </c>
      <c r="AU258" s="25" t="s">
        <v>82</v>
      </c>
      <c r="AY258" s="25" t="s">
        <v>144</v>
      </c>
      <c r="BE258" s="216">
        <f>IF(N258="základní",J258,0)</f>
        <v>0</v>
      </c>
      <c r="BF258" s="216">
        <f>IF(N258="snížená",J258,0)</f>
        <v>0</v>
      </c>
      <c r="BG258" s="216">
        <f>IF(N258="zákl. přenesená",J258,0)</f>
        <v>0</v>
      </c>
      <c r="BH258" s="216">
        <f>IF(N258="sníž. přenesená",J258,0)</f>
        <v>0</v>
      </c>
      <c r="BI258" s="216">
        <f>IF(N258="nulová",J258,0)</f>
        <v>0</v>
      </c>
      <c r="BJ258" s="25" t="s">
        <v>24</v>
      </c>
      <c r="BK258" s="216">
        <f>ROUND(I258*H258,2)</f>
        <v>0</v>
      </c>
      <c r="BL258" s="25" t="s">
        <v>151</v>
      </c>
      <c r="BM258" s="25" t="s">
        <v>341</v>
      </c>
    </row>
    <row r="259" spans="2:65" s="1" customFormat="1" ht="40.5">
      <c r="B259" s="42"/>
      <c r="C259" s="64"/>
      <c r="D259" s="217" t="s">
        <v>153</v>
      </c>
      <c r="E259" s="64"/>
      <c r="F259" s="218" t="s">
        <v>342</v>
      </c>
      <c r="G259" s="64"/>
      <c r="H259" s="64"/>
      <c r="I259" s="173"/>
      <c r="J259" s="64"/>
      <c r="K259" s="64"/>
      <c r="L259" s="62"/>
      <c r="M259" s="219"/>
      <c r="N259" s="43"/>
      <c r="O259" s="43"/>
      <c r="P259" s="43"/>
      <c r="Q259" s="43"/>
      <c r="R259" s="43"/>
      <c r="S259" s="43"/>
      <c r="T259" s="79"/>
      <c r="AT259" s="25" t="s">
        <v>153</v>
      </c>
      <c r="AU259" s="25" t="s">
        <v>82</v>
      </c>
    </row>
    <row r="260" spans="2:65" s="1" customFormat="1" ht="121.5">
      <c r="B260" s="42"/>
      <c r="C260" s="64"/>
      <c r="D260" s="217" t="s">
        <v>155</v>
      </c>
      <c r="E260" s="64"/>
      <c r="F260" s="220" t="s">
        <v>343</v>
      </c>
      <c r="G260" s="64"/>
      <c r="H260" s="64"/>
      <c r="I260" s="173"/>
      <c r="J260" s="64"/>
      <c r="K260" s="64"/>
      <c r="L260" s="62"/>
      <c r="M260" s="219"/>
      <c r="N260" s="43"/>
      <c r="O260" s="43"/>
      <c r="P260" s="43"/>
      <c r="Q260" s="43"/>
      <c r="R260" s="43"/>
      <c r="S260" s="43"/>
      <c r="T260" s="79"/>
      <c r="AT260" s="25" t="s">
        <v>155</v>
      </c>
      <c r="AU260" s="25" t="s">
        <v>82</v>
      </c>
    </row>
    <row r="261" spans="2:65" s="12" customFormat="1">
      <c r="B261" s="221"/>
      <c r="C261" s="222"/>
      <c r="D261" s="217" t="s">
        <v>157</v>
      </c>
      <c r="E261" s="223" t="s">
        <v>22</v>
      </c>
      <c r="F261" s="224" t="s">
        <v>158</v>
      </c>
      <c r="G261" s="222"/>
      <c r="H261" s="225" t="s">
        <v>22</v>
      </c>
      <c r="I261" s="226"/>
      <c r="J261" s="222"/>
      <c r="K261" s="222"/>
      <c r="L261" s="227"/>
      <c r="M261" s="228"/>
      <c r="N261" s="229"/>
      <c r="O261" s="229"/>
      <c r="P261" s="229"/>
      <c r="Q261" s="229"/>
      <c r="R261" s="229"/>
      <c r="S261" s="229"/>
      <c r="T261" s="230"/>
      <c r="AT261" s="231" t="s">
        <v>157</v>
      </c>
      <c r="AU261" s="231" t="s">
        <v>82</v>
      </c>
      <c r="AV261" s="12" t="s">
        <v>24</v>
      </c>
      <c r="AW261" s="12" t="s">
        <v>39</v>
      </c>
      <c r="AX261" s="12" t="s">
        <v>75</v>
      </c>
      <c r="AY261" s="231" t="s">
        <v>144</v>
      </c>
    </row>
    <row r="262" spans="2:65" s="13" customFormat="1">
      <c r="B262" s="232"/>
      <c r="C262" s="233"/>
      <c r="D262" s="217" t="s">
        <v>157</v>
      </c>
      <c r="E262" s="234" t="s">
        <v>22</v>
      </c>
      <c r="F262" s="235" t="s">
        <v>344</v>
      </c>
      <c r="G262" s="233"/>
      <c r="H262" s="236">
        <v>33.1</v>
      </c>
      <c r="I262" s="237"/>
      <c r="J262" s="233"/>
      <c r="K262" s="233"/>
      <c r="L262" s="238"/>
      <c r="M262" s="239"/>
      <c r="N262" s="240"/>
      <c r="O262" s="240"/>
      <c r="P262" s="240"/>
      <c r="Q262" s="240"/>
      <c r="R262" s="240"/>
      <c r="S262" s="240"/>
      <c r="T262" s="241"/>
      <c r="AT262" s="242" t="s">
        <v>157</v>
      </c>
      <c r="AU262" s="242" t="s">
        <v>82</v>
      </c>
      <c r="AV262" s="13" t="s">
        <v>82</v>
      </c>
      <c r="AW262" s="13" t="s">
        <v>39</v>
      </c>
      <c r="AX262" s="13" t="s">
        <v>75</v>
      </c>
      <c r="AY262" s="242" t="s">
        <v>144</v>
      </c>
    </row>
    <row r="263" spans="2:65" s="13" customFormat="1">
      <c r="B263" s="232"/>
      <c r="C263" s="233"/>
      <c r="D263" s="217" t="s">
        <v>157</v>
      </c>
      <c r="E263" s="234" t="s">
        <v>22</v>
      </c>
      <c r="F263" s="235" t="s">
        <v>345</v>
      </c>
      <c r="G263" s="233"/>
      <c r="H263" s="236">
        <v>4.8</v>
      </c>
      <c r="I263" s="237"/>
      <c r="J263" s="233"/>
      <c r="K263" s="233"/>
      <c r="L263" s="238"/>
      <c r="M263" s="239"/>
      <c r="N263" s="240"/>
      <c r="O263" s="240"/>
      <c r="P263" s="240"/>
      <c r="Q263" s="240"/>
      <c r="R263" s="240"/>
      <c r="S263" s="240"/>
      <c r="T263" s="241"/>
      <c r="AT263" s="242" t="s">
        <v>157</v>
      </c>
      <c r="AU263" s="242" t="s">
        <v>82</v>
      </c>
      <c r="AV263" s="13" t="s">
        <v>82</v>
      </c>
      <c r="AW263" s="13" t="s">
        <v>39</v>
      </c>
      <c r="AX263" s="13" t="s">
        <v>75</v>
      </c>
      <c r="AY263" s="242" t="s">
        <v>144</v>
      </c>
    </row>
    <row r="264" spans="2:65" s="14" customFormat="1">
      <c r="B264" s="243"/>
      <c r="C264" s="244"/>
      <c r="D264" s="245" t="s">
        <v>157</v>
      </c>
      <c r="E264" s="246" t="s">
        <v>22</v>
      </c>
      <c r="F264" s="247" t="s">
        <v>166</v>
      </c>
      <c r="G264" s="244"/>
      <c r="H264" s="248">
        <v>37.9</v>
      </c>
      <c r="I264" s="249"/>
      <c r="J264" s="244"/>
      <c r="K264" s="244"/>
      <c r="L264" s="250"/>
      <c r="M264" s="251"/>
      <c r="N264" s="252"/>
      <c r="O264" s="252"/>
      <c r="P264" s="252"/>
      <c r="Q264" s="252"/>
      <c r="R264" s="252"/>
      <c r="S264" s="252"/>
      <c r="T264" s="253"/>
      <c r="AT264" s="254" t="s">
        <v>157</v>
      </c>
      <c r="AU264" s="254" t="s">
        <v>82</v>
      </c>
      <c r="AV264" s="14" t="s">
        <v>151</v>
      </c>
      <c r="AW264" s="14" t="s">
        <v>39</v>
      </c>
      <c r="AX264" s="14" t="s">
        <v>24</v>
      </c>
      <c r="AY264" s="254" t="s">
        <v>144</v>
      </c>
    </row>
    <row r="265" spans="2:65" s="1" customFormat="1" ht="22.5" customHeight="1">
      <c r="B265" s="42"/>
      <c r="C265" s="269" t="s">
        <v>346</v>
      </c>
      <c r="D265" s="269" t="s">
        <v>301</v>
      </c>
      <c r="E265" s="270" t="s">
        <v>347</v>
      </c>
      <c r="F265" s="271" t="s">
        <v>348</v>
      </c>
      <c r="G265" s="272" t="s">
        <v>149</v>
      </c>
      <c r="H265" s="273">
        <v>34.093000000000004</v>
      </c>
      <c r="I265" s="274"/>
      <c r="J265" s="275">
        <f>ROUND(I265*H265,2)</f>
        <v>0</v>
      </c>
      <c r="K265" s="271" t="s">
        <v>22</v>
      </c>
      <c r="L265" s="276"/>
      <c r="M265" s="277" t="s">
        <v>22</v>
      </c>
      <c r="N265" s="278" t="s">
        <v>46</v>
      </c>
      <c r="O265" s="43"/>
      <c r="P265" s="214">
        <f>O265*H265</f>
        <v>0</v>
      </c>
      <c r="Q265" s="214">
        <v>0.14599999999999999</v>
      </c>
      <c r="R265" s="214">
        <f>Q265*H265</f>
        <v>4.9775780000000003</v>
      </c>
      <c r="S265" s="214">
        <v>0</v>
      </c>
      <c r="T265" s="215">
        <f>S265*H265</f>
        <v>0</v>
      </c>
      <c r="AR265" s="25" t="s">
        <v>217</v>
      </c>
      <c r="AT265" s="25" t="s">
        <v>301</v>
      </c>
      <c r="AU265" s="25" t="s">
        <v>82</v>
      </c>
      <c r="AY265" s="25" t="s">
        <v>144</v>
      </c>
      <c r="BE265" s="216">
        <f>IF(N265="základní",J265,0)</f>
        <v>0</v>
      </c>
      <c r="BF265" s="216">
        <f>IF(N265="snížená",J265,0)</f>
        <v>0</v>
      </c>
      <c r="BG265" s="216">
        <f>IF(N265="zákl. přenesená",J265,0)</f>
        <v>0</v>
      </c>
      <c r="BH265" s="216">
        <f>IF(N265="sníž. přenesená",J265,0)</f>
        <v>0</v>
      </c>
      <c r="BI265" s="216">
        <f>IF(N265="nulová",J265,0)</f>
        <v>0</v>
      </c>
      <c r="BJ265" s="25" t="s">
        <v>24</v>
      </c>
      <c r="BK265" s="216">
        <f>ROUND(I265*H265,2)</f>
        <v>0</v>
      </c>
      <c r="BL265" s="25" t="s">
        <v>151</v>
      </c>
      <c r="BM265" s="25" t="s">
        <v>349</v>
      </c>
    </row>
    <row r="266" spans="2:65" s="1" customFormat="1">
      <c r="B266" s="42"/>
      <c r="C266" s="64"/>
      <c r="D266" s="217" t="s">
        <v>153</v>
      </c>
      <c r="E266" s="64"/>
      <c r="F266" s="218" t="s">
        <v>348</v>
      </c>
      <c r="G266" s="64"/>
      <c r="H266" s="64"/>
      <c r="I266" s="173"/>
      <c r="J266" s="64"/>
      <c r="K266" s="64"/>
      <c r="L266" s="62"/>
      <c r="M266" s="219"/>
      <c r="N266" s="43"/>
      <c r="O266" s="43"/>
      <c r="P266" s="43"/>
      <c r="Q266" s="43"/>
      <c r="R266" s="43"/>
      <c r="S266" s="43"/>
      <c r="T266" s="79"/>
      <c r="AT266" s="25" t="s">
        <v>153</v>
      </c>
      <c r="AU266" s="25" t="s">
        <v>82</v>
      </c>
    </row>
    <row r="267" spans="2:65" s="12" customFormat="1">
      <c r="B267" s="221"/>
      <c r="C267" s="222"/>
      <c r="D267" s="217" t="s">
        <v>157</v>
      </c>
      <c r="E267" s="223" t="s">
        <v>22</v>
      </c>
      <c r="F267" s="224" t="s">
        <v>350</v>
      </c>
      <c r="G267" s="222"/>
      <c r="H267" s="225" t="s">
        <v>22</v>
      </c>
      <c r="I267" s="226"/>
      <c r="J267" s="222"/>
      <c r="K267" s="222"/>
      <c r="L267" s="227"/>
      <c r="M267" s="228"/>
      <c r="N267" s="229"/>
      <c r="O267" s="229"/>
      <c r="P267" s="229"/>
      <c r="Q267" s="229"/>
      <c r="R267" s="229"/>
      <c r="S267" s="229"/>
      <c r="T267" s="230"/>
      <c r="AT267" s="231" t="s">
        <v>157</v>
      </c>
      <c r="AU267" s="231" t="s">
        <v>82</v>
      </c>
      <c r="AV267" s="12" t="s">
        <v>24</v>
      </c>
      <c r="AW267" s="12" t="s">
        <v>39</v>
      </c>
      <c r="AX267" s="12" t="s">
        <v>75</v>
      </c>
      <c r="AY267" s="231" t="s">
        <v>144</v>
      </c>
    </row>
    <row r="268" spans="2:65" s="13" customFormat="1">
      <c r="B268" s="232"/>
      <c r="C268" s="233"/>
      <c r="D268" s="245" t="s">
        <v>157</v>
      </c>
      <c r="E268" s="255" t="s">
        <v>22</v>
      </c>
      <c r="F268" s="256" t="s">
        <v>351</v>
      </c>
      <c r="G268" s="233"/>
      <c r="H268" s="257">
        <v>34.093000000000004</v>
      </c>
      <c r="I268" s="237"/>
      <c r="J268" s="233"/>
      <c r="K268" s="233"/>
      <c r="L268" s="238"/>
      <c r="M268" s="239"/>
      <c r="N268" s="240"/>
      <c r="O268" s="240"/>
      <c r="P268" s="240"/>
      <c r="Q268" s="240"/>
      <c r="R268" s="240"/>
      <c r="S268" s="240"/>
      <c r="T268" s="241"/>
      <c r="AT268" s="242" t="s">
        <v>157</v>
      </c>
      <c r="AU268" s="242" t="s">
        <v>82</v>
      </c>
      <c r="AV268" s="13" t="s">
        <v>82</v>
      </c>
      <c r="AW268" s="13" t="s">
        <v>39</v>
      </c>
      <c r="AX268" s="13" t="s">
        <v>24</v>
      </c>
      <c r="AY268" s="242" t="s">
        <v>144</v>
      </c>
    </row>
    <row r="269" spans="2:65" s="1" customFormat="1" ht="22.5" customHeight="1">
      <c r="B269" s="42"/>
      <c r="C269" s="269" t="s">
        <v>98</v>
      </c>
      <c r="D269" s="269" t="s">
        <v>301</v>
      </c>
      <c r="E269" s="270" t="s">
        <v>352</v>
      </c>
      <c r="F269" s="271" t="s">
        <v>353</v>
      </c>
      <c r="G269" s="272" t="s">
        <v>149</v>
      </c>
      <c r="H269" s="273">
        <v>4.944</v>
      </c>
      <c r="I269" s="274"/>
      <c r="J269" s="275">
        <f>ROUND(I269*H269,2)</f>
        <v>0</v>
      </c>
      <c r="K269" s="271" t="s">
        <v>22</v>
      </c>
      <c r="L269" s="276"/>
      <c r="M269" s="277" t="s">
        <v>22</v>
      </c>
      <c r="N269" s="278" t="s">
        <v>46</v>
      </c>
      <c r="O269" s="43"/>
      <c r="P269" s="214">
        <f>O269*H269</f>
        <v>0</v>
      </c>
      <c r="Q269" s="214">
        <v>0.14000000000000001</v>
      </c>
      <c r="R269" s="214">
        <f>Q269*H269</f>
        <v>0.69216000000000011</v>
      </c>
      <c r="S269" s="214">
        <v>0</v>
      </c>
      <c r="T269" s="215">
        <f>S269*H269</f>
        <v>0</v>
      </c>
      <c r="AR269" s="25" t="s">
        <v>217</v>
      </c>
      <c r="AT269" s="25" t="s">
        <v>301</v>
      </c>
      <c r="AU269" s="25" t="s">
        <v>82</v>
      </c>
      <c r="AY269" s="25" t="s">
        <v>144</v>
      </c>
      <c r="BE269" s="216">
        <f>IF(N269="základní",J269,0)</f>
        <v>0</v>
      </c>
      <c r="BF269" s="216">
        <f>IF(N269="snížená",J269,0)</f>
        <v>0</v>
      </c>
      <c r="BG269" s="216">
        <f>IF(N269="zákl. přenesená",J269,0)</f>
        <v>0</v>
      </c>
      <c r="BH269" s="216">
        <f>IF(N269="sníž. přenesená",J269,0)</f>
        <v>0</v>
      </c>
      <c r="BI269" s="216">
        <f>IF(N269="nulová",J269,0)</f>
        <v>0</v>
      </c>
      <c r="BJ269" s="25" t="s">
        <v>24</v>
      </c>
      <c r="BK269" s="216">
        <f>ROUND(I269*H269,2)</f>
        <v>0</v>
      </c>
      <c r="BL269" s="25" t="s">
        <v>151</v>
      </c>
      <c r="BM269" s="25" t="s">
        <v>354</v>
      </c>
    </row>
    <row r="270" spans="2:65" s="1" customFormat="1">
      <c r="B270" s="42"/>
      <c r="C270" s="64"/>
      <c r="D270" s="217" t="s">
        <v>153</v>
      </c>
      <c r="E270" s="64"/>
      <c r="F270" s="218" t="s">
        <v>353</v>
      </c>
      <c r="G270" s="64"/>
      <c r="H270" s="64"/>
      <c r="I270" s="173"/>
      <c r="J270" s="64"/>
      <c r="K270" s="64"/>
      <c r="L270" s="62"/>
      <c r="M270" s="219"/>
      <c r="N270" s="43"/>
      <c r="O270" s="43"/>
      <c r="P270" s="43"/>
      <c r="Q270" s="43"/>
      <c r="R270" s="43"/>
      <c r="S270" s="43"/>
      <c r="T270" s="79"/>
      <c r="AT270" s="25" t="s">
        <v>153</v>
      </c>
      <c r="AU270" s="25" t="s">
        <v>82</v>
      </c>
    </row>
    <row r="271" spans="2:65" s="12" customFormat="1">
      <c r="B271" s="221"/>
      <c r="C271" s="222"/>
      <c r="D271" s="217" t="s">
        <v>157</v>
      </c>
      <c r="E271" s="223" t="s">
        <v>22</v>
      </c>
      <c r="F271" s="224" t="s">
        <v>350</v>
      </c>
      <c r="G271" s="222"/>
      <c r="H271" s="225" t="s">
        <v>22</v>
      </c>
      <c r="I271" s="226"/>
      <c r="J271" s="222"/>
      <c r="K271" s="222"/>
      <c r="L271" s="227"/>
      <c r="M271" s="228"/>
      <c r="N271" s="229"/>
      <c r="O271" s="229"/>
      <c r="P271" s="229"/>
      <c r="Q271" s="229"/>
      <c r="R271" s="229"/>
      <c r="S271" s="229"/>
      <c r="T271" s="230"/>
      <c r="AT271" s="231" t="s">
        <v>157</v>
      </c>
      <c r="AU271" s="231" t="s">
        <v>82</v>
      </c>
      <c r="AV271" s="12" t="s">
        <v>24</v>
      </c>
      <c r="AW271" s="12" t="s">
        <v>39</v>
      </c>
      <c r="AX271" s="12" t="s">
        <v>75</v>
      </c>
      <c r="AY271" s="231" t="s">
        <v>144</v>
      </c>
    </row>
    <row r="272" spans="2:65" s="13" customFormat="1">
      <c r="B272" s="232"/>
      <c r="C272" s="233"/>
      <c r="D272" s="245" t="s">
        <v>157</v>
      </c>
      <c r="E272" s="255" t="s">
        <v>22</v>
      </c>
      <c r="F272" s="256" t="s">
        <v>355</v>
      </c>
      <c r="G272" s="233"/>
      <c r="H272" s="257">
        <v>4.944</v>
      </c>
      <c r="I272" s="237"/>
      <c r="J272" s="233"/>
      <c r="K272" s="233"/>
      <c r="L272" s="238"/>
      <c r="M272" s="239"/>
      <c r="N272" s="240"/>
      <c r="O272" s="240"/>
      <c r="P272" s="240"/>
      <c r="Q272" s="240"/>
      <c r="R272" s="240"/>
      <c r="S272" s="240"/>
      <c r="T272" s="241"/>
      <c r="AT272" s="242" t="s">
        <v>157</v>
      </c>
      <c r="AU272" s="242" t="s">
        <v>82</v>
      </c>
      <c r="AV272" s="13" t="s">
        <v>82</v>
      </c>
      <c r="AW272" s="13" t="s">
        <v>39</v>
      </c>
      <c r="AX272" s="13" t="s">
        <v>24</v>
      </c>
      <c r="AY272" s="242" t="s">
        <v>144</v>
      </c>
    </row>
    <row r="273" spans="2:65" s="1" customFormat="1" ht="22.5" customHeight="1">
      <c r="B273" s="42"/>
      <c r="C273" s="205" t="s">
        <v>356</v>
      </c>
      <c r="D273" s="205" t="s">
        <v>146</v>
      </c>
      <c r="E273" s="206" t="s">
        <v>357</v>
      </c>
      <c r="F273" s="207" t="s">
        <v>358</v>
      </c>
      <c r="G273" s="208" t="s">
        <v>149</v>
      </c>
      <c r="H273" s="209">
        <v>600.6</v>
      </c>
      <c r="I273" s="210"/>
      <c r="J273" s="211">
        <f>ROUND(I273*H273,2)</f>
        <v>0</v>
      </c>
      <c r="K273" s="207" t="s">
        <v>150</v>
      </c>
      <c r="L273" s="62"/>
      <c r="M273" s="212" t="s">
        <v>22</v>
      </c>
      <c r="N273" s="213" t="s">
        <v>46</v>
      </c>
      <c r="O273" s="43"/>
      <c r="P273" s="214">
        <f>O273*H273</f>
        <v>0</v>
      </c>
      <c r="Q273" s="214">
        <v>0.10362</v>
      </c>
      <c r="R273" s="214">
        <f>Q273*H273</f>
        <v>62.234172000000008</v>
      </c>
      <c r="S273" s="214">
        <v>0</v>
      </c>
      <c r="T273" s="215">
        <f>S273*H273</f>
        <v>0</v>
      </c>
      <c r="AR273" s="25" t="s">
        <v>151</v>
      </c>
      <c r="AT273" s="25" t="s">
        <v>146</v>
      </c>
      <c r="AU273" s="25" t="s">
        <v>82</v>
      </c>
      <c r="AY273" s="25" t="s">
        <v>144</v>
      </c>
      <c r="BE273" s="216">
        <f>IF(N273="základní",J273,0)</f>
        <v>0</v>
      </c>
      <c r="BF273" s="216">
        <f>IF(N273="snížená",J273,0)</f>
        <v>0</v>
      </c>
      <c r="BG273" s="216">
        <f>IF(N273="zákl. přenesená",J273,0)</f>
        <v>0</v>
      </c>
      <c r="BH273" s="216">
        <f>IF(N273="sníž. přenesená",J273,0)</f>
        <v>0</v>
      </c>
      <c r="BI273" s="216">
        <f>IF(N273="nulová",J273,0)</f>
        <v>0</v>
      </c>
      <c r="BJ273" s="25" t="s">
        <v>24</v>
      </c>
      <c r="BK273" s="216">
        <f>ROUND(I273*H273,2)</f>
        <v>0</v>
      </c>
      <c r="BL273" s="25" t="s">
        <v>151</v>
      </c>
      <c r="BM273" s="25" t="s">
        <v>359</v>
      </c>
    </row>
    <row r="274" spans="2:65" s="1" customFormat="1" ht="40.5">
      <c r="B274" s="42"/>
      <c r="C274" s="64"/>
      <c r="D274" s="217" t="s">
        <v>153</v>
      </c>
      <c r="E274" s="64"/>
      <c r="F274" s="218" t="s">
        <v>360</v>
      </c>
      <c r="G274" s="64"/>
      <c r="H274" s="64"/>
      <c r="I274" s="173"/>
      <c r="J274" s="64"/>
      <c r="K274" s="64"/>
      <c r="L274" s="62"/>
      <c r="M274" s="219"/>
      <c r="N274" s="43"/>
      <c r="O274" s="43"/>
      <c r="P274" s="43"/>
      <c r="Q274" s="43"/>
      <c r="R274" s="43"/>
      <c r="S274" s="43"/>
      <c r="T274" s="79"/>
      <c r="AT274" s="25" t="s">
        <v>153</v>
      </c>
      <c r="AU274" s="25" t="s">
        <v>82</v>
      </c>
    </row>
    <row r="275" spans="2:65" s="1" customFormat="1" ht="121.5">
      <c r="B275" s="42"/>
      <c r="C275" s="64"/>
      <c r="D275" s="217" t="s">
        <v>155</v>
      </c>
      <c r="E275" s="64"/>
      <c r="F275" s="220" t="s">
        <v>361</v>
      </c>
      <c r="G275" s="64"/>
      <c r="H275" s="64"/>
      <c r="I275" s="173"/>
      <c r="J275" s="64"/>
      <c r="K275" s="64"/>
      <c r="L275" s="62"/>
      <c r="M275" s="219"/>
      <c r="N275" s="43"/>
      <c r="O275" s="43"/>
      <c r="P275" s="43"/>
      <c r="Q275" s="43"/>
      <c r="R275" s="43"/>
      <c r="S275" s="43"/>
      <c r="T275" s="79"/>
      <c r="AT275" s="25" t="s">
        <v>155</v>
      </c>
      <c r="AU275" s="25" t="s">
        <v>82</v>
      </c>
    </row>
    <row r="276" spans="2:65" s="12" customFormat="1">
      <c r="B276" s="221"/>
      <c r="C276" s="222"/>
      <c r="D276" s="217" t="s">
        <v>157</v>
      </c>
      <c r="E276" s="223" t="s">
        <v>22</v>
      </c>
      <c r="F276" s="224" t="s">
        <v>158</v>
      </c>
      <c r="G276" s="222"/>
      <c r="H276" s="225" t="s">
        <v>22</v>
      </c>
      <c r="I276" s="226"/>
      <c r="J276" s="222"/>
      <c r="K276" s="222"/>
      <c r="L276" s="227"/>
      <c r="M276" s="228"/>
      <c r="N276" s="229"/>
      <c r="O276" s="229"/>
      <c r="P276" s="229"/>
      <c r="Q276" s="229"/>
      <c r="R276" s="229"/>
      <c r="S276" s="229"/>
      <c r="T276" s="230"/>
      <c r="AT276" s="231" t="s">
        <v>157</v>
      </c>
      <c r="AU276" s="231" t="s">
        <v>82</v>
      </c>
      <c r="AV276" s="12" t="s">
        <v>24</v>
      </c>
      <c r="AW276" s="12" t="s">
        <v>39</v>
      </c>
      <c r="AX276" s="12" t="s">
        <v>75</v>
      </c>
      <c r="AY276" s="231" t="s">
        <v>144</v>
      </c>
    </row>
    <row r="277" spans="2:65" s="13" customFormat="1">
      <c r="B277" s="232"/>
      <c r="C277" s="233"/>
      <c r="D277" s="217" t="s">
        <v>157</v>
      </c>
      <c r="E277" s="234" t="s">
        <v>22</v>
      </c>
      <c r="F277" s="235" t="s">
        <v>362</v>
      </c>
      <c r="G277" s="233"/>
      <c r="H277" s="236">
        <v>384.4</v>
      </c>
      <c r="I277" s="237"/>
      <c r="J277" s="233"/>
      <c r="K277" s="233"/>
      <c r="L277" s="238"/>
      <c r="M277" s="239"/>
      <c r="N277" s="240"/>
      <c r="O277" s="240"/>
      <c r="P277" s="240"/>
      <c r="Q277" s="240"/>
      <c r="R277" s="240"/>
      <c r="S277" s="240"/>
      <c r="T277" s="241"/>
      <c r="AT277" s="242" t="s">
        <v>157</v>
      </c>
      <c r="AU277" s="242" t="s">
        <v>82</v>
      </c>
      <c r="AV277" s="13" t="s">
        <v>82</v>
      </c>
      <c r="AW277" s="13" t="s">
        <v>39</v>
      </c>
      <c r="AX277" s="13" t="s">
        <v>75</v>
      </c>
      <c r="AY277" s="242" t="s">
        <v>144</v>
      </c>
    </row>
    <row r="278" spans="2:65" s="13" customFormat="1">
      <c r="B278" s="232"/>
      <c r="C278" s="233"/>
      <c r="D278" s="217" t="s">
        <v>157</v>
      </c>
      <c r="E278" s="234" t="s">
        <v>22</v>
      </c>
      <c r="F278" s="235" t="s">
        <v>363</v>
      </c>
      <c r="G278" s="233"/>
      <c r="H278" s="236">
        <v>16.2</v>
      </c>
      <c r="I278" s="237"/>
      <c r="J278" s="233"/>
      <c r="K278" s="233"/>
      <c r="L278" s="238"/>
      <c r="M278" s="239"/>
      <c r="N278" s="240"/>
      <c r="O278" s="240"/>
      <c r="P278" s="240"/>
      <c r="Q278" s="240"/>
      <c r="R278" s="240"/>
      <c r="S278" s="240"/>
      <c r="T278" s="241"/>
      <c r="AT278" s="242" t="s">
        <v>157</v>
      </c>
      <c r="AU278" s="242" t="s">
        <v>82</v>
      </c>
      <c r="AV278" s="13" t="s">
        <v>82</v>
      </c>
      <c r="AW278" s="13" t="s">
        <v>39</v>
      </c>
      <c r="AX278" s="13" t="s">
        <v>75</v>
      </c>
      <c r="AY278" s="242" t="s">
        <v>144</v>
      </c>
    </row>
    <row r="279" spans="2:65" s="13" customFormat="1" ht="27">
      <c r="B279" s="232"/>
      <c r="C279" s="233"/>
      <c r="D279" s="217" t="s">
        <v>157</v>
      </c>
      <c r="E279" s="234" t="s">
        <v>22</v>
      </c>
      <c r="F279" s="235" t="s">
        <v>364</v>
      </c>
      <c r="G279" s="233"/>
      <c r="H279" s="236">
        <v>87.9</v>
      </c>
      <c r="I279" s="237"/>
      <c r="J279" s="233"/>
      <c r="K279" s="233"/>
      <c r="L279" s="238"/>
      <c r="M279" s="239"/>
      <c r="N279" s="240"/>
      <c r="O279" s="240"/>
      <c r="P279" s="240"/>
      <c r="Q279" s="240"/>
      <c r="R279" s="240"/>
      <c r="S279" s="240"/>
      <c r="T279" s="241"/>
      <c r="AT279" s="242" t="s">
        <v>157</v>
      </c>
      <c r="AU279" s="242" t="s">
        <v>82</v>
      </c>
      <c r="AV279" s="13" t="s">
        <v>82</v>
      </c>
      <c r="AW279" s="13" t="s">
        <v>39</v>
      </c>
      <c r="AX279" s="13" t="s">
        <v>75</v>
      </c>
      <c r="AY279" s="242" t="s">
        <v>144</v>
      </c>
    </row>
    <row r="280" spans="2:65" s="13" customFormat="1">
      <c r="B280" s="232"/>
      <c r="C280" s="233"/>
      <c r="D280" s="217" t="s">
        <v>157</v>
      </c>
      <c r="E280" s="234" t="s">
        <v>22</v>
      </c>
      <c r="F280" s="235" t="s">
        <v>365</v>
      </c>
      <c r="G280" s="233"/>
      <c r="H280" s="236">
        <v>112.1</v>
      </c>
      <c r="I280" s="237"/>
      <c r="J280" s="233"/>
      <c r="K280" s="233"/>
      <c r="L280" s="238"/>
      <c r="M280" s="239"/>
      <c r="N280" s="240"/>
      <c r="O280" s="240"/>
      <c r="P280" s="240"/>
      <c r="Q280" s="240"/>
      <c r="R280" s="240"/>
      <c r="S280" s="240"/>
      <c r="T280" s="241"/>
      <c r="AT280" s="242" t="s">
        <v>157</v>
      </c>
      <c r="AU280" s="242" t="s">
        <v>82</v>
      </c>
      <c r="AV280" s="13" t="s">
        <v>82</v>
      </c>
      <c r="AW280" s="13" t="s">
        <v>39</v>
      </c>
      <c r="AX280" s="13" t="s">
        <v>75</v>
      </c>
      <c r="AY280" s="242" t="s">
        <v>144</v>
      </c>
    </row>
    <row r="281" spans="2:65" s="14" customFormat="1">
      <c r="B281" s="243"/>
      <c r="C281" s="244"/>
      <c r="D281" s="245" t="s">
        <v>157</v>
      </c>
      <c r="E281" s="246" t="s">
        <v>22</v>
      </c>
      <c r="F281" s="247" t="s">
        <v>166</v>
      </c>
      <c r="G281" s="244"/>
      <c r="H281" s="248">
        <v>600.6</v>
      </c>
      <c r="I281" s="249"/>
      <c r="J281" s="244"/>
      <c r="K281" s="244"/>
      <c r="L281" s="250"/>
      <c r="M281" s="251"/>
      <c r="N281" s="252"/>
      <c r="O281" s="252"/>
      <c r="P281" s="252"/>
      <c r="Q281" s="252"/>
      <c r="R281" s="252"/>
      <c r="S281" s="252"/>
      <c r="T281" s="253"/>
      <c r="AT281" s="254" t="s">
        <v>157</v>
      </c>
      <c r="AU281" s="254" t="s">
        <v>82</v>
      </c>
      <c r="AV281" s="14" t="s">
        <v>151</v>
      </c>
      <c r="AW281" s="14" t="s">
        <v>39</v>
      </c>
      <c r="AX281" s="14" t="s">
        <v>24</v>
      </c>
      <c r="AY281" s="254" t="s">
        <v>144</v>
      </c>
    </row>
    <row r="282" spans="2:65" s="1" customFormat="1" ht="22.5" customHeight="1">
      <c r="B282" s="42"/>
      <c r="C282" s="269" t="s">
        <v>366</v>
      </c>
      <c r="D282" s="269" t="s">
        <v>301</v>
      </c>
      <c r="E282" s="270" t="s">
        <v>367</v>
      </c>
      <c r="F282" s="271" t="s">
        <v>368</v>
      </c>
      <c r="G282" s="272" t="s">
        <v>149</v>
      </c>
      <c r="H282" s="273">
        <v>404.60599999999999</v>
      </c>
      <c r="I282" s="274"/>
      <c r="J282" s="275">
        <f>ROUND(I282*H282,2)</f>
        <v>0</v>
      </c>
      <c r="K282" s="271" t="s">
        <v>22</v>
      </c>
      <c r="L282" s="276"/>
      <c r="M282" s="277" t="s">
        <v>22</v>
      </c>
      <c r="N282" s="278" t="s">
        <v>46</v>
      </c>
      <c r="O282" s="43"/>
      <c r="P282" s="214">
        <f>O282*H282</f>
        <v>0</v>
      </c>
      <c r="Q282" s="214">
        <v>0.17599999999999999</v>
      </c>
      <c r="R282" s="214">
        <f>Q282*H282</f>
        <v>71.210656</v>
      </c>
      <c r="S282" s="214">
        <v>0</v>
      </c>
      <c r="T282" s="215">
        <f>S282*H282</f>
        <v>0</v>
      </c>
      <c r="AR282" s="25" t="s">
        <v>217</v>
      </c>
      <c r="AT282" s="25" t="s">
        <v>301</v>
      </c>
      <c r="AU282" s="25" t="s">
        <v>82</v>
      </c>
      <c r="AY282" s="25" t="s">
        <v>144</v>
      </c>
      <c r="BE282" s="216">
        <f>IF(N282="základní",J282,0)</f>
        <v>0</v>
      </c>
      <c r="BF282" s="216">
        <f>IF(N282="snížená",J282,0)</f>
        <v>0</v>
      </c>
      <c r="BG282" s="216">
        <f>IF(N282="zákl. přenesená",J282,0)</f>
        <v>0</v>
      </c>
      <c r="BH282" s="216">
        <f>IF(N282="sníž. přenesená",J282,0)</f>
        <v>0</v>
      </c>
      <c r="BI282" s="216">
        <f>IF(N282="nulová",J282,0)</f>
        <v>0</v>
      </c>
      <c r="BJ282" s="25" t="s">
        <v>24</v>
      </c>
      <c r="BK282" s="216">
        <f>ROUND(I282*H282,2)</f>
        <v>0</v>
      </c>
      <c r="BL282" s="25" t="s">
        <v>151</v>
      </c>
      <c r="BM282" s="25" t="s">
        <v>369</v>
      </c>
    </row>
    <row r="283" spans="2:65" s="1" customFormat="1">
      <c r="B283" s="42"/>
      <c r="C283" s="64"/>
      <c r="D283" s="217" t="s">
        <v>153</v>
      </c>
      <c r="E283" s="64"/>
      <c r="F283" s="218" t="s">
        <v>368</v>
      </c>
      <c r="G283" s="64"/>
      <c r="H283" s="64"/>
      <c r="I283" s="173"/>
      <c r="J283" s="64"/>
      <c r="K283" s="64"/>
      <c r="L283" s="62"/>
      <c r="M283" s="219"/>
      <c r="N283" s="43"/>
      <c r="O283" s="43"/>
      <c r="P283" s="43"/>
      <c r="Q283" s="43"/>
      <c r="R283" s="43"/>
      <c r="S283" s="43"/>
      <c r="T283" s="79"/>
      <c r="AT283" s="25" t="s">
        <v>153</v>
      </c>
      <c r="AU283" s="25" t="s">
        <v>82</v>
      </c>
    </row>
    <row r="284" spans="2:65" s="12" customFormat="1">
      <c r="B284" s="221"/>
      <c r="C284" s="222"/>
      <c r="D284" s="217" t="s">
        <v>157</v>
      </c>
      <c r="E284" s="223" t="s">
        <v>22</v>
      </c>
      <c r="F284" s="224" t="s">
        <v>370</v>
      </c>
      <c r="G284" s="222"/>
      <c r="H284" s="225" t="s">
        <v>22</v>
      </c>
      <c r="I284" s="226"/>
      <c r="J284" s="222"/>
      <c r="K284" s="222"/>
      <c r="L284" s="227"/>
      <c r="M284" s="228"/>
      <c r="N284" s="229"/>
      <c r="O284" s="229"/>
      <c r="P284" s="229"/>
      <c r="Q284" s="229"/>
      <c r="R284" s="229"/>
      <c r="S284" s="229"/>
      <c r="T284" s="230"/>
      <c r="AT284" s="231" t="s">
        <v>157</v>
      </c>
      <c r="AU284" s="231" t="s">
        <v>82</v>
      </c>
      <c r="AV284" s="12" t="s">
        <v>24</v>
      </c>
      <c r="AW284" s="12" t="s">
        <v>39</v>
      </c>
      <c r="AX284" s="12" t="s">
        <v>75</v>
      </c>
      <c r="AY284" s="231" t="s">
        <v>144</v>
      </c>
    </row>
    <row r="285" spans="2:65" s="13" customFormat="1">
      <c r="B285" s="232"/>
      <c r="C285" s="233"/>
      <c r="D285" s="245" t="s">
        <v>157</v>
      </c>
      <c r="E285" s="255" t="s">
        <v>22</v>
      </c>
      <c r="F285" s="256" t="s">
        <v>371</v>
      </c>
      <c r="G285" s="233"/>
      <c r="H285" s="257">
        <v>404.60599999999999</v>
      </c>
      <c r="I285" s="237"/>
      <c r="J285" s="233"/>
      <c r="K285" s="233"/>
      <c r="L285" s="238"/>
      <c r="M285" s="239"/>
      <c r="N285" s="240"/>
      <c r="O285" s="240"/>
      <c r="P285" s="240"/>
      <c r="Q285" s="240"/>
      <c r="R285" s="240"/>
      <c r="S285" s="240"/>
      <c r="T285" s="241"/>
      <c r="AT285" s="242" t="s">
        <v>157</v>
      </c>
      <c r="AU285" s="242" t="s">
        <v>82</v>
      </c>
      <c r="AV285" s="13" t="s">
        <v>82</v>
      </c>
      <c r="AW285" s="13" t="s">
        <v>39</v>
      </c>
      <c r="AX285" s="13" t="s">
        <v>24</v>
      </c>
      <c r="AY285" s="242" t="s">
        <v>144</v>
      </c>
    </row>
    <row r="286" spans="2:65" s="1" customFormat="1" ht="22.5" customHeight="1">
      <c r="B286" s="42"/>
      <c r="C286" s="269" t="s">
        <v>372</v>
      </c>
      <c r="D286" s="269" t="s">
        <v>301</v>
      </c>
      <c r="E286" s="270" t="s">
        <v>373</v>
      </c>
      <c r="F286" s="271" t="s">
        <v>374</v>
      </c>
      <c r="G286" s="272" t="s">
        <v>149</v>
      </c>
      <c r="H286" s="273">
        <v>113.221</v>
      </c>
      <c r="I286" s="274"/>
      <c r="J286" s="275">
        <f>ROUND(I286*H286,2)</f>
        <v>0</v>
      </c>
      <c r="K286" s="271" t="s">
        <v>22</v>
      </c>
      <c r="L286" s="276"/>
      <c r="M286" s="277" t="s">
        <v>22</v>
      </c>
      <c r="N286" s="278" t="s">
        <v>46</v>
      </c>
      <c r="O286" s="43"/>
      <c r="P286" s="214">
        <f>O286*H286</f>
        <v>0</v>
      </c>
      <c r="Q286" s="214">
        <v>0.13</v>
      </c>
      <c r="R286" s="214">
        <f>Q286*H286</f>
        <v>14.718730000000001</v>
      </c>
      <c r="S286" s="214">
        <v>0</v>
      </c>
      <c r="T286" s="215">
        <f>S286*H286</f>
        <v>0</v>
      </c>
      <c r="AR286" s="25" t="s">
        <v>217</v>
      </c>
      <c r="AT286" s="25" t="s">
        <v>301</v>
      </c>
      <c r="AU286" s="25" t="s">
        <v>82</v>
      </c>
      <c r="AY286" s="25" t="s">
        <v>144</v>
      </c>
      <c r="BE286" s="216">
        <f>IF(N286="základní",J286,0)</f>
        <v>0</v>
      </c>
      <c r="BF286" s="216">
        <f>IF(N286="snížená",J286,0)</f>
        <v>0</v>
      </c>
      <c r="BG286" s="216">
        <f>IF(N286="zákl. přenesená",J286,0)</f>
        <v>0</v>
      </c>
      <c r="BH286" s="216">
        <f>IF(N286="sníž. přenesená",J286,0)</f>
        <v>0</v>
      </c>
      <c r="BI286" s="216">
        <f>IF(N286="nulová",J286,0)</f>
        <v>0</v>
      </c>
      <c r="BJ286" s="25" t="s">
        <v>24</v>
      </c>
      <c r="BK286" s="216">
        <f>ROUND(I286*H286,2)</f>
        <v>0</v>
      </c>
      <c r="BL286" s="25" t="s">
        <v>151</v>
      </c>
      <c r="BM286" s="25" t="s">
        <v>375</v>
      </c>
    </row>
    <row r="287" spans="2:65" s="1" customFormat="1">
      <c r="B287" s="42"/>
      <c r="C287" s="64"/>
      <c r="D287" s="217" t="s">
        <v>153</v>
      </c>
      <c r="E287" s="64"/>
      <c r="F287" s="218" t="s">
        <v>374</v>
      </c>
      <c r="G287" s="64"/>
      <c r="H287" s="64"/>
      <c r="I287" s="173"/>
      <c r="J287" s="64"/>
      <c r="K287" s="64"/>
      <c r="L287" s="62"/>
      <c r="M287" s="219"/>
      <c r="N287" s="43"/>
      <c r="O287" s="43"/>
      <c r="P287" s="43"/>
      <c r="Q287" s="43"/>
      <c r="R287" s="43"/>
      <c r="S287" s="43"/>
      <c r="T287" s="79"/>
      <c r="AT287" s="25" t="s">
        <v>153</v>
      </c>
      <c r="AU287" s="25" t="s">
        <v>82</v>
      </c>
    </row>
    <row r="288" spans="2:65" s="12" customFormat="1">
      <c r="B288" s="221"/>
      <c r="C288" s="222"/>
      <c r="D288" s="217" t="s">
        <v>157</v>
      </c>
      <c r="E288" s="223" t="s">
        <v>22</v>
      </c>
      <c r="F288" s="224" t="s">
        <v>370</v>
      </c>
      <c r="G288" s="222"/>
      <c r="H288" s="225" t="s">
        <v>22</v>
      </c>
      <c r="I288" s="226"/>
      <c r="J288" s="222"/>
      <c r="K288" s="222"/>
      <c r="L288" s="227"/>
      <c r="M288" s="228"/>
      <c r="N288" s="229"/>
      <c r="O288" s="229"/>
      <c r="P288" s="229"/>
      <c r="Q288" s="229"/>
      <c r="R288" s="229"/>
      <c r="S288" s="229"/>
      <c r="T288" s="230"/>
      <c r="AT288" s="231" t="s">
        <v>157</v>
      </c>
      <c r="AU288" s="231" t="s">
        <v>82</v>
      </c>
      <c r="AV288" s="12" t="s">
        <v>24</v>
      </c>
      <c r="AW288" s="12" t="s">
        <v>39</v>
      </c>
      <c r="AX288" s="12" t="s">
        <v>75</v>
      </c>
      <c r="AY288" s="231" t="s">
        <v>144</v>
      </c>
    </row>
    <row r="289" spans="2:65" s="13" customFormat="1">
      <c r="B289" s="232"/>
      <c r="C289" s="233"/>
      <c r="D289" s="245" t="s">
        <v>157</v>
      </c>
      <c r="E289" s="255" t="s">
        <v>22</v>
      </c>
      <c r="F289" s="256" t="s">
        <v>376</v>
      </c>
      <c r="G289" s="233"/>
      <c r="H289" s="257">
        <v>113.221</v>
      </c>
      <c r="I289" s="237"/>
      <c r="J289" s="233"/>
      <c r="K289" s="233"/>
      <c r="L289" s="238"/>
      <c r="M289" s="239"/>
      <c r="N289" s="240"/>
      <c r="O289" s="240"/>
      <c r="P289" s="240"/>
      <c r="Q289" s="240"/>
      <c r="R289" s="240"/>
      <c r="S289" s="240"/>
      <c r="T289" s="241"/>
      <c r="AT289" s="242" t="s">
        <v>157</v>
      </c>
      <c r="AU289" s="242" t="s">
        <v>82</v>
      </c>
      <c r="AV289" s="13" t="s">
        <v>82</v>
      </c>
      <c r="AW289" s="13" t="s">
        <v>39</v>
      </c>
      <c r="AX289" s="13" t="s">
        <v>24</v>
      </c>
      <c r="AY289" s="242" t="s">
        <v>144</v>
      </c>
    </row>
    <row r="290" spans="2:65" s="1" customFormat="1" ht="22.5" customHeight="1">
      <c r="B290" s="42"/>
      <c r="C290" s="269" t="s">
        <v>377</v>
      </c>
      <c r="D290" s="269" t="s">
        <v>301</v>
      </c>
      <c r="E290" s="270" t="s">
        <v>378</v>
      </c>
      <c r="F290" s="271" t="s">
        <v>379</v>
      </c>
      <c r="G290" s="272" t="s">
        <v>149</v>
      </c>
      <c r="H290" s="273">
        <v>88.778999999999996</v>
      </c>
      <c r="I290" s="274"/>
      <c r="J290" s="275">
        <f>ROUND(I290*H290,2)</f>
        <v>0</v>
      </c>
      <c r="K290" s="271" t="s">
        <v>22</v>
      </c>
      <c r="L290" s="276"/>
      <c r="M290" s="277" t="s">
        <v>22</v>
      </c>
      <c r="N290" s="278" t="s">
        <v>46</v>
      </c>
      <c r="O290" s="43"/>
      <c r="P290" s="214">
        <f>O290*H290</f>
        <v>0</v>
      </c>
      <c r="Q290" s="214">
        <v>0.17599999999999999</v>
      </c>
      <c r="R290" s="214">
        <f>Q290*H290</f>
        <v>15.625103999999999</v>
      </c>
      <c r="S290" s="214">
        <v>0</v>
      </c>
      <c r="T290" s="215">
        <f>S290*H290</f>
        <v>0</v>
      </c>
      <c r="AR290" s="25" t="s">
        <v>217</v>
      </c>
      <c r="AT290" s="25" t="s">
        <v>301</v>
      </c>
      <c r="AU290" s="25" t="s">
        <v>82</v>
      </c>
      <c r="AY290" s="25" t="s">
        <v>144</v>
      </c>
      <c r="BE290" s="216">
        <f>IF(N290="základní",J290,0)</f>
        <v>0</v>
      </c>
      <c r="BF290" s="216">
        <f>IF(N290="snížená",J290,0)</f>
        <v>0</v>
      </c>
      <c r="BG290" s="216">
        <f>IF(N290="zákl. přenesená",J290,0)</f>
        <v>0</v>
      </c>
      <c r="BH290" s="216">
        <f>IF(N290="sníž. přenesená",J290,0)</f>
        <v>0</v>
      </c>
      <c r="BI290" s="216">
        <f>IF(N290="nulová",J290,0)</f>
        <v>0</v>
      </c>
      <c r="BJ290" s="25" t="s">
        <v>24</v>
      </c>
      <c r="BK290" s="216">
        <f>ROUND(I290*H290,2)</f>
        <v>0</v>
      </c>
      <c r="BL290" s="25" t="s">
        <v>151</v>
      </c>
      <c r="BM290" s="25" t="s">
        <v>380</v>
      </c>
    </row>
    <row r="291" spans="2:65" s="1" customFormat="1">
      <c r="B291" s="42"/>
      <c r="C291" s="64"/>
      <c r="D291" s="217" t="s">
        <v>153</v>
      </c>
      <c r="E291" s="64"/>
      <c r="F291" s="218" t="s">
        <v>379</v>
      </c>
      <c r="G291" s="64"/>
      <c r="H291" s="64"/>
      <c r="I291" s="173"/>
      <c r="J291" s="64"/>
      <c r="K291" s="64"/>
      <c r="L291" s="62"/>
      <c r="M291" s="219"/>
      <c r="N291" s="43"/>
      <c r="O291" s="43"/>
      <c r="P291" s="43"/>
      <c r="Q291" s="43"/>
      <c r="R291" s="43"/>
      <c r="S291" s="43"/>
      <c r="T291" s="79"/>
      <c r="AT291" s="25" t="s">
        <v>153</v>
      </c>
      <c r="AU291" s="25" t="s">
        <v>82</v>
      </c>
    </row>
    <row r="292" spans="2:65" s="12" customFormat="1">
      <c r="B292" s="221"/>
      <c r="C292" s="222"/>
      <c r="D292" s="217" t="s">
        <v>157</v>
      </c>
      <c r="E292" s="223" t="s">
        <v>22</v>
      </c>
      <c r="F292" s="224" t="s">
        <v>370</v>
      </c>
      <c r="G292" s="222"/>
      <c r="H292" s="225" t="s">
        <v>22</v>
      </c>
      <c r="I292" s="226"/>
      <c r="J292" s="222"/>
      <c r="K292" s="222"/>
      <c r="L292" s="227"/>
      <c r="M292" s="228"/>
      <c r="N292" s="229"/>
      <c r="O292" s="229"/>
      <c r="P292" s="229"/>
      <c r="Q292" s="229"/>
      <c r="R292" s="229"/>
      <c r="S292" s="229"/>
      <c r="T292" s="230"/>
      <c r="AT292" s="231" t="s">
        <v>157</v>
      </c>
      <c r="AU292" s="231" t="s">
        <v>82</v>
      </c>
      <c r="AV292" s="12" t="s">
        <v>24</v>
      </c>
      <c r="AW292" s="12" t="s">
        <v>39</v>
      </c>
      <c r="AX292" s="12" t="s">
        <v>75</v>
      </c>
      <c r="AY292" s="231" t="s">
        <v>144</v>
      </c>
    </row>
    <row r="293" spans="2:65" s="13" customFormat="1">
      <c r="B293" s="232"/>
      <c r="C293" s="233"/>
      <c r="D293" s="245" t="s">
        <v>157</v>
      </c>
      <c r="E293" s="255" t="s">
        <v>22</v>
      </c>
      <c r="F293" s="256" t="s">
        <v>381</v>
      </c>
      <c r="G293" s="233"/>
      <c r="H293" s="257">
        <v>88.778999999999996</v>
      </c>
      <c r="I293" s="237"/>
      <c r="J293" s="233"/>
      <c r="K293" s="233"/>
      <c r="L293" s="238"/>
      <c r="M293" s="239"/>
      <c r="N293" s="240"/>
      <c r="O293" s="240"/>
      <c r="P293" s="240"/>
      <c r="Q293" s="240"/>
      <c r="R293" s="240"/>
      <c r="S293" s="240"/>
      <c r="T293" s="241"/>
      <c r="AT293" s="242" t="s">
        <v>157</v>
      </c>
      <c r="AU293" s="242" t="s">
        <v>82</v>
      </c>
      <c r="AV293" s="13" t="s">
        <v>82</v>
      </c>
      <c r="AW293" s="13" t="s">
        <v>39</v>
      </c>
      <c r="AX293" s="13" t="s">
        <v>24</v>
      </c>
      <c r="AY293" s="242" t="s">
        <v>144</v>
      </c>
    </row>
    <row r="294" spans="2:65" s="1" customFormat="1" ht="31.5" customHeight="1">
      <c r="B294" s="42"/>
      <c r="C294" s="205" t="s">
        <v>382</v>
      </c>
      <c r="D294" s="205" t="s">
        <v>146</v>
      </c>
      <c r="E294" s="206" t="s">
        <v>383</v>
      </c>
      <c r="F294" s="207" t="s">
        <v>384</v>
      </c>
      <c r="G294" s="208" t="s">
        <v>149</v>
      </c>
      <c r="H294" s="209">
        <v>1618.62</v>
      </c>
      <c r="I294" s="210"/>
      <c r="J294" s="211">
        <f>ROUND(I294*H294,2)</f>
        <v>0</v>
      </c>
      <c r="K294" s="207" t="s">
        <v>150</v>
      </c>
      <c r="L294" s="62"/>
      <c r="M294" s="212" t="s">
        <v>22</v>
      </c>
      <c r="N294" s="213" t="s">
        <v>46</v>
      </c>
      <c r="O294" s="43"/>
      <c r="P294" s="214">
        <f>O294*H294</f>
        <v>0</v>
      </c>
      <c r="Q294" s="214">
        <v>0.10100000000000001</v>
      </c>
      <c r="R294" s="214">
        <f>Q294*H294</f>
        <v>163.48061999999999</v>
      </c>
      <c r="S294" s="214">
        <v>0</v>
      </c>
      <c r="T294" s="215">
        <f>S294*H294</f>
        <v>0</v>
      </c>
      <c r="AR294" s="25" t="s">
        <v>151</v>
      </c>
      <c r="AT294" s="25" t="s">
        <v>146</v>
      </c>
      <c r="AU294" s="25" t="s">
        <v>82</v>
      </c>
      <c r="AY294" s="25" t="s">
        <v>144</v>
      </c>
      <c r="BE294" s="216">
        <f>IF(N294="základní",J294,0)</f>
        <v>0</v>
      </c>
      <c r="BF294" s="216">
        <f>IF(N294="snížená",J294,0)</f>
        <v>0</v>
      </c>
      <c r="BG294" s="216">
        <f>IF(N294="zákl. přenesená",J294,0)</f>
        <v>0</v>
      </c>
      <c r="BH294" s="216">
        <f>IF(N294="sníž. přenesená",J294,0)</f>
        <v>0</v>
      </c>
      <c r="BI294" s="216">
        <f>IF(N294="nulová",J294,0)</f>
        <v>0</v>
      </c>
      <c r="BJ294" s="25" t="s">
        <v>24</v>
      </c>
      <c r="BK294" s="216">
        <f>ROUND(I294*H294,2)</f>
        <v>0</v>
      </c>
      <c r="BL294" s="25" t="s">
        <v>151</v>
      </c>
      <c r="BM294" s="25" t="s">
        <v>385</v>
      </c>
    </row>
    <row r="295" spans="2:65" s="1" customFormat="1" ht="40.5">
      <c r="B295" s="42"/>
      <c r="C295" s="64"/>
      <c r="D295" s="217" t="s">
        <v>153</v>
      </c>
      <c r="E295" s="64"/>
      <c r="F295" s="218" t="s">
        <v>386</v>
      </c>
      <c r="G295" s="64"/>
      <c r="H295" s="64"/>
      <c r="I295" s="173"/>
      <c r="J295" s="64"/>
      <c r="K295" s="64"/>
      <c r="L295" s="62"/>
      <c r="M295" s="219"/>
      <c r="N295" s="43"/>
      <c r="O295" s="43"/>
      <c r="P295" s="43"/>
      <c r="Q295" s="43"/>
      <c r="R295" s="43"/>
      <c r="S295" s="43"/>
      <c r="T295" s="79"/>
      <c r="AT295" s="25" t="s">
        <v>153</v>
      </c>
      <c r="AU295" s="25" t="s">
        <v>82</v>
      </c>
    </row>
    <row r="296" spans="2:65" s="1" customFormat="1" ht="81">
      <c r="B296" s="42"/>
      <c r="C296" s="64"/>
      <c r="D296" s="217" t="s">
        <v>155</v>
      </c>
      <c r="E296" s="64"/>
      <c r="F296" s="220" t="s">
        <v>387</v>
      </c>
      <c r="G296" s="64"/>
      <c r="H296" s="64"/>
      <c r="I296" s="173"/>
      <c r="J296" s="64"/>
      <c r="K296" s="64"/>
      <c r="L296" s="62"/>
      <c r="M296" s="219"/>
      <c r="N296" s="43"/>
      <c r="O296" s="43"/>
      <c r="P296" s="43"/>
      <c r="Q296" s="43"/>
      <c r="R296" s="43"/>
      <c r="S296" s="43"/>
      <c r="T296" s="79"/>
      <c r="AT296" s="25" t="s">
        <v>155</v>
      </c>
      <c r="AU296" s="25" t="s">
        <v>82</v>
      </c>
    </row>
    <row r="297" spans="2:65" s="12" customFormat="1">
      <c r="B297" s="221"/>
      <c r="C297" s="222"/>
      <c r="D297" s="217" t="s">
        <v>157</v>
      </c>
      <c r="E297" s="223" t="s">
        <v>22</v>
      </c>
      <c r="F297" s="224" t="s">
        <v>158</v>
      </c>
      <c r="G297" s="222"/>
      <c r="H297" s="225" t="s">
        <v>22</v>
      </c>
      <c r="I297" s="226"/>
      <c r="J297" s="222"/>
      <c r="K297" s="222"/>
      <c r="L297" s="227"/>
      <c r="M297" s="228"/>
      <c r="N297" s="229"/>
      <c r="O297" s="229"/>
      <c r="P297" s="229"/>
      <c r="Q297" s="229"/>
      <c r="R297" s="229"/>
      <c r="S297" s="229"/>
      <c r="T297" s="230"/>
      <c r="AT297" s="231" t="s">
        <v>157</v>
      </c>
      <c r="AU297" s="231" t="s">
        <v>82</v>
      </c>
      <c r="AV297" s="12" t="s">
        <v>24</v>
      </c>
      <c r="AW297" s="12" t="s">
        <v>39</v>
      </c>
      <c r="AX297" s="12" t="s">
        <v>75</v>
      </c>
      <c r="AY297" s="231" t="s">
        <v>144</v>
      </c>
    </row>
    <row r="298" spans="2:65" s="13" customFormat="1">
      <c r="B298" s="232"/>
      <c r="C298" s="233"/>
      <c r="D298" s="217" t="s">
        <v>157</v>
      </c>
      <c r="E298" s="234" t="s">
        <v>22</v>
      </c>
      <c r="F298" s="235" t="s">
        <v>388</v>
      </c>
      <c r="G298" s="233"/>
      <c r="H298" s="236">
        <v>1591.5</v>
      </c>
      <c r="I298" s="237"/>
      <c r="J298" s="233"/>
      <c r="K298" s="233"/>
      <c r="L298" s="238"/>
      <c r="M298" s="239"/>
      <c r="N298" s="240"/>
      <c r="O298" s="240"/>
      <c r="P298" s="240"/>
      <c r="Q298" s="240"/>
      <c r="R298" s="240"/>
      <c r="S298" s="240"/>
      <c r="T298" s="241"/>
      <c r="AT298" s="242" t="s">
        <v>157</v>
      </c>
      <c r="AU298" s="242" t="s">
        <v>82</v>
      </c>
      <c r="AV298" s="13" t="s">
        <v>82</v>
      </c>
      <c r="AW298" s="13" t="s">
        <v>39</v>
      </c>
      <c r="AX298" s="13" t="s">
        <v>75</v>
      </c>
      <c r="AY298" s="242" t="s">
        <v>144</v>
      </c>
    </row>
    <row r="299" spans="2:65" s="13" customFormat="1">
      <c r="B299" s="232"/>
      <c r="C299" s="233"/>
      <c r="D299" s="217" t="s">
        <v>157</v>
      </c>
      <c r="E299" s="234" t="s">
        <v>22</v>
      </c>
      <c r="F299" s="235" t="s">
        <v>389</v>
      </c>
      <c r="G299" s="233"/>
      <c r="H299" s="236">
        <v>27.12</v>
      </c>
      <c r="I299" s="237"/>
      <c r="J299" s="233"/>
      <c r="K299" s="233"/>
      <c r="L299" s="238"/>
      <c r="M299" s="239"/>
      <c r="N299" s="240"/>
      <c r="O299" s="240"/>
      <c r="P299" s="240"/>
      <c r="Q299" s="240"/>
      <c r="R299" s="240"/>
      <c r="S299" s="240"/>
      <c r="T299" s="241"/>
      <c r="AT299" s="242" t="s">
        <v>157</v>
      </c>
      <c r="AU299" s="242" t="s">
        <v>82</v>
      </c>
      <c r="AV299" s="13" t="s">
        <v>82</v>
      </c>
      <c r="AW299" s="13" t="s">
        <v>39</v>
      </c>
      <c r="AX299" s="13" t="s">
        <v>75</v>
      </c>
      <c r="AY299" s="242" t="s">
        <v>144</v>
      </c>
    </row>
    <row r="300" spans="2:65" s="14" customFormat="1">
      <c r="B300" s="243"/>
      <c r="C300" s="244"/>
      <c r="D300" s="245" t="s">
        <v>157</v>
      </c>
      <c r="E300" s="246" t="s">
        <v>22</v>
      </c>
      <c r="F300" s="247" t="s">
        <v>166</v>
      </c>
      <c r="G300" s="244"/>
      <c r="H300" s="248">
        <v>1618.62</v>
      </c>
      <c r="I300" s="249"/>
      <c r="J300" s="244"/>
      <c r="K300" s="244"/>
      <c r="L300" s="250"/>
      <c r="M300" s="251"/>
      <c r="N300" s="252"/>
      <c r="O300" s="252"/>
      <c r="P300" s="252"/>
      <c r="Q300" s="252"/>
      <c r="R300" s="252"/>
      <c r="S300" s="252"/>
      <c r="T300" s="253"/>
      <c r="AT300" s="254" t="s">
        <v>157</v>
      </c>
      <c r="AU300" s="254" t="s">
        <v>82</v>
      </c>
      <c r="AV300" s="14" t="s">
        <v>151</v>
      </c>
      <c r="AW300" s="14" t="s">
        <v>39</v>
      </c>
      <c r="AX300" s="14" t="s">
        <v>24</v>
      </c>
      <c r="AY300" s="254" t="s">
        <v>144</v>
      </c>
    </row>
    <row r="301" spans="2:65" s="1" customFormat="1" ht="22.5" customHeight="1">
      <c r="B301" s="42"/>
      <c r="C301" s="269" t="s">
        <v>390</v>
      </c>
      <c r="D301" s="269" t="s">
        <v>301</v>
      </c>
      <c r="E301" s="270" t="s">
        <v>391</v>
      </c>
      <c r="F301" s="271" t="s">
        <v>392</v>
      </c>
      <c r="G301" s="272" t="s">
        <v>149</v>
      </c>
      <c r="H301" s="273">
        <v>1607.415</v>
      </c>
      <c r="I301" s="274"/>
      <c r="J301" s="275">
        <f>ROUND(I301*H301,2)</f>
        <v>0</v>
      </c>
      <c r="K301" s="271" t="s">
        <v>22</v>
      </c>
      <c r="L301" s="276"/>
      <c r="M301" s="277" t="s">
        <v>22</v>
      </c>
      <c r="N301" s="278" t="s">
        <v>46</v>
      </c>
      <c r="O301" s="43"/>
      <c r="P301" s="214">
        <f>O301*H301</f>
        <v>0</v>
      </c>
      <c r="Q301" s="214">
        <v>9.0999999999999998E-2</v>
      </c>
      <c r="R301" s="214">
        <f>Q301*H301</f>
        <v>146.274765</v>
      </c>
      <c r="S301" s="214">
        <v>0</v>
      </c>
      <c r="T301" s="215">
        <f>S301*H301</f>
        <v>0</v>
      </c>
      <c r="AR301" s="25" t="s">
        <v>217</v>
      </c>
      <c r="AT301" s="25" t="s">
        <v>301</v>
      </c>
      <c r="AU301" s="25" t="s">
        <v>82</v>
      </c>
      <c r="AY301" s="25" t="s">
        <v>144</v>
      </c>
      <c r="BE301" s="216">
        <f>IF(N301="základní",J301,0)</f>
        <v>0</v>
      </c>
      <c r="BF301" s="216">
        <f>IF(N301="snížená",J301,0)</f>
        <v>0</v>
      </c>
      <c r="BG301" s="216">
        <f>IF(N301="zákl. přenesená",J301,0)</f>
        <v>0</v>
      </c>
      <c r="BH301" s="216">
        <f>IF(N301="sníž. přenesená",J301,0)</f>
        <v>0</v>
      </c>
      <c r="BI301" s="216">
        <f>IF(N301="nulová",J301,0)</f>
        <v>0</v>
      </c>
      <c r="BJ301" s="25" t="s">
        <v>24</v>
      </c>
      <c r="BK301" s="216">
        <f>ROUND(I301*H301,2)</f>
        <v>0</v>
      </c>
      <c r="BL301" s="25" t="s">
        <v>151</v>
      </c>
      <c r="BM301" s="25" t="s">
        <v>393</v>
      </c>
    </row>
    <row r="302" spans="2:65" s="1" customFormat="1">
      <c r="B302" s="42"/>
      <c r="C302" s="64"/>
      <c r="D302" s="217" t="s">
        <v>153</v>
      </c>
      <c r="E302" s="64"/>
      <c r="F302" s="218" t="s">
        <v>392</v>
      </c>
      <c r="G302" s="64"/>
      <c r="H302" s="64"/>
      <c r="I302" s="173"/>
      <c r="J302" s="64"/>
      <c r="K302" s="64"/>
      <c r="L302" s="62"/>
      <c r="M302" s="219"/>
      <c r="N302" s="43"/>
      <c r="O302" s="43"/>
      <c r="P302" s="43"/>
      <c r="Q302" s="43"/>
      <c r="R302" s="43"/>
      <c r="S302" s="43"/>
      <c r="T302" s="79"/>
      <c r="AT302" s="25" t="s">
        <v>153</v>
      </c>
      <c r="AU302" s="25" t="s">
        <v>82</v>
      </c>
    </row>
    <row r="303" spans="2:65" s="12" customFormat="1">
      <c r="B303" s="221"/>
      <c r="C303" s="222"/>
      <c r="D303" s="217" t="s">
        <v>157</v>
      </c>
      <c r="E303" s="223" t="s">
        <v>22</v>
      </c>
      <c r="F303" s="224" t="s">
        <v>394</v>
      </c>
      <c r="G303" s="222"/>
      <c r="H303" s="225" t="s">
        <v>22</v>
      </c>
      <c r="I303" s="226"/>
      <c r="J303" s="222"/>
      <c r="K303" s="222"/>
      <c r="L303" s="227"/>
      <c r="M303" s="228"/>
      <c r="N303" s="229"/>
      <c r="O303" s="229"/>
      <c r="P303" s="229"/>
      <c r="Q303" s="229"/>
      <c r="R303" s="229"/>
      <c r="S303" s="229"/>
      <c r="T303" s="230"/>
      <c r="AT303" s="231" t="s">
        <v>157</v>
      </c>
      <c r="AU303" s="231" t="s">
        <v>82</v>
      </c>
      <c r="AV303" s="12" t="s">
        <v>24</v>
      </c>
      <c r="AW303" s="12" t="s">
        <v>39</v>
      </c>
      <c r="AX303" s="12" t="s">
        <v>75</v>
      </c>
      <c r="AY303" s="231" t="s">
        <v>144</v>
      </c>
    </row>
    <row r="304" spans="2:65" s="13" customFormat="1">
      <c r="B304" s="232"/>
      <c r="C304" s="233"/>
      <c r="D304" s="245" t="s">
        <v>157</v>
      </c>
      <c r="E304" s="255" t="s">
        <v>22</v>
      </c>
      <c r="F304" s="256" t="s">
        <v>395</v>
      </c>
      <c r="G304" s="233"/>
      <c r="H304" s="257">
        <v>1607.415</v>
      </c>
      <c r="I304" s="237"/>
      <c r="J304" s="233"/>
      <c r="K304" s="233"/>
      <c r="L304" s="238"/>
      <c r="M304" s="239"/>
      <c r="N304" s="240"/>
      <c r="O304" s="240"/>
      <c r="P304" s="240"/>
      <c r="Q304" s="240"/>
      <c r="R304" s="240"/>
      <c r="S304" s="240"/>
      <c r="T304" s="241"/>
      <c r="AT304" s="242" t="s">
        <v>157</v>
      </c>
      <c r="AU304" s="242" t="s">
        <v>82</v>
      </c>
      <c r="AV304" s="13" t="s">
        <v>82</v>
      </c>
      <c r="AW304" s="13" t="s">
        <v>39</v>
      </c>
      <c r="AX304" s="13" t="s">
        <v>24</v>
      </c>
      <c r="AY304" s="242" t="s">
        <v>144</v>
      </c>
    </row>
    <row r="305" spans="2:65" s="1" customFormat="1" ht="22.5" customHeight="1">
      <c r="B305" s="42"/>
      <c r="C305" s="269" t="s">
        <v>396</v>
      </c>
      <c r="D305" s="269" t="s">
        <v>301</v>
      </c>
      <c r="E305" s="270" t="s">
        <v>397</v>
      </c>
      <c r="F305" s="271" t="s">
        <v>398</v>
      </c>
      <c r="G305" s="272" t="s">
        <v>149</v>
      </c>
      <c r="H305" s="273">
        <v>27.934000000000001</v>
      </c>
      <c r="I305" s="274"/>
      <c r="J305" s="275">
        <f>ROUND(I305*H305,2)</f>
        <v>0</v>
      </c>
      <c r="K305" s="271" t="s">
        <v>22</v>
      </c>
      <c r="L305" s="276"/>
      <c r="M305" s="277" t="s">
        <v>22</v>
      </c>
      <c r="N305" s="278" t="s">
        <v>46</v>
      </c>
      <c r="O305" s="43"/>
      <c r="P305" s="214">
        <f>O305*H305</f>
        <v>0</v>
      </c>
      <c r="Q305" s="214">
        <v>9.0999999999999998E-2</v>
      </c>
      <c r="R305" s="214">
        <f>Q305*H305</f>
        <v>2.5419939999999999</v>
      </c>
      <c r="S305" s="214">
        <v>0</v>
      </c>
      <c r="T305" s="215">
        <f>S305*H305</f>
        <v>0</v>
      </c>
      <c r="AR305" s="25" t="s">
        <v>217</v>
      </c>
      <c r="AT305" s="25" t="s">
        <v>301</v>
      </c>
      <c r="AU305" s="25" t="s">
        <v>82</v>
      </c>
      <c r="AY305" s="25" t="s">
        <v>144</v>
      </c>
      <c r="BE305" s="216">
        <f>IF(N305="základní",J305,0)</f>
        <v>0</v>
      </c>
      <c r="BF305" s="216">
        <f>IF(N305="snížená",J305,0)</f>
        <v>0</v>
      </c>
      <c r="BG305" s="216">
        <f>IF(N305="zákl. přenesená",J305,0)</f>
        <v>0</v>
      </c>
      <c r="BH305" s="216">
        <f>IF(N305="sníž. přenesená",J305,0)</f>
        <v>0</v>
      </c>
      <c r="BI305" s="216">
        <f>IF(N305="nulová",J305,0)</f>
        <v>0</v>
      </c>
      <c r="BJ305" s="25" t="s">
        <v>24</v>
      </c>
      <c r="BK305" s="216">
        <f>ROUND(I305*H305,2)</f>
        <v>0</v>
      </c>
      <c r="BL305" s="25" t="s">
        <v>151</v>
      </c>
      <c r="BM305" s="25" t="s">
        <v>399</v>
      </c>
    </row>
    <row r="306" spans="2:65" s="1" customFormat="1">
      <c r="B306" s="42"/>
      <c r="C306" s="64"/>
      <c r="D306" s="217" t="s">
        <v>153</v>
      </c>
      <c r="E306" s="64"/>
      <c r="F306" s="218" t="s">
        <v>398</v>
      </c>
      <c r="G306" s="64"/>
      <c r="H306" s="64"/>
      <c r="I306" s="173"/>
      <c r="J306" s="64"/>
      <c r="K306" s="64"/>
      <c r="L306" s="62"/>
      <c r="M306" s="219"/>
      <c r="N306" s="43"/>
      <c r="O306" s="43"/>
      <c r="P306" s="43"/>
      <c r="Q306" s="43"/>
      <c r="R306" s="43"/>
      <c r="S306" s="43"/>
      <c r="T306" s="79"/>
      <c r="AT306" s="25" t="s">
        <v>153</v>
      </c>
      <c r="AU306" s="25" t="s">
        <v>82</v>
      </c>
    </row>
    <row r="307" spans="2:65" s="12" customFormat="1">
      <c r="B307" s="221"/>
      <c r="C307" s="222"/>
      <c r="D307" s="217" t="s">
        <v>157</v>
      </c>
      <c r="E307" s="223" t="s">
        <v>22</v>
      </c>
      <c r="F307" s="224" t="s">
        <v>400</v>
      </c>
      <c r="G307" s="222"/>
      <c r="H307" s="225" t="s">
        <v>22</v>
      </c>
      <c r="I307" s="226"/>
      <c r="J307" s="222"/>
      <c r="K307" s="222"/>
      <c r="L307" s="227"/>
      <c r="M307" s="228"/>
      <c r="N307" s="229"/>
      <c r="O307" s="229"/>
      <c r="P307" s="229"/>
      <c r="Q307" s="229"/>
      <c r="R307" s="229"/>
      <c r="S307" s="229"/>
      <c r="T307" s="230"/>
      <c r="AT307" s="231" t="s">
        <v>157</v>
      </c>
      <c r="AU307" s="231" t="s">
        <v>82</v>
      </c>
      <c r="AV307" s="12" t="s">
        <v>24</v>
      </c>
      <c r="AW307" s="12" t="s">
        <v>39</v>
      </c>
      <c r="AX307" s="12" t="s">
        <v>75</v>
      </c>
      <c r="AY307" s="231" t="s">
        <v>144</v>
      </c>
    </row>
    <row r="308" spans="2:65" s="13" customFormat="1">
      <c r="B308" s="232"/>
      <c r="C308" s="233"/>
      <c r="D308" s="217" t="s">
        <v>157</v>
      </c>
      <c r="E308" s="234" t="s">
        <v>22</v>
      </c>
      <c r="F308" s="235" t="s">
        <v>401</v>
      </c>
      <c r="G308" s="233"/>
      <c r="H308" s="236">
        <v>27.934000000000001</v>
      </c>
      <c r="I308" s="237"/>
      <c r="J308" s="233"/>
      <c r="K308" s="233"/>
      <c r="L308" s="238"/>
      <c r="M308" s="239"/>
      <c r="N308" s="240"/>
      <c r="O308" s="240"/>
      <c r="P308" s="240"/>
      <c r="Q308" s="240"/>
      <c r="R308" s="240"/>
      <c r="S308" s="240"/>
      <c r="T308" s="241"/>
      <c r="AT308" s="242" t="s">
        <v>157</v>
      </c>
      <c r="AU308" s="242" t="s">
        <v>82</v>
      </c>
      <c r="AV308" s="13" t="s">
        <v>82</v>
      </c>
      <c r="AW308" s="13" t="s">
        <v>39</v>
      </c>
      <c r="AX308" s="13" t="s">
        <v>24</v>
      </c>
      <c r="AY308" s="242" t="s">
        <v>144</v>
      </c>
    </row>
    <row r="309" spans="2:65" s="11" customFormat="1" ht="29.85" customHeight="1">
      <c r="B309" s="188"/>
      <c r="C309" s="189"/>
      <c r="D309" s="202" t="s">
        <v>74</v>
      </c>
      <c r="E309" s="203" t="s">
        <v>217</v>
      </c>
      <c r="F309" s="203" t="s">
        <v>402</v>
      </c>
      <c r="G309" s="189"/>
      <c r="H309" s="189"/>
      <c r="I309" s="192"/>
      <c r="J309" s="204">
        <f>BK309</f>
        <v>0</v>
      </c>
      <c r="K309" s="189"/>
      <c r="L309" s="194"/>
      <c r="M309" s="195"/>
      <c r="N309" s="196"/>
      <c r="O309" s="196"/>
      <c r="P309" s="197">
        <f>SUM(P310:P315)</f>
        <v>0</v>
      </c>
      <c r="Q309" s="196"/>
      <c r="R309" s="197">
        <f>SUM(R310:R315)</f>
        <v>14.30968</v>
      </c>
      <c r="S309" s="196"/>
      <c r="T309" s="198">
        <f>SUM(T310:T315)</f>
        <v>0</v>
      </c>
      <c r="AR309" s="199" t="s">
        <v>24</v>
      </c>
      <c r="AT309" s="200" t="s">
        <v>74</v>
      </c>
      <c r="AU309" s="200" t="s">
        <v>24</v>
      </c>
      <c r="AY309" s="199" t="s">
        <v>144</v>
      </c>
      <c r="BK309" s="201">
        <f>SUM(BK310:BK315)</f>
        <v>0</v>
      </c>
    </row>
    <row r="310" spans="2:65" s="1" customFormat="1" ht="31.5" customHeight="1">
      <c r="B310" s="42"/>
      <c r="C310" s="205" t="s">
        <v>403</v>
      </c>
      <c r="D310" s="205" t="s">
        <v>146</v>
      </c>
      <c r="E310" s="206" t="s">
        <v>404</v>
      </c>
      <c r="F310" s="207" t="s">
        <v>405</v>
      </c>
      <c r="G310" s="208" t="s">
        <v>406</v>
      </c>
      <c r="H310" s="209">
        <v>46</v>
      </c>
      <c r="I310" s="210"/>
      <c r="J310" s="211">
        <f>ROUND(I310*H310,2)</f>
        <v>0</v>
      </c>
      <c r="K310" s="207" t="s">
        <v>150</v>
      </c>
      <c r="L310" s="62"/>
      <c r="M310" s="212" t="s">
        <v>22</v>
      </c>
      <c r="N310" s="213" t="s">
        <v>46</v>
      </c>
      <c r="O310" s="43"/>
      <c r="P310" s="214">
        <f>O310*H310</f>
        <v>0</v>
      </c>
      <c r="Q310" s="214">
        <v>0.31108000000000002</v>
      </c>
      <c r="R310" s="214">
        <f>Q310*H310</f>
        <v>14.30968</v>
      </c>
      <c r="S310" s="214">
        <v>0</v>
      </c>
      <c r="T310" s="215">
        <f>S310*H310</f>
        <v>0</v>
      </c>
      <c r="AR310" s="25" t="s">
        <v>151</v>
      </c>
      <c r="AT310" s="25" t="s">
        <v>146</v>
      </c>
      <c r="AU310" s="25" t="s">
        <v>82</v>
      </c>
      <c r="AY310" s="25" t="s">
        <v>144</v>
      </c>
      <c r="BE310" s="216">
        <f>IF(N310="základní",J310,0)</f>
        <v>0</v>
      </c>
      <c r="BF310" s="216">
        <f>IF(N310="snížená",J310,0)</f>
        <v>0</v>
      </c>
      <c r="BG310" s="216">
        <f>IF(N310="zákl. přenesená",J310,0)</f>
        <v>0</v>
      </c>
      <c r="BH310" s="216">
        <f>IF(N310="sníž. přenesená",J310,0)</f>
        <v>0</v>
      </c>
      <c r="BI310" s="216">
        <f>IF(N310="nulová",J310,0)</f>
        <v>0</v>
      </c>
      <c r="BJ310" s="25" t="s">
        <v>24</v>
      </c>
      <c r="BK310" s="216">
        <f>ROUND(I310*H310,2)</f>
        <v>0</v>
      </c>
      <c r="BL310" s="25" t="s">
        <v>151</v>
      </c>
      <c r="BM310" s="25" t="s">
        <v>407</v>
      </c>
    </row>
    <row r="311" spans="2:65" s="1" customFormat="1" ht="27">
      <c r="B311" s="42"/>
      <c r="C311" s="64"/>
      <c r="D311" s="217" t="s">
        <v>153</v>
      </c>
      <c r="E311" s="64"/>
      <c r="F311" s="218" t="s">
        <v>408</v>
      </c>
      <c r="G311" s="64"/>
      <c r="H311" s="64"/>
      <c r="I311" s="173"/>
      <c r="J311" s="64"/>
      <c r="K311" s="64"/>
      <c r="L311" s="62"/>
      <c r="M311" s="219"/>
      <c r="N311" s="43"/>
      <c r="O311" s="43"/>
      <c r="P311" s="43"/>
      <c r="Q311" s="43"/>
      <c r="R311" s="43"/>
      <c r="S311" s="43"/>
      <c r="T311" s="79"/>
      <c r="AT311" s="25" t="s">
        <v>153</v>
      </c>
      <c r="AU311" s="25" t="s">
        <v>82</v>
      </c>
    </row>
    <row r="312" spans="2:65" s="1" customFormat="1" ht="108">
      <c r="B312" s="42"/>
      <c r="C312" s="64"/>
      <c r="D312" s="217" t="s">
        <v>155</v>
      </c>
      <c r="E312" s="64"/>
      <c r="F312" s="220" t="s">
        <v>409</v>
      </c>
      <c r="G312" s="64"/>
      <c r="H312" s="64"/>
      <c r="I312" s="173"/>
      <c r="J312" s="64"/>
      <c r="K312" s="64"/>
      <c r="L312" s="62"/>
      <c r="M312" s="219"/>
      <c r="N312" s="43"/>
      <c r="O312" s="43"/>
      <c r="P312" s="43"/>
      <c r="Q312" s="43"/>
      <c r="R312" s="43"/>
      <c r="S312" s="43"/>
      <c r="T312" s="79"/>
      <c r="AT312" s="25" t="s">
        <v>155</v>
      </c>
      <c r="AU312" s="25" t="s">
        <v>82</v>
      </c>
    </row>
    <row r="313" spans="2:65" s="12" customFormat="1">
      <c r="B313" s="221"/>
      <c r="C313" s="222"/>
      <c r="D313" s="217" t="s">
        <v>157</v>
      </c>
      <c r="E313" s="223" t="s">
        <v>22</v>
      </c>
      <c r="F313" s="224" t="s">
        <v>158</v>
      </c>
      <c r="G313" s="222"/>
      <c r="H313" s="225" t="s">
        <v>22</v>
      </c>
      <c r="I313" s="226"/>
      <c r="J313" s="222"/>
      <c r="K313" s="222"/>
      <c r="L313" s="227"/>
      <c r="M313" s="228"/>
      <c r="N313" s="229"/>
      <c r="O313" s="229"/>
      <c r="P313" s="229"/>
      <c r="Q313" s="229"/>
      <c r="R313" s="229"/>
      <c r="S313" s="229"/>
      <c r="T313" s="230"/>
      <c r="AT313" s="231" t="s">
        <v>157</v>
      </c>
      <c r="AU313" s="231" t="s">
        <v>82</v>
      </c>
      <c r="AV313" s="12" t="s">
        <v>24</v>
      </c>
      <c r="AW313" s="12" t="s">
        <v>39</v>
      </c>
      <c r="AX313" s="12" t="s">
        <v>75</v>
      </c>
      <c r="AY313" s="231" t="s">
        <v>144</v>
      </c>
    </row>
    <row r="314" spans="2:65" s="12" customFormat="1">
      <c r="B314" s="221"/>
      <c r="C314" s="222"/>
      <c r="D314" s="217" t="s">
        <v>157</v>
      </c>
      <c r="E314" s="223" t="s">
        <v>22</v>
      </c>
      <c r="F314" s="224" t="s">
        <v>410</v>
      </c>
      <c r="G314" s="222"/>
      <c r="H314" s="225" t="s">
        <v>22</v>
      </c>
      <c r="I314" s="226"/>
      <c r="J314" s="222"/>
      <c r="K314" s="222"/>
      <c r="L314" s="227"/>
      <c r="M314" s="228"/>
      <c r="N314" s="229"/>
      <c r="O314" s="229"/>
      <c r="P314" s="229"/>
      <c r="Q314" s="229"/>
      <c r="R314" s="229"/>
      <c r="S314" s="229"/>
      <c r="T314" s="230"/>
      <c r="AT314" s="231" t="s">
        <v>157</v>
      </c>
      <c r="AU314" s="231" t="s">
        <v>82</v>
      </c>
      <c r="AV314" s="12" t="s">
        <v>24</v>
      </c>
      <c r="AW314" s="12" t="s">
        <v>39</v>
      </c>
      <c r="AX314" s="12" t="s">
        <v>75</v>
      </c>
      <c r="AY314" s="231" t="s">
        <v>144</v>
      </c>
    </row>
    <row r="315" spans="2:65" s="13" customFormat="1">
      <c r="B315" s="232"/>
      <c r="C315" s="233"/>
      <c r="D315" s="217" t="s">
        <v>157</v>
      </c>
      <c r="E315" s="234" t="s">
        <v>22</v>
      </c>
      <c r="F315" s="235" t="s">
        <v>411</v>
      </c>
      <c r="G315" s="233"/>
      <c r="H315" s="236">
        <v>46</v>
      </c>
      <c r="I315" s="237"/>
      <c r="J315" s="233"/>
      <c r="K315" s="233"/>
      <c r="L315" s="238"/>
      <c r="M315" s="239"/>
      <c r="N315" s="240"/>
      <c r="O315" s="240"/>
      <c r="P315" s="240"/>
      <c r="Q315" s="240"/>
      <c r="R315" s="240"/>
      <c r="S315" s="240"/>
      <c r="T315" s="241"/>
      <c r="AT315" s="242" t="s">
        <v>157</v>
      </c>
      <c r="AU315" s="242" t="s">
        <v>82</v>
      </c>
      <c r="AV315" s="13" t="s">
        <v>82</v>
      </c>
      <c r="AW315" s="13" t="s">
        <v>39</v>
      </c>
      <c r="AX315" s="13" t="s">
        <v>24</v>
      </c>
      <c r="AY315" s="242" t="s">
        <v>144</v>
      </c>
    </row>
    <row r="316" spans="2:65" s="11" customFormat="1" ht="29.85" customHeight="1">
      <c r="B316" s="188"/>
      <c r="C316" s="189"/>
      <c r="D316" s="202" t="s">
        <v>74</v>
      </c>
      <c r="E316" s="203" t="s">
        <v>235</v>
      </c>
      <c r="F316" s="203" t="s">
        <v>412</v>
      </c>
      <c r="G316" s="189"/>
      <c r="H316" s="189"/>
      <c r="I316" s="192"/>
      <c r="J316" s="204">
        <f>BK316</f>
        <v>0</v>
      </c>
      <c r="K316" s="189"/>
      <c r="L316" s="194"/>
      <c r="M316" s="195"/>
      <c r="N316" s="196"/>
      <c r="O316" s="196"/>
      <c r="P316" s="197">
        <f>SUM(P317:P470)</f>
        <v>0</v>
      </c>
      <c r="Q316" s="196"/>
      <c r="R316" s="197">
        <f>SUM(R317:R470)</f>
        <v>373.3816149045</v>
      </c>
      <c r="S316" s="196"/>
      <c r="T316" s="198">
        <f>SUM(T317:T470)</f>
        <v>0.42399999999999999</v>
      </c>
      <c r="AR316" s="199" t="s">
        <v>24</v>
      </c>
      <c r="AT316" s="200" t="s">
        <v>74</v>
      </c>
      <c r="AU316" s="200" t="s">
        <v>24</v>
      </c>
      <c r="AY316" s="199" t="s">
        <v>144</v>
      </c>
      <c r="BK316" s="201">
        <f>SUM(BK317:BK470)</f>
        <v>0</v>
      </c>
    </row>
    <row r="317" spans="2:65" s="1" customFormat="1" ht="22.5" customHeight="1">
      <c r="B317" s="42"/>
      <c r="C317" s="205" t="s">
        <v>413</v>
      </c>
      <c r="D317" s="205" t="s">
        <v>146</v>
      </c>
      <c r="E317" s="206" t="s">
        <v>414</v>
      </c>
      <c r="F317" s="207" t="s">
        <v>415</v>
      </c>
      <c r="G317" s="208" t="s">
        <v>406</v>
      </c>
      <c r="H317" s="209">
        <v>3</v>
      </c>
      <c r="I317" s="210"/>
      <c r="J317" s="211">
        <f>ROUND(I317*H317,2)</f>
        <v>0</v>
      </c>
      <c r="K317" s="207" t="s">
        <v>150</v>
      </c>
      <c r="L317" s="62"/>
      <c r="M317" s="212" t="s">
        <v>22</v>
      </c>
      <c r="N317" s="213" t="s">
        <v>46</v>
      </c>
      <c r="O317" s="43"/>
      <c r="P317" s="214">
        <f>O317*H317</f>
        <v>0</v>
      </c>
      <c r="Q317" s="214">
        <v>6.9999999999999999E-4</v>
      </c>
      <c r="R317" s="214">
        <f>Q317*H317</f>
        <v>2.0999999999999999E-3</v>
      </c>
      <c r="S317" s="214">
        <v>0</v>
      </c>
      <c r="T317" s="215">
        <f>S317*H317</f>
        <v>0</v>
      </c>
      <c r="AR317" s="25" t="s">
        <v>151</v>
      </c>
      <c r="AT317" s="25" t="s">
        <v>146</v>
      </c>
      <c r="AU317" s="25" t="s">
        <v>82</v>
      </c>
      <c r="AY317" s="25" t="s">
        <v>144</v>
      </c>
      <c r="BE317" s="216">
        <f>IF(N317="základní",J317,0)</f>
        <v>0</v>
      </c>
      <c r="BF317" s="216">
        <f>IF(N317="snížená",J317,0)</f>
        <v>0</v>
      </c>
      <c r="BG317" s="216">
        <f>IF(N317="zákl. přenesená",J317,0)</f>
        <v>0</v>
      </c>
      <c r="BH317" s="216">
        <f>IF(N317="sníž. přenesená",J317,0)</f>
        <v>0</v>
      </c>
      <c r="BI317" s="216">
        <f>IF(N317="nulová",J317,0)</f>
        <v>0</v>
      </c>
      <c r="BJ317" s="25" t="s">
        <v>24</v>
      </c>
      <c r="BK317" s="216">
        <f>ROUND(I317*H317,2)</f>
        <v>0</v>
      </c>
      <c r="BL317" s="25" t="s">
        <v>151</v>
      </c>
      <c r="BM317" s="25" t="s">
        <v>416</v>
      </c>
    </row>
    <row r="318" spans="2:65" s="1" customFormat="1">
      <c r="B318" s="42"/>
      <c r="C318" s="64"/>
      <c r="D318" s="217" t="s">
        <v>153</v>
      </c>
      <c r="E318" s="64"/>
      <c r="F318" s="218" t="s">
        <v>417</v>
      </c>
      <c r="G318" s="64"/>
      <c r="H318" s="64"/>
      <c r="I318" s="173"/>
      <c r="J318" s="64"/>
      <c r="K318" s="64"/>
      <c r="L318" s="62"/>
      <c r="M318" s="219"/>
      <c r="N318" s="43"/>
      <c r="O318" s="43"/>
      <c r="P318" s="43"/>
      <c r="Q318" s="43"/>
      <c r="R318" s="43"/>
      <c r="S318" s="43"/>
      <c r="T318" s="79"/>
      <c r="AT318" s="25" t="s">
        <v>153</v>
      </c>
      <c r="AU318" s="25" t="s">
        <v>82</v>
      </c>
    </row>
    <row r="319" spans="2:65" s="1" customFormat="1" ht="135">
      <c r="B319" s="42"/>
      <c r="C319" s="64"/>
      <c r="D319" s="217" t="s">
        <v>155</v>
      </c>
      <c r="E319" s="64"/>
      <c r="F319" s="220" t="s">
        <v>418</v>
      </c>
      <c r="G319" s="64"/>
      <c r="H319" s="64"/>
      <c r="I319" s="173"/>
      <c r="J319" s="64"/>
      <c r="K319" s="64"/>
      <c r="L319" s="62"/>
      <c r="M319" s="219"/>
      <c r="N319" s="43"/>
      <c r="O319" s="43"/>
      <c r="P319" s="43"/>
      <c r="Q319" s="43"/>
      <c r="R319" s="43"/>
      <c r="S319" s="43"/>
      <c r="T319" s="79"/>
      <c r="AT319" s="25" t="s">
        <v>155</v>
      </c>
      <c r="AU319" s="25" t="s">
        <v>82</v>
      </c>
    </row>
    <row r="320" spans="2:65" s="12" customFormat="1">
      <c r="B320" s="221"/>
      <c r="C320" s="222"/>
      <c r="D320" s="217" t="s">
        <v>157</v>
      </c>
      <c r="E320" s="223" t="s">
        <v>22</v>
      </c>
      <c r="F320" s="224" t="s">
        <v>158</v>
      </c>
      <c r="G320" s="222"/>
      <c r="H320" s="225" t="s">
        <v>22</v>
      </c>
      <c r="I320" s="226"/>
      <c r="J320" s="222"/>
      <c r="K320" s="222"/>
      <c r="L320" s="227"/>
      <c r="M320" s="228"/>
      <c r="N320" s="229"/>
      <c r="O320" s="229"/>
      <c r="P320" s="229"/>
      <c r="Q320" s="229"/>
      <c r="R320" s="229"/>
      <c r="S320" s="229"/>
      <c r="T320" s="230"/>
      <c r="AT320" s="231" t="s">
        <v>157</v>
      </c>
      <c r="AU320" s="231" t="s">
        <v>82</v>
      </c>
      <c r="AV320" s="12" t="s">
        <v>24</v>
      </c>
      <c r="AW320" s="12" t="s">
        <v>39</v>
      </c>
      <c r="AX320" s="12" t="s">
        <v>75</v>
      </c>
      <c r="AY320" s="231" t="s">
        <v>144</v>
      </c>
    </row>
    <row r="321" spans="2:65" s="12" customFormat="1">
      <c r="B321" s="221"/>
      <c r="C321" s="222"/>
      <c r="D321" s="217" t="s">
        <v>157</v>
      </c>
      <c r="E321" s="223" t="s">
        <v>22</v>
      </c>
      <c r="F321" s="224" t="s">
        <v>419</v>
      </c>
      <c r="G321" s="222"/>
      <c r="H321" s="225" t="s">
        <v>22</v>
      </c>
      <c r="I321" s="226"/>
      <c r="J321" s="222"/>
      <c r="K321" s="222"/>
      <c r="L321" s="227"/>
      <c r="M321" s="228"/>
      <c r="N321" s="229"/>
      <c r="O321" s="229"/>
      <c r="P321" s="229"/>
      <c r="Q321" s="229"/>
      <c r="R321" s="229"/>
      <c r="S321" s="229"/>
      <c r="T321" s="230"/>
      <c r="AT321" s="231" t="s">
        <v>157</v>
      </c>
      <c r="AU321" s="231" t="s">
        <v>82</v>
      </c>
      <c r="AV321" s="12" t="s">
        <v>24</v>
      </c>
      <c r="AW321" s="12" t="s">
        <v>39</v>
      </c>
      <c r="AX321" s="12" t="s">
        <v>75</v>
      </c>
      <c r="AY321" s="231" t="s">
        <v>144</v>
      </c>
    </row>
    <row r="322" spans="2:65" s="13" customFormat="1">
      <c r="B322" s="232"/>
      <c r="C322" s="233"/>
      <c r="D322" s="217" t="s">
        <v>157</v>
      </c>
      <c r="E322" s="234" t="s">
        <v>22</v>
      </c>
      <c r="F322" s="235" t="s">
        <v>420</v>
      </c>
      <c r="G322" s="233"/>
      <c r="H322" s="236">
        <v>1</v>
      </c>
      <c r="I322" s="237"/>
      <c r="J322" s="233"/>
      <c r="K322" s="233"/>
      <c r="L322" s="238"/>
      <c r="M322" s="239"/>
      <c r="N322" s="240"/>
      <c r="O322" s="240"/>
      <c r="P322" s="240"/>
      <c r="Q322" s="240"/>
      <c r="R322" s="240"/>
      <c r="S322" s="240"/>
      <c r="T322" s="241"/>
      <c r="AT322" s="242" t="s">
        <v>157</v>
      </c>
      <c r="AU322" s="242" t="s">
        <v>82</v>
      </c>
      <c r="AV322" s="13" t="s">
        <v>82</v>
      </c>
      <c r="AW322" s="13" t="s">
        <v>39</v>
      </c>
      <c r="AX322" s="13" t="s">
        <v>75</v>
      </c>
      <c r="AY322" s="242" t="s">
        <v>144</v>
      </c>
    </row>
    <row r="323" spans="2:65" s="12" customFormat="1">
      <c r="B323" s="221"/>
      <c r="C323" s="222"/>
      <c r="D323" s="217" t="s">
        <v>157</v>
      </c>
      <c r="E323" s="223" t="s">
        <v>22</v>
      </c>
      <c r="F323" s="224" t="s">
        <v>421</v>
      </c>
      <c r="G323" s="222"/>
      <c r="H323" s="225" t="s">
        <v>22</v>
      </c>
      <c r="I323" s="226"/>
      <c r="J323" s="222"/>
      <c r="K323" s="222"/>
      <c r="L323" s="227"/>
      <c r="M323" s="228"/>
      <c r="N323" s="229"/>
      <c r="O323" s="229"/>
      <c r="P323" s="229"/>
      <c r="Q323" s="229"/>
      <c r="R323" s="229"/>
      <c r="S323" s="229"/>
      <c r="T323" s="230"/>
      <c r="AT323" s="231" t="s">
        <v>157</v>
      </c>
      <c r="AU323" s="231" t="s">
        <v>82</v>
      </c>
      <c r="AV323" s="12" t="s">
        <v>24</v>
      </c>
      <c r="AW323" s="12" t="s">
        <v>39</v>
      </c>
      <c r="AX323" s="12" t="s">
        <v>75</v>
      </c>
      <c r="AY323" s="231" t="s">
        <v>144</v>
      </c>
    </row>
    <row r="324" spans="2:65" s="13" customFormat="1">
      <c r="B324" s="232"/>
      <c r="C324" s="233"/>
      <c r="D324" s="217" t="s">
        <v>157</v>
      </c>
      <c r="E324" s="234" t="s">
        <v>22</v>
      </c>
      <c r="F324" s="235" t="s">
        <v>422</v>
      </c>
      <c r="G324" s="233"/>
      <c r="H324" s="236">
        <v>2</v>
      </c>
      <c r="I324" s="237"/>
      <c r="J324" s="233"/>
      <c r="K324" s="233"/>
      <c r="L324" s="238"/>
      <c r="M324" s="239"/>
      <c r="N324" s="240"/>
      <c r="O324" s="240"/>
      <c r="P324" s="240"/>
      <c r="Q324" s="240"/>
      <c r="R324" s="240"/>
      <c r="S324" s="240"/>
      <c r="T324" s="241"/>
      <c r="AT324" s="242" t="s">
        <v>157</v>
      </c>
      <c r="AU324" s="242" t="s">
        <v>82</v>
      </c>
      <c r="AV324" s="13" t="s">
        <v>82</v>
      </c>
      <c r="AW324" s="13" t="s">
        <v>39</v>
      </c>
      <c r="AX324" s="13" t="s">
        <v>75</v>
      </c>
      <c r="AY324" s="242" t="s">
        <v>144</v>
      </c>
    </row>
    <row r="325" spans="2:65" s="14" customFormat="1">
      <c r="B325" s="243"/>
      <c r="C325" s="244"/>
      <c r="D325" s="245" t="s">
        <v>157</v>
      </c>
      <c r="E325" s="246" t="s">
        <v>22</v>
      </c>
      <c r="F325" s="247" t="s">
        <v>166</v>
      </c>
      <c r="G325" s="244"/>
      <c r="H325" s="248">
        <v>3</v>
      </c>
      <c r="I325" s="249"/>
      <c r="J325" s="244"/>
      <c r="K325" s="244"/>
      <c r="L325" s="250"/>
      <c r="M325" s="251"/>
      <c r="N325" s="252"/>
      <c r="O325" s="252"/>
      <c r="P325" s="252"/>
      <c r="Q325" s="252"/>
      <c r="R325" s="252"/>
      <c r="S325" s="252"/>
      <c r="T325" s="253"/>
      <c r="AT325" s="254" t="s">
        <v>157</v>
      </c>
      <c r="AU325" s="254" t="s">
        <v>82</v>
      </c>
      <c r="AV325" s="14" t="s">
        <v>151</v>
      </c>
      <c r="AW325" s="14" t="s">
        <v>39</v>
      </c>
      <c r="AX325" s="14" t="s">
        <v>24</v>
      </c>
      <c r="AY325" s="254" t="s">
        <v>144</v>
      </c>
    </row>
    <row r="326" spans="2:65" s="1" customFormat="1" ht="22.5" customHeight="1">
      <c r="B326" s="42"/>
      <c r="C326" s="269" t="s">
        <v>423</v>
      </c>
      <c r="D326" s="269" t="s">
        <v>301</v>
      </c>
      <c r="E326" s="270" t="s">
        <v>424</v>
      </c>
      <c r="F326" s="271" t="s">
        <v>425</v>
      </c>
      <c r="G326" s="272" t="s">
        <v>406</v>
      </c>
      <c r="H326" s="273">
        <v>1</v>
      </c>
      <c r="I326" s="274"/>
      <c r="J326" s="275">
        <f>ROUND(I326*H326,2)</f>
        <v>0</v>
      </c>
      <c r="K326" s="271" t="s">
        <v>150</v>
      </c>
      <c r="L326" s="276"/>
      <c r="M326" s="277" t="s">
        <v>22</v>
      </c>
      <c r="N326" s="278" t="s">
        <v>46</v>
      </c>
      <c r="O326" s="43"/>
      <c r="P326" s="214">
        <f>O326*H326</f>
        <v>0</v>
      </c>
      <c r="Q326" s="214">
        <v>2E-3</v>
      </c>
      <c r="R326" s="214">
        <f>Q326*H326</f>
        <v>2E-3</v>
      </c>
      <c r="S326" s="214">
        <v>0</v>
      </c>
      <c r="T326" s="215">
        <f>S326*H326</f>
        <v>0</v>
      </c>
      <c r="AR326" s="25" t="s">
        <v>217</v>
      </c>
      <c r="AT326" s="25" t="s">
        <v>301</v>
      </c>
      <c r="AU326" s="25" t="s">
        <v>82</v>
      </c>
      <c r="AY326" s="25" t="s">
        <v>144</v>
      </c>
      <c r="BE326" s="216">
        <f>IF(N326="základní",J326,0)</f>
        <v>0</v>
      </c>
      <c r="BF326" s="216">
        <f>IF(N326="snížená",J326,0)</f>
        <v>0</v>
      </c>
      <c r="BG326" s="216">
        <f>IF(N326="zákl. přenesená",J326,0)</f>
        <v>0</v>
      </c>
      <c r="BH326" s="216">
        <f>IF(N326="sníž. přenesená",J326,0)</f>
        <v>0</v>
      </c>
      <c r="BI326" s="216">
        <f>IF(N326="nulová",J326,0)</f>
        <v>0</v>
      </c>
      <c r="BJ326" s="25" t="s">
        <v>24</v>
      </c>
      <c r="BK326" s="216">
        <f>ROUND(I326*H326,2)</f>
        <v>0</v>
      </c>
      <c r="BL326" s="25" t="s">
        <v>151</v>
      </c>
      <c r="BM326" s="25" t="s">
        <v>426</v>
      </c>
    </row>
    <row r="327" spans="2:65" s="1" customFormat="1" ht="40.5">
      <c r="B327" s="42"/>
      <c r="C327" s="64"/>
      <c r="D327" s="217" t="s">
        <v>153</v>
      </c>
      <c r="E327" s="64"/>
      <c r="F327" s="218" t="s">
        <v>427</v>
      </c>
      <c r="G327" s="64"/>
      <c r="H327" s="64"/>
      <c r="I327" s="173"/>
      <c r="J327" s="64"/>
      <c r="K327" s="64"/>
      <c r="L327" s="62"/>
      <c r="M327" s="219"/>
      <c r="N327" s="43"/>
      <c r="O327" s="43"/>
      <c r="P327" s="43"/>
      <c r="Q327" s="43"/>
      <c r="R327" s="43"/>
      <c r="S327" s="43"/>
      <c r="T327" s="79"/>
      <c r="AT327" s="25" t="s">
        <v>153</v>
      </c>
      <c r="AU327" s="25" t="s">
        <v>82</v>
      </c>
    </row>
    <row r="328" spans="2:65" s="12" customFormat="1">
      <c r="B328" s="221"/>
      <c r="C328" s="222"/>
      <c r="D328" s="217" t="s">
        <v>157</v>
      </c>
      <c r="E328" s="223" t="s">
        <v>22</v>
      </c>
      <c r="F328" s="224" t="s">
        <v>428</v>
      </c>
      <c r="G328" s="222"/>
      <c r="H328" s="225" t="s">
        <v>22</v>
      </c>
      <c r="I328" s="226"/>
      <c r="J328" s="222"/>
      <c r="K328" s="222"/>
      <c r="L328" s="227"/>
      <c r="M328" s="228"/>
      <c r="N328" s="229"/>
      <c r="O328" s="229"/>
      <c r="P328" s="229"/>
      <c r="Q328" s="229"/>
      <c r="R328" s="229"/>
      <c r="S328" s="229"/>
      <c r="T328" s="230"/>
      <c r="AT328" s="231" t="s">
        <v>157</v>
      </c>
      <c r="AU328" s="231" t="s">
        <v>82</v>
      </c>
      <c r="AV328" s="12" t="s">
        <v>24</v>
      </c>
      <c r="AW328" s="12" t="s">
        <v>39</v>
      </c>
      <c r="AX328" s="12" t="s">
        <v>75</v>
      </c>
      <c r="AY328" s="231" t="s">
        <v>144</v>
      </c>
    </row>
    <row r="329" spans="2:65" s="13" customFormat="1">
      <c r="B329" s="232"/>
      <c r="C329" s="233"/>
      <c r="D329" s="245" t="s">
        <v>157</v>
      </c>
      <c r="E329" s="255" t="s">
        <v>22</v>
      </c>
      <c r="F329" s="256" t="s">
        <v>429</v>
      </c>
      <c r="G329" s="233"/>
      <c r="H329" s="257">
        <v>1</v>
      </c>
      <c r="I329" s="237"/>
      <c r="J329" s="233"/>
      <c r="K329" s="233"/>
      <c r="L329" s="238"/>
      <c r="M329" s="239"/>
      <c r="N329" s="240"/>
      <c r="O329" s="240"/>
      <c r="P329" s="240"/>
      <c r="Q329" s="240"/>
      <c r="R329" s="240"/>
      <c r="S329" s="240"/>
      <c r="T329" s="241"/>
      <c r="AT329" s="242" t="s">
        <v>157</v>
      </c>
      <c r="AU329" s="242" t="s">
        <v>82</v>
      </c>
      <c r="AV329" s="13" t="s">
        <v>82</v>
      </c>
      <c r="AW329" s="13" t="s">
        <v>39</v>
      </c>
      <c r="AX329" s="13" t="s">
        <v>24</v>
      </c>
      <c r="AY329" s="242" t="s">
        <v>144</v>
      </c>
    </row>
    <row r="330" spans="2:65" s="1" customFormat="1" ht="22.5" customHeight="1">
      <c r="B330" s="42"/>
      <c r="C330" s="269" t="s">
        <v>430</v>
      </c>
      <c r="D330" s="269" t="s">
        <v>301</v>
      </c>
      <c r="E330" s="270" t="s">
        <v>431</v>
      </c>
      <c r="F330" s="271" t="s">
        <v>432</v>
      </c>
      <c r="G330" s="272" t="s">
        <v>406</v>
      </c>
      <c r="H330" s="273">
        <v>2</v>
      </c>
      <c r="I330" s="274"/>
      <c r="J330" s="275">
        <f>ROUND(I330*H330,2)</f>
        <v>0</v>
      </c>
      <c r="K330" s="271" t="s">
        <v>150</v>
      </c>
      <c r="L330" s="276"/>
      <c r="M330" s="277" t="s">
        <v>22</v>
      </c>
      <c r="N330" s="278" t="s">
        <v>46</v>
      </c>
      <c r="O330" s="43"/>
      <c r="P330" s="214">
        <f>O330*H330</f>
        <v>0</v>
      </c>
      <c r="Q330" s="214">
        <v>3.0000000000000001E-3</v>
      </c>
      <c r="R330" s="214">
        <f>Q330*H330</f>
        <v>6.0000000000000001E-3</v>
      </c>
      <c r="S330" s="214">
        <v>0</v>
      </c>
      <c r="T330" s="215">
        <f>S330*H330</f>
        <v>0</v>
      </c>
      <c r="AR330" s="25" t="s">
        <v>217</v>
      </c>
      <c r="AT330" s="25" t="s">
        <v>301</v>
      </c>
      <c r="AU330" s="25" t="s">
        <v>82</v>
      </c>
      <c r="AY330" s="25" t="s">
        <v>144</v>
      </c>
      <c r="BE330" s="216">
        <f>IF(N330="základní",J330,0)</f>
        <v>0</v>
      </c>
      <c r="BF330" s="216">
        <f>IF(N330="snížená",J330,0)</f>
        <v>0</v>
      </c>
      <c r="BG330" s="216">
        <f>IF(N330="zákl. přenesená",J330,0)</f>
        <v>0</v>
      </c>
      <c r="BH330" s="216">
        <f>IF(N330="sníž. přenesená",J330,0)</f>
        <v>0</v>
      </c>
      <c r="BI330" s="216">
        <f>IF(N330="nulová",J330,0)</f>
        <v>0</v>
      </c>
      <c r="BJ330" s="25" t="s">
        <v>24</v>
      </c>
      <c r="BK330" s="216">
        <f>ROUND(I330*H330,2)</f>
        <v>0</v>
      </c>
      <c r="BL330" s="25" t="s">
        <v>151</v>
      </c>
      <c r="BM330" s="25" t="s">
        <v>433</v>
      </c>
    </row>
    <row r="331" spans="2:65" s="1" customFormat="1" ht="40.5">
      <c r="B331" s="42"/>
      <c r="C331" s="64"/>
      <c r="D331" s="217" t="s">
        <v>153</v>
      </c>
      <c r="E331" s="64"/>
      <c r="F331" s="218" t="s">
        <v>434</v>
      </c>
      <c r="G331" s="64"/>
      <c r="H331" s="64"/>
      <c r="I331" s="173"/>
      <c r="J331" s="64"/>
      <c r="K331" s="64"/>
      <c r="L331" s="62"/>
      <c r="M331" s="219"/>
      <c r="N331" s="43"/>
      <c r="O331" s="43"/>
      <c r="P331" s="43"/>
      <c r="Q331" s="43"/>
      <c r="R331" s="43"/>
      <c r="S331" s="43"/>
      <c r="T331" s="79"/>
      <c r="AT331" s="25" t="s">
        <v>153</v>
      </c>
      <c r="AU331" s="25" t="s">
        <v>82</v>
      </c>
    </row>
    <row r="332" spans="2:65" s="12" customFormat="1">
      <c r="B332" s="221"/>
      <c r="C332" s="222"/>
      <c r="D332" s="217" t="s">
        <v>157</v>
      </c>
      <c r="E332" s="223" t="s">
        <v>22</v>
      </c>
      <c r="F332" s="224" t="s">
        <v>428</v>
      </c>
      <c r="G332" s="222"/>
      <c r="H332" s="225" t="s">
        <v>22</v>
      </c>
      <c r="I332" s="226"/>
      <c r="J332" s="222"/>
      <c r="K332" s="222"/>
      <c r="L332" s="227"/>
      <c r="M332" s="228"/>
      <c r="N332" s="229"/>
      <c r="O332" s="229"/>
      <c r="P332" s="229"/>
      <c r="Q332" s="229"/>
      <c r="R332" s="229"/>
      <c r="S332" s="229"/>
      <c r="T332" s="230"/>
      <c r="AT332" s="231" t="s">
        <v>157</v>
      </c>
      <c r="AU332" s="231" t="s">
        <v>82</v>
      </c>
      <c r="AV332" s="12" t="s">
        <v>24</v>
      </c>
      <c r="AW332" s="12" t="s">
        <v>39</v>
      </c>
      <c r="AX332" s="12" t="s">
        <v>75</v>
      </c>
      <c r="AY332" s="231" t="s">
        <v>144</v>
      </c>
    </row>
    <row r="333" spans="2:65" s="13" customFormat="1">
      <c r="B333" s="232"/>
      <c r="C333" s="233"/>
      <c r="D333" s="245" t="s">
        <v>157</v>
      </c>
      <c r="E333" s="255" t="s">
        <v>22</v>
      </c>
      <c r="F333" s="256" t="s">
        <v>435</v>
      </c>
      <c r="G333" s="233"/>
      <c r="H333" s="257">
        <v>2</v>
      </c>
      <c r="I333" s="237"/>
      <c r="J333" s="233"/>
      <c r="K333" s="233"/>
      <c r="L333" s="238"/>
      <c r="M333" s="239"/>
      <c r="N333" s="240"/>
      <c r="O333" s="240"/>
      <c r="P333" s="240"/>
      <c r="Q333" s="240"/>
      <c r="R333" s="240"/>
      <c r="S333" s="240"/>
      <c r="T333" s="241"/>
      <c r="AT333" s="242" t="s">
        <v>157</v>
      </c>
      <c r="AU333" s="242" t="s">
        <v>82</v>
      </c>
      <c r="AV333" s="13" t="s">
        <v>82</v>
      </c>
      <c r="AW333" s="13" t="s">
        <v>39</v>
      </c>
      <c r="AX333" s="13" t="s">
        <v>24</v>
      </c>
      <c r="AY333" s="242" t="s">
        <v>144</v>
      </c>
    </row>
    <row r="334" spans="2:65" s="1" customFormat="1" ht="22.5" customHeight="1">
      <c r="B334" s="42"/>
      <c r="C334" s="205" t="s">
        <v>436</v>
      </c>
      <c r="D334" s="205" t="s">
        <v>146</v>
      </c>
      <c r="E334" s="206" t="s">
        <v>437</v>
      </c>
      <c r="F334" s="207" t="s">
        <v>438</v>
      </c>
      <c r="G334" s="208" t="s">
        <v>406</v>
      </c>
      <c r="H334" s="209">
        <v>5</v>
      </c>
      <c r="I334" s="210"/>
      <c r="J334" s="211">
        <f>ROUND(I334*H334,2)</f>
        <v>0</v>
      </c>
      <c r="K334" s="207" t="s">
        <v>150</v>
      </c>
      <c r="L334" s="62"/>
      <c r="M334" s="212" t="s">
        <v>22</v>
      </c>
      <c r="N334" s="213" t="s">
        <v>46</v>
      </c>
      <c r="O334" s="43"/>
      <c r="P334" s="214">
        <f>O334*H334</f>
        <v>0</v>
      </c>
      <c r="Q334" s="214">
        <v>0.109405</v>
      </c>
      <c r="R334" s="214">
        <f>Q334*H334</f>
        <v>0.54702499999999998</v>
      </c>
      <c r="S334" s="214">
        <v>0</v>
      </c>
      <c r="T334" s="215">
        <f>S334*H334</f>
        <v>0</v>
      </c>
      <c r="AR334" s="25" t="s">
        <v>151</v>
      </c>
      <c r="AT334" s="25" t="s">
        <v>146</v>
      </c>
      <c r="AU334" s="25" t="s">
        <v>82</v>
      </c>
      <c r="AY334" s="25" t="s">
        <v>144</v>
      </c>
      <c r="BE334" s="216">
        <f>IF(N334="základní",J334,0)</f>
        <v>0</v>
      </c>
      <c r="BF334" s="216">
        <f>IF(N334="snížená",J334,0)</f>
        <v>0</v>
      </c>
      <c r="BG334" s="216">
        <f>IF(N334="zákl. přenesená",J334,0)</f>
        <v>0</v>
      </c>
      <c r="BH334" s="216">
        <f>IF(N334="sníž. přenesená",J334,0)</f>
        <v>0</v>
      </c>
      <c r="BI334" s="216">
        <f>IF(N334="nulová",J334,0)</f>
        <v>0</v>
      </c>
      <c r="BJ334" s="25" t="s">
        <v>24</v>
      </c>
      <c r="BK334" s="216">
        <f>ROUND(I334*H334,2)</f>
        <v>0</v>
      </c>
      <c r="BL334" s="25" t="s">
        <v>151</v>
      </c>
      <c r="BM334" s="25" t="s">
        <v>439</v>
      </c>
    </row>
    <row r="335" spans="2:65" s="1" customFormat="1">
      <c r="B335" s="42"/>
      <c r="C335" s="64"/>
      <c r="D335" s="217" t="s">
        <v>153</v>
      </c>
      <c r="E335" s="64"/>
      <c r="F335" s="218" t="s">
        <v>440</v>
      </c>
      <c r="G335" s="64"/>
      <c r="H335" s="64"/>
      <c r="I335" s="173"/>
      <c r="J335" s="64"/>
      <c r="K335" s="64"/>
      <c r="L335" s="62"/>
      <c r="M335" s="219"/>
      <c r="N335" s="43"/>
      <c r="O335" s="43"/>
      <c r="P335" s="43"/>
      <c r="Q335" s="43"/>
      <c r="R335" s="43"/>
      <c r="S335" s="43"/>
      <c r="T335" s="79"/>
      <c r="AT335" s="25" t="s">
        <v>153</v>
      </c>
      <c r="AU335" s="25" t="s">
        <v>82</v>
      </c>
    </row>
    <row r="336" spans="2:65" s="1" customFormat="1" ht="94.5">
      <c r="B336" s="42"/>
      <c r="C336" s="64"/>
      <c r="D336" s="217" t="s">
        <v>155</v>
      </c>
      <c r="E336" s="64"/>
      <c r="F336" s="220" t="s">
        <v>441</v>
      </c>
      <c r="G336" s="64"/>
      <c r="H336" s="64"/>
      <c r="I336" s="173"/>
      <c r="J336" s="64"/>
      <c r="K336" s="64"/>
      <c r="L336" s="62"/>
      <c r="M336" s="219"/>
      <c r="N336" s="43"/>
      <c r="O336" s="43"/>
      <c r="P336" s="43"/>
      <c r="Q336" s="43"/>
      <c r="R336" s="43"/>
      <c r="S336" s="43"/>
      <c r="T336" s="79"/>
      <c r="AT336" s="25" t="s">
        <v>155</v>
      </c>
      <c r="AU336" s="25" t="s">
        <v>82</v>
      </c>
    </row>
    <row r="337" spans="2:65" s="12" customFormat="1">
      <c r="B337" s="221"/>
      <c r="C337" s="222"/>
      <c r="D337" s="217" t="s">
        <v>157</v>
      </c>
      <c r="E337" s="223" t="s">
        <v>22</v>
      </c>
      <c r="F337" s="224" t="s">
        <v>158</v>
      </c>
      <c r="G337" s="222"/>
      <c r="H337" s="225" t="s">
        <v>22</v>
      </c>
      <c r="I337" s="226"/>
      <c r="J337" s="222"/>
      <c r="K337" s="222"/>
      <c r="L337" s="227"/>
      <c r="M337" s="228"/>
      <c r="N337" s="229"/>
      <c r="O337" s="229"/>
      <c r="P337" s="229"/>
      <c r="Q337" s="229"/>
      <c r="R337" s="229"/>
      <c r="S337" s="229"/>
      <c r="T337" s="230"/>
      <c r="AT337" s="231" t="s">
        <v>157</v>
      </c>
      <c r="AU337" s="231" t="s">
        <v>82</v>
      </c>
      <c r="AV337" s="12" t="s">
        <v>24</v>
      </c>
      <c r="AW337" s="12" t="s">
        <v>39</v>
      </c>
      <c r="AX337" s="12" t="s">
        <v>75</v>
      </c>
      <c r="AY337" s="231" t="s">
        <v>144</v>
      </c>
    </row>
    <row r="338" spans="2:65" s="12" customFormat="1">
      <c r="B338" s="221"/>
      <c r="C338" s="222"/>
      <c r="D338" s="217" t="s">
        <v>157</v>
      </c>
      <c r="E338" s="223" t="s">
        <v>22</v>
      </c>
      <c r="F338" s="224" t="s">
        <v>442</v>
      </c>
      <c r="G338" s="222"/>
      <c r="H338" s="225" t="s">
        <v>22</v>
      </c>
      <c r="I338" s="226"/>
      <c r="J338" s="222"/>
      <c r="K338" s="222"/>
      <c r="L338" s="227"/>
      <c r="M338" s="228"/>
      <c r="N338" s="229"/>
      <c r="O338" s="229"/>
      <c r="P338" s="229"/>
      <c r="Q338" s="229"/>
      <c r="R338" s="229"/>
      <c r="S338" s="229"/>
      <c r="T338" s="230"/>
      <c r="AT338" s="231" t="s">
        <v>157</v>
      </c>
      <c r="AU338" s="231" t="s">
        <v>82</v>
      </c>
      <c r="AV338" s="12" t="s">
        <v>24</v>
      </c>
      <c r="AW338" s="12" t="s">
        <v>39</v>
      </c>
      <c r="AX338" s="12" t="s">
        <v>75</v>
      </c>
      <c r="AY338" s="231" t="s">
        <v>144</v>
      </c>
    </row>
    <row r="339" spans="2:65" s="12" customFormat="1">
      <c r="B339" s="221"/>
      <c r="C339" s="222"/>
      <c r="D339" s="217" t="s">
        <v>157</v>
      </c>
      <c r="E339" s="223" t="s">
        <v>22</v>
      </c>
      <c r="F339" s="224" t="s">
        <v>443</v>
      </c>
      <c r="G339" s="222"/>
      <c r="H339" s="225" t="s">
        <v>22</v>
      </c>
      <c r="I339" s="226"/>
      <c r="J339" s="222"/>
      <c r="K339" s="222"/>
      <c r="L339" s="227"/>
      <c r="M339" s="228"/>
      <c r="N339" s="229"/>
      <c r="O339" s="229"/>
      <c r="P339" s="229"/>
      <c r="Q339" s="229"/>
      <c r="R339" s="229"/>
      <c r="S339" s="229"/>
      <c r="T339" s="230"/>
      <c r="AT339" s="231" t="s">
        <v>157</v>
      </c>
      <c r="AU339" s="231" t="s">
        <v>82</v>
      </c>
      <c r="AV339" s="12" t="s">
        <v>24</v>
      </c>
      <c r="AW339" s="12" t="s">
        <v>39</v>
      </c>
      <c r="AX339" s="12" t="s">
        <v>75</v>
      </c>
      <c r="AY339" s="231" t="s">
        <v>144</v>
      </c>
    </row>
    <row r="340" spans="2:65" s="13" customFormat="1">
      <c r="B340" s="232"/>
      <c r="C340" s="233"/>
      <c r="D340" s="217" t="s">
        <v>157</v>
      </c>
      <c r="E340" s="234" t="s">
        <v>22</v>
      </c>
      <c r="F340" s="235" t="s">
        <v>422</v>
      </c>
      <c r="G340" s="233"/>
      <c r="H340" s="236">
        <v>2</v>
      </c>
      <c r="I340" s="237"/>
      <c r="J340" s="233"/>
      <c r="K340" s="233"/>
      <c r="L340" s="238"/>
      <c r="M340" s="239"/>
      <c r="N340" s="240"/>
      <c r="O340" s="240"/>
      <c r="P340" s="240"/>
      <c r="Q340" s="240"/>
      <c r="R340" s="240"/>
      <c r="S340" s="240"/>
      <c r="T340" s="241"/>
      <c r="AT340" s="242" t="s">
        <v>157</v>
      </c>
      <c r="AU340" s="242" t="s">
        <v>82</v>
      </c>
      <c r="AV340" s="13" t="s">
        <v>82</v>
      </c>
      <c r="AW340" s="13" t="s">
        <v>39</v>
      </c>
      <c r="AX340" s="13" t="s">
        <v>75</v>
      </c>
      <c r="AY340" s="242" t="s">
        <v>144</v>
      </c>
    </row>
    <row r="341" spans="2:65" s="12" customFormat="1">
      <c r="B341" s="221"/>
      <c r="C341" s="222"/>
      <c r="D341" s="217" t="s">
        <v>157</v>
      </c>
      <c r="E341" s="223" t="s">
        <v>22</v>
      </c>
      <c r="F341" s="224" t="s">
        <v>444</v>
      </c>
      <c r="G341" s="222"/>
      <c r="H341" s="225" t="s">
        <v>22</v>
      </c>
      <c r="I341" s="226"/>
      <c r="J341" s="222"/>
      <c r="K341" s="222"/>
      <c r="L341" s="227"/>
      <c r="M341" s="228"/>
      <c r="N341" s="229"/>
      <c r="O341" s="229"/>
      <c r="P341" s="229"/>
      <c r="Q341" s="229"/>
      <c r="R341" s="229"/>
      <c r="S341" s="229"/>
      <c r="T341" s="230"/>
      <c r="AT341" s="231" t="s">
        <v>157</v>
      </c>
      <c r="AU341" s="231" t="s">
        <v>82</v>
      </c>
      <c r="AV341" s="12" t="s">
        <v>24</v>
      </c>
      <c r="AW341" s="12" t="s">
        <v>39</v>
      </c>
      <c r="AX341" s="12" t="s">
        <v>75</v>
      </c>
      <c r="AY341" s="231" t="s">
        <v>144</v>
      </c>
    </row>
    <row r="342" spans="2:65" s="12" customFormat="1">
      <c r="B342" s="221"/>
      <c r="C342" s="222"/>
      <c r="D342" s="217" t="s">
        <v>157</v>
      </c>
      <c r="E342" s="223" t="s">
        <v>22</v>
      </c>
      <c r="F342" s="224" t="s">
        <v>419</v>
      </c>
      <c r="G342" s="222"/>
      <c r="H342" s="225" t="s">
        <v>22</v>
      </c>
      <c r="I342" s="226"/>
      <c r="J342" s="222"/>
      <c r="K342" s="222"/>
      <c r="L342" s="227"/>
      <c r="M342" s="228"/>
      <c r="N342" s="229"/>
      <c r="O342" s="229"/>
      <c r="P342" s="229"/>
      <c r="Q342" s="229"/>
      <c r="R342" s="229"/>
      <c r="S342" s="229"/>
      <c r="T342" s="230"/>
      <c r="AT342" s="231" t="s">
        <v>157</v>
      </c>
      <c r="AU342" s="231" t="s">
        <v>82</v>
      </c>
      <c r="AV342" s="12" t="s">
        <v>24</v>
      </c>
      <c r="AW342" s="12" t="s">
        <v>39</v>
      </c>
      <c r="AX342" s="12" t="s">
        <v>75</v>
      </c>
      <c r="AY342" s="231" t="s">
        <v>144</v>
      </c>
    </row>
    <row r="343" spans="2:65" s="13" customFormat="1">
      <c r="B343" s="232"/>
      <c r="C343" s="233"/>
      <c r="D343" s="217" t="s">
        <v>157</v>
      </c>
      <c r="E343" s="234" t="s">
        <v>22</v>
      </c>
      <c r="F343" s="235" t="s">
        <v>420</v>
      </c>
      <c r="G343" s="233"/>
      <c r="H343" s="236">
        <v>1</v>
      </c>
      <c r="I343" s="237"/>
      <c r="J343" s="233"/>
      <c r="K343" s="233"/>
      <c r="L343" s="238"/>
      <c r="M343" s="239"/>
      <c r="N343" s="240"/>
      <c r="O343" s="240"/>
      <c r="P343" s="240"/>
      <c r="Q343" s="240"/>
      <c r="R343" s="240"/>
      <c r="S343" s="240"/>
      <c r="T343" s="241"/>
      <c r="AT343" s="242" t="s">
        <v>157</v>
      </c>
      <c r="AU343" s="242" t="s">
        <v>82</v>
      </c>
      <c r="AV343" s="13" t="s">
        <v>82</v>
      </c>
      <c r="AW343" s="13" t="s">
        <v>39</v>
      </c>
      <c r="AX343" s="13" t="s">
        <v>75</v>
      </c>
      <c r="AY343" s="242" t="s">
        <v>144</v>
      </c>
    </row>
    <row r="344" spans="2:65" s="12" customFormat="1">
      <c r="B344" s="221"/>
      <c r="C344" s="222"/>
      <c r="D344" s="217" t="s">
        <v>157</v>
      </c>
      <c r="E344" s="223" t="s">
        <v>22</v>
      </c>
      <c r="F344" s="224" t="s">
        <v>421</v>
      </c>
      <c r="G344" s="222"/>
      <c r="H344" s="225" t="s">
        <v>22</v>
      </c>
      <c r="I344" s="226"/>
      <c r="J344" s="222"/>
      <c r="K344" s="222"/>
      <c r="L344" s="227"/>
      <c r="M344" s="228"/>
      <c r="N344" s="229"/>
      <c r="O344" s="229"/>
      <c r="P344" s="229"/>
      <c r="Q344" s="229"/>
      <c r="R344" s="229"/>
      <c r="S344" s="229"/>
      <c r="T344" s="230"/>
      <c r="AT344" s="231" t="s">
        <v>157</v>
      </c>
      <c r="AU344" s="231" t="s">
        <v>82</v>
      </c>
      <c r="AV344" s="12" t="s">
        <v>24</v>
      </c>
      <c r="AW344" s="12" t="s">
        <v>39</v>
      </c>
      <c r="AX344" s="12" t="s">
        <v>75</v>
      </c>
      <c r="AY344" s="231" t="s">
        <v>144</v>
      </c>
    </row>
    <row r="345" spans="2:65" s="13" customFormat="1">
      <c r="B345" s="232"/>
      <c r="C345" s="233"/>
      <c r="D345" s="217" t="s">
        <v>157</v>
      </c>
      <c r="E345" s="234" t="s">
        <v>22</v>
      </c>
      <c r="F345" s="235" t="s">
        <v>422</v>
      </c>
      <c r="G345" s="233"/>
      <c r="H345" s="236">
        <v>2</v>
      </c>
      <c r="I345" s="237"/>
      <c r="J345" s="233"/>
      <c r="K345" s="233"/>
      <c r="L345" s="238"/>
      <c r="M345" s="239"/>
      <c r="N345" s="240"/>
      <c r="O345" s="240"/>
      <c r="P345" s="240"/>
      <c r="Q345" s="240"/>
      <c r="R345" s="240"/>
      <c r="S345" s="240"/>
      <c r="T345" s="241"/>
      <c r="AT345" s="242" t="s">
        <v>157</v>
      </c>
      <c r="AU345" s="242" t="s">
        <v>82</v>
      </c>
      <c r="AV345" s="13" t="s">
        <v>82</v>
      </c>
      <c r="AW345" s="13" t="s">
        <v>39</v>
      </c>
      <c r="AX345" s="13" t="s">
        <v>75</v>
      </c>
      <c r="AY345" s="242" t="s">
        <v>144</v>
      </c>
    </row>
    <row r="346" spans="2:65" s="14" customFormat="1">
      <c r="B346" s="243"/>
      <c r="C346" s="244"/>
      <c r="D346" s="245" t="s">
        <v>157</v>
      </c>
      <c r="E346" s="246" t="s">
        <v>22</v>
      </c>
      <c r="F346" s="247" t="s">
        <v>166</v>
      </c>
      <c r="G346" s="244"/>
      <c r="H346" s="248">
        <v>5</v>
      </c>
      <c r="I346" s="249"/>
      <c r="J346" s="244"/>
      <c r="K346" s="244"/>
      <c r="L346" s="250"/>
      <c r="M346" s="251"/>
      <c r="N346" s="252"/>
      <c r="O346" s="252"/>
      <c r="P346" s="252"/>
      <c r="Q346" s="252"/>
      <c r="R346" s="252"/>
      <c r="S346" s="252"/>
      <c r="T346" s="253"/>
      <c r="AT346" s="254" t="s">
        <v>157</v>
      </c>
      <c r="AU346" s="254" t="s">
        <v>82</v>
      </c>
      <c r="AV346" s="14" t="s">
        <v>151</v>
      </c>
      <c r="AW346" s="14" t="s">
        <v>39</v>
      </c>
      <c r="AX346" s="14" t="s">
        <v>24</v>
      </c>
      <c r="AY346" s="254" t="s">
        <v>144</v>
      </c>
    </row>
    <row r="347" spans="2:65" s="1" customFormat="1" ht="22.5" customHeight="1">
      <c r="B347" s="42"/>
      <c r="C347" s="269" t="s">
        <v>445</v>
      </c>
      <c r="D347" s="269" t="s">
        <v>301</v>
      </c>
      <c r="E347" s="270" t="s">
        <v>446</v>
      </c>
      <c r="F347" s="271" t="s">
        <v>447</v>
      </c>
      <c r="G347" s="272" t="s">
        <v>406</v>
      </c>
      <c r="H347" s="273">
        <v>3</v>
      </c>
      <c r="I347" s="274"/>
      <c r="J347" s="275">
        <f>ROUND(I347*H347,2)</f>
        <v>0</v>
      </c>
      <c r="K347" s="271" t="s">
        <v>150</v>
      </c>
      <c r="L347" s="276"/>
      <c r="M347" s="277" t="s">
        <v>22</v>
      </c>
      <c r="N347" s="278" t="s">
        <v>46</v>
      </c>
      <c r="O347" s="43"/>
      <c r="P347" s="214">
        <f>O347*H347</f>
        <v>0</v>
      </c>
      <c r="Q347" s="214">
        <v>6.1000000000000004E-3</v>
      </c>
      <c r="R347" s="214">
        <f>Q347*H347</f>
        <v>1.83E-2</v>
      </c>
      <c r="S347" s="214">
        <v>0</v>
      </c>
      <c r="T347" s="215">
        <f>S347*H347</f>
        <v>0</v>
      </c>
      <c r="AR347" s="25" t="s">
        <v>217</v>
      </c>
      <c r="AT347" s="25" t="s">
        <v>301</v>
      </c>
      <c r="AU347" s="25" t="s">
        <v>82</v>
      </c>
      <c r="AY347" s="25" t="s">
        <v>144</v>
      </c>
      <c r="BE347" s="216">
        <f>IF(N347="základní",J347,0)</f>
        <v>0</v>
      </c>
      <c r="BF347" s="216">
        <f>IF(N347="snížená",J347,0)</f>
        <v>0</v>
      </c>
      <c r="BG347" s="216">
        <f>IF(N347="zákl. přenesená",J347,0)</f>
        <v>0</v>
      </c>
      <c r="BH347" s="216">
        <f>IF(N347="sníž. přenesená",J347,0)</f>
        <v>0</v>
      </c>
      <c r="BI347" s="216">
        <f>IF(N347="nulová",J347,0)</f>
        <v>0</v>
      </c>
      <c r="BJ347" s="25" t="s">
        <v>24</v>
      </c>
      <c r="BK347" s="216">
        <f>ROUND(I347*H347,2)</f>
        <v>0</v>
      </c>
      <c r="BL347" s="25" t="s">
        <v>151</v>
      </c>
      <c r="BM347" s="25" t="s">
        <v>448</v>
      </c>
    </row>
    <row r="348" spans="2:65" s="1" customFormat="1">
      <c r="B348" s="42"/>
      <c r="C348" s="64"/>
      <c r="D348" s="217" t="s">
        <v>153</v>
      </c>
      <c r="E348" s="64"/>
      <c r="F348" s="218" t="s">
        <v>449</v>
      </c>
      <c r="G348" s="64"/>
      <c r="H348" s="64"/>
      <c r="I348" s="173"/>
      <c r="J348" s="64"/>
      <c r="K348" s="64"/>
      <c r="L348" s="62"/>
      <c r="M348" s="219"/>
      <c r="N348" s="43"/>
      <c r="O348" s="43"/>
      <c r="P348" s="43"/>
      <c r="Q348" s="43"/>
      <c r="R348" s="43"/>
      <c r="S348" s="43"/>
      <c r="T348" s="79"/>
      <c r="AT348" s="25" t="s">
        <v>153</v>
      </c>
      <c r="AU348" s="25" t="s">
        <v>82</v>
      </c>
    </row>
    <row r="349" spans="2:65" s="13" customFormat="1">
      <c r="B349" s="232"/>
      <c r="C349" s="233"/>
      <c r="D349" s="245" t="s">
        <v>157</v>
      </c>
      <c r="E349" s="255" t="s">
        <v>22</v>
      </c>
      <c r="F349" s="256" t="s">
        <v>450</v>
      </c>
      <c r="G349" s="233"/>
      <c r="H349" s="257">
        <v>3</v>
      </c>
      <c r="I349" s="237"/>
      <c r="J349" s="233"/>
      <c r="K349" s="233"/>
      <c r="L349" s="238"/>
      <c r="M349" s="239"/>
      <c r="N349" s="240"/>
      <c r="O349" s="240"/>
      <c r="P349" s="240"/>
      <c r="Q349" s="240"/>
      <c r="R349" s="240"/>
      <c r="S349" s="240"/>
      <c r="T349" s="241"/>
      <c r="AT349" s="242" t="s">
        <v>157</v>
      </c>
      <c r="AU349" s="242" t="s">
        <v>82</v>
      </c>
      <c r="AV349" s="13" t="s">
        <v>82</v>
      </c>
      <c r="AW349" s="13" t="s">
        <v>39</v>
      </c>
      <c r="AX349" s="13" t="s">
        <v>24</v>
      </c>
      <c r="AY349" s="242" t="s">
        <v>144</v>
      </c>
    </row>
    <row r="350" spans="2:65" s="1" customFormat="1" ht="22.5" customHeight="1">
      <c r="B350" s="42"/>
      <c r="C350" s="205" t="s">
        <v>451</v>
      </c>
      <c r="D350" s="205" t="s">
        <v>146</v>
      </c>
      <c r="E350" s="206" t="s">
        <v>452</v>
      </c>
      <c r="F350" s="207" t="s">
        <v>453</v>
      </c>
      <c r="G350" s="208" t="s">
        <v>220</v>
      </c>
      <c r="H350" s="209">
        <v>5</v>
      </c>
      <c r="I350" s="210"/>
      <c r="J350" s="211">
        <f>ROUND(I350*H350,2)</f>
        <v>0</v>
      </c>
      <c r="K350" s="207" t="s">
        <v>150</v>
      </c>
      <c r="L350" s="62"/>
      <c r="M350" s="212" t="s">
        <v>22</v>
      </c>
      <c r="N350" s="213" t="s">
        <v>46</v>
      </c>
      <c r="O350" s="43"/>
      <c r="P350" s="214">
        <f>O350*H350</f>
        <v>0</v>
      </c>
      <c r="Q350" s="214">
        <v>7.4999999999999993E-5</v>
      </c>
      <c r="R350" s="214">
        <f>Q350*H350</f>
        <v>3.7499999999999995E-4</v>
      </c>
      <c r="S350" s="214">
        <v>0</v>
      </c>
      <c r="T350" s="215">
        <f>S350*H350</f>
        <v>0</v>
      </c>
      <c r="AR350" s="25" t="s">
        <v>151</v>
      </c>
      <c r="AT350" s="25" t="s">
        <v>146</v>
      </c>
      <c r="AU350" s="25" t="s">
        <v>82</v>
      </c>
      <c r="AY350" s="25" t="s">
        <v>144</v>
      </c>
      <c r="BE350" s="216">
        <f>IF(N350="základní",J350,0)</f>
        <v>0</v>
      </c>
      <c r="BF350" s="216">
        <f>IF(N350="snížená",J350,0)</f>
        <v>0</v>
      </c>
      <c r="BG350" s="216">
        <f>IF(N350="zákl. přenesená",J350,0)</f>
        <v>0</v>
      </c>
      <c r="BH350" s="216">
        <f>IF(N350="sníž. přenesená",J350,0)</f>
        <v>0</v>
      </c>
      <c r="BI350" s="216">
        <f>IF(N350="nulová",J350,0)</f>
        <v>0</v>
      </c>
      <c r="BJ350" s="25" t="s">
        <v>24</v>
      </c>
      <c r="BK350" s="216">
        <f>ROUND(I350*H350,2)</f>
        <v>0</v>
      </c>
      <c r="BL350" s="25" t="s">
        <v>151</v>
      </c>
      <c r="BM350" s="25" t="s">
        <v>454</v>
      </c>
    </row>
    <row r="351" spans="2:65" s="1" customFormat="1">
      <c r="B351" s="42"/>
      <c r="C351" s="64"/>
      <c r="D351" s="217" t="s">
        <v>153</v>
      </c>
      <c r="E351" s="64"/>
      <c r="F351" s="218" t="s">
        <v>455</v>
      </c>
      <c r="G351" s="64"/>
      <c r="H351" s="64"/>
      <c r="I351" s="173"/>
      <c r="J351" s="64"/>
      <c r="K351" s="64"/>
      <c r="L351" s="62"/>
      <c r="M351" s="219"/>
      <c r="N351" s="43"/>
      <c r="O351" s="43"/>
      <c r="P351" s="43"/>
      <c r="Q351" s="43"/>
      <c r="R351" s="43"/>
      <c r="S351" s="43"/>
      <c r="T351" s="79"/>
      <c r="AT351" s="25" t="s">
        <v>153</v>
      </c>
      <c r="AU351" s="25" t="s">
        <v>82</v>
      </c>
    </row>
    <row r="352" spans="2:65" s="1" customFormat="1" ht="94.5">
      <c r="B352" s="42"/>
      <c r="C352" s="64"/>
      <c r="D352" s="217" t="s">
        <v>155</v>
      </c>
      <c r="E352" s="64"/>
      <c r="F352" s="220" t="s">
        <v>456</v>
      </c>
      <c r="G352" s="64"/>
      <c r="H352" s="64"/>
      <c r="I352" s="173"/>
      <c r="J352" s="64"/>
      <c r="K352" s="64"/>
      <c r="L352" s="62"/>
      <c r="M352" s="219"/>
      <c r="N352" s="43"/>
      <c r="O352" s="43"/>
      <c r="P352" s="43"/>
      <c r="Q352" s="43"/>
      <c r="R352" s="43"/>
      <c r="S352" s="43"/>
      <c r="T352" s="79"/>
      <c r="AT352" s="25" t="s">
        <v>155</v>
      </c>
      <c r="AU352" s="25" t="s">
        <v>82</v>
      </c>
    </row>
    <row r="353" spans="2:65" s="12" customFormat="1">
      <c r="B353" s="221"/>
      <c r="C353" s="222"/>
      <c r="D353" s="217" t="s">
        <v>157</v>
      </c>
      <c r="E353" s="223" t="s">
        <v>22</v>
      </c>
      <c r="F353" s="224" t="s">
        <v>158</v>
      </c>
      <c r="G353" s="222"/>
      <c r="H353" s="225" t="s">
        <v>22</v>
      </c>
      <c r="I353" s="226"/>
      <c r="J353" s="222"/>
      <c r="K353" s="222"/>
      <c r="L353" s="227"/>
      <c r="M353" s="228"/>
      <c r="N353" s="229"/>
      <c r="O353" s="229"/>
      <c r="P353" s="229"/>
      <c r="Q353" s="229"/>
      <c r="R353" s="229"/>
      <c r="S353" s="229"/>
      <c r="T353" s="230"/>
      <c r="AT353" s="231" t="s">
        <v>157</v>
      </c>
      <c r="AU353" s="231" t="s">
        <v>82</v>
      </c>
      <c r="AV353" s="12" t="s">
        <v>24</v>
      </c>
      <c r="AW353" s="12" t="s">
        <v>39</v>
      </c>
      <c r="AX353" s="12" t="s">
        <v>75</v>
      </c>
      <c r="AY353" s="231" t="s">
        <v>144</v>
      </c>
    </row>
    <row r="354" spans="2:65" s="13" customFormat="1">
      <c r="B354" s="232"/>
      <c r="C354" s="233"/>
      <c r="D354" s="245" t="s">
        <v>157</v>
      </c>
      <c r="E354" s="255" t="s">
        <v>22</v>
      </c>
      <c r="F354" s="256" t="s">
        <v>457</v>
      </c>
      <c r="G354" s="233"/>
      <c r="H354" s="257">
        <v>5</v>
      </c>
      <c r="I354" s="237"/>
      <c r="J354" s="233"/>
      <c r="K354" s="233"/>
      <c r="L354" s="238"/>
      <c r="M354" s="239"/>
      <c r="N354" s="240"/>
      <c r="O354" s="240"/>
      <c r="P354" s="240"/>
      <c r="Q354" s="240"/>
      <c r="R354" s="240"/>
      <c r="S354" s="240"/>
      <c r="T354" s="241"/>
      <c r="AT354" s="242" t="s">
        <v>157</v>
      </c>
      <c r="AU354" s="242" t="s">
        <v>82</v>
      </c>
      <c r="AV354" s="13" t="s">
        <v>82</v>
      </c>
      <c r="AW354" s="13" t="s">
        <v>39</v>
      </c>
      <c r="AX354" s="13" t="s">
        <v>24</v>
      </c>
      <c r="AY354" s="242" t="s">
        <v>144</v>
      </c>
    </row>
    <row r="355" spans="2:65" s="1" customFormat="1" ht="22.5" customHeight="1">
      <c r="B355" s="42"/>
      <c r="C355" s="205" t="s">
        <v>458</v>
      </c>
      <c r="D355" s="205" t="s">
        <v>146</v>
      </c>
      <c r="E355" s="206" t="s">
        <v>459</v>
      </c>
      <c r="F355" s="207" t="s">
        <v>460</v>
      </c>
      <c r="G355" s="208" t="s">
        <v>149</v>
      </c>
      <c r="H355" s="209">
        <v>2</v>
      </c>
      <c r="I355" s="210"/>
      <c r="J355" s="211">
        <f>ROUND(I355*H355,2)</f>
        <v>0</v>
      </c>
      <c r="K355" s="207" t="s">
        <v>150</v>
      </c>
      <c r="L355" s="62"/>
      <c r="M355" s="212" t="s">
        <v>22</v>
      </c>
      <c r="N355" s="213" t="s">
        <v>46</v>
      </c>
      <c r="O355" s="43"/>
      <c r="P355" s="214">
        <f>O355*H355</f>
        <v>0</v>
      </c>
      <c r="Q355" s="214">
        <v>5.9999999999999995E-4</v>
      </c>
      <c r="R355" s="214">
        <f>Q355*H355</f>
        <v>1.1999999999999999E-3</v>
      </c>
      <c r="S355" s="214">
        <v>0</v>
      </c>
      <c r="T355" s="215">
        <f>S355*H355</f>
        <v>0</v>
      </c>
      <c r="AR355" s="25" t="s">
        <v>151</v>
      </c>
      <c r="AT355" s="25" t="s">
        <v>146</v>
      </c>
      <c r="AU355" s="25" t="s">
        <v>82</v>
      </c>
      <c r="AY355" s="25" t="s">
        <v>144</v>
      </c>
      <c r="BE355" s="216">
        <f>IF(N355="základní",J355,0)</f>
        <v>0</v>
      </c>
      <c r="BF355" s="216">
        <f>IF(N355="snížená",J355,0)</f>
        <v>0</v>
      </c>
      <c r="BG355" s="216">
        <f>IF(N355="zákl. přenesená",J355,0)</f>
        <v>0</v>
      </c>
      <c r="BH355" s="216">
        <f>IF(N355="sníž. přenesená",J355,0)</f>
        <v>0</v>
      </c>
      <c r="BI355" s="216">
        <f>IF(N355="nulová",J355,0)</f>
        <v>0</v>
      </c>
      <c r="BJ355" s="25" t="s">
        <v>24</v>
      </c>
      <c r="BK355" s="216">
        <f>ROUND(I355*H355,2)</f>
        <v>0</v>
      </c>
      <c r="BL355" s="25" t="s">
        <v>151</v>
      </c>
      <c r="BM355" s="25" t="s">
        <v>461</v>
      </c>
    </row>
    <row r="356" spans="2:65" s="1" customFormat="1">
      <c r="B356" s="42"/>
      <c r="C356" s="64"/>
      <c r="D356" s="217" t="s">
        <v>153</v>
      </c>
      <c r="E356" s="64"/>
      <c r="F356" s="218" t="s">
        <v>462</v>
      </c>
      <c r="G356" s="64"/>
      <c r="H356" s="64"/>
      <c r="I356" s="173"/>
      <c r="J356" s="64"/>
      <c r="K356" s="64"/>
      <c r="L356" s="62"/>
      <c r="M356" s="219"/>
      <c r="N356" s="43"/>
      <c r="O356" s="43"/>
      <c r="P356" s="43"/>
      <c r="Q356" s="43"/>
      <c r="R356" s="43"/>
      <c r="S356" s="43"/>
      <c r="T356" s="79"/>
      <c r="AT356" s="25" t="s">
        <v>153</v>
      </c>
      <c r="AU356" s="25" t="s">
        <v>82</v>
      </c>
    </row>
    <row r="357" spans="2:65" s="1" customFormat="1" ht="94.5">
      <c r="B357" s="42"/>
      <c r="C357" s="64"/>
      <c r="D357" s="217" t="s">
        <v>155</v>
      </c>
      <c r="E357" s="64"/>
      <c r="F357" s="220" t="s">
        <v>456</v>
      </c>
      <c r="G357" s="64"/>
      <c r="H357" s="64"/>
      <c r="I357" s="173"/>
      <c r="J357" s="64"/>
      <c r="K357" s="64"/>
      <c r="L357" s="62"/>
      <c r="M357" s="219"/>
      <c r="N357" s="43"/>
      <c r="O357" s="43"/>
      <c r="P357" s="43"/>
      <c r="Q357" s="43"/>
      <c r="R357" s="43"/>
      <c r="S357" s="43"/>
      <c r="T357" s="79"/>
      <c r="AT357" s="25" t="s">
        <v>155</v>
      </c>
      <c r="AU357" s="25" t="s">
        <v>82</v>
      </c>
    </row>
    <row r="358" spans="2:65" s="12" customFormat="1">
      <c r="B358" s="221"/>
      <c r="C358" s="222"/>
      <c r="D358" s="217" t="s">
        <v>157</v>
      </c>
      <c r="E358" s="223" t="s">
        <v>22</v>
      </c>
      <c r="F358" s="224" t="s">
        <v>158</v>
      </c>
      <c r="G358" s="222"/>
      <c r="H358" s="225" t="s">
        <v>22</v>
      </c>
      <c r="I358" s="226"/>
      <c r="J358" s="222"/>
      <c r="K358" s="222"/>
      <c r="L358" s="227"/>
      <c r="M358" s="228"/>
      <c r="N358" s="229"/>
      <c r="O358" s="229"/>
      <c r="P358" s="229"/>
      <c r="Q358" s="229"/>
      <c r="R358" s="229"/>
      <c r="S358" s="229"/>
      <c r="T358" s="230"/>
      <c r="AT358" s="231" t="s">
        <v>157</v>
      </c>
      <c r="AU358" s="231" t="s">
        <v>82</v>
      </c>
      <c r="AV358" s="12" t="s">
        <v>24</v>
      </c>
      <c r="AW358" s="12" t="s">
        <v>39</v>
      </c>
      <c r="AX358" s="12" t="s">
        <v>75</v>
      </c>
      <c r="AY358" s="231" t="s">
        <v>144</v>
      </c>
    </row>
    <row r="359" spans="2:65" s="13" customFormat="1">
      <c r="B359" s="232"/>
      <c r="C359" s="233"/>
      <c r="D359" s="245" t="s">
        <v>157</v>
      </c>
      <c r="E359" s="255" t="s">
        <v>22</v>
      </c>
      <c r="F359" s="256" t="s">
        <v>463</v>
      </c>
      <c r="G359" s="233"/>
      <c r="H359" s="257">
        <v>2</v>
      </c>
      <c r="I359" s="237"/>
      <c r="J359" s="233"/>
      <c r="K359" s="233"/>
      <c r="L359" s="238"/>
      <c r="M359" s="239"/>
      <c r="N359" s="240"/>
      <c r="O359" s="240"/>
      <c r="P359" s="240"/>
      <c r="Q359" s="240"/>
      <c r="R359" s="240"/>
      <c r="S359" s="240"/>
      <c r="T359" s="241"/>
      <c r="AT359" s="242" t="s">
        <v>157</v>
      </c>
      <c r="AU359" s="242" t="s">
        <v>82</v>
      </c>
      <c r="AV359" s="13" t="s">
        <v>82</v>
      </c>
      <c r="AW359" s="13" t="s">
        <v>39</v>
      </c>
      <c r="AX359" s="13" t="s">
        <v>24</v>
      </c>
      <c r="AY359" s="242" t="s">
        <v>144</v>
      </c>
    </row>
    <row r="360" spans="2:65" s="1" customFormat="1" ht="31.5" customHeight="1">
      <c r="B360" s="42"/>
      <c r="C360" s="205" t="s">
        <v>464</v>
      </c>
      <c r="D360" s="205" t="s">
        <v>146</v>
      </c>
      <c r="E360" s="206" t="s">
        <v>465</v>
      </c>
      <c r="F360" s="207" t="s">
        <v>466</v>
      </c>
      <c r="G360" s="208" t="s">
        <v>220</v>
      </c>
      <c r="H360" s="209">
        <v>15.1</v>
      </c>
      <c r="I360" s="210"/>
      <c r="J360" s="211">
        <f>ROUND(I360*H360,2)</f>
        <v>0</v>
      </c>
      <c r="K360" s="207" t="s">
        <v>150</v>
      </c>
      <c r="L360" s="62"/>
      <c r="M360" s="212" t="s">
        <v>22</v>
      </c>
      <c r="N360" s="213" t="s">
        <v>46</v>
      </c>
      <c r="O360" s="43"/>
      <c r="P360" s="214">
        <f>O360*H360</f>
        <v>0</v>
      </c>
      <c r="Q360" s="214">
        <v>0.15539952000000001</v>
      </c>
      <c r="R360" s="214">
        <f>Q360*H360</f>
        <v>2.3465327520000003</v>
      </c>
      <c r="S360" s="214">
        <v>0</v>
      </c>
      <c r="T360" s="215">
        <f>S360*H360</f>
        <v>0</v>
      </c>
      <c r="AR360" s="25" t="s">
        <v>151</v>
      </c>
      <c r="AT360" s="25" t="s">
        <v>146</v>
      </c>
      <c r="AU360" s="25" t="s">
        <v>82</v>
      </c>
      <c r="AY360" s="25" t="s">
        <v>144</v>
      </c>
      <c r="BE360" s="216">
        <f>IF(N360="základní",J360,0)</f>
        <v>0</v>
      </c>
      <c r="BF360" s="216">
        <f>IF(N360="snížená",J360,0)</f>
        <v>0</v>
      </c>
      <c r="BG360" s="216">
        <f>IF(N360="zákl. přenesená",J360,0)</f>
        <v>0</v>
      </c>
      <c r="BH360" s="216">
        <f>IF(N360="sníž. přenesená",J360,0)</f>
        <v>0</v>
      </c>
      <c r="BI360" s="216">
        <f>IF(N360="nulová",J360,0)</f>
        <v>0</v>
      </c>
      <c r="BJ360" s="25" t="s">
        <v>24</v>
      </c>
      <c r="BK360" s="216">
        <f>ROUND(I360*H360,2)</f>
        <v>0</v>
      </c>
      <c r="BL360" s="25" t="s">
        <v>151</v>
      </c>
      <c r="BM360" s="25" t="s">
        <v>467</v>
      </c>
    </row>
    <row r="361" spans="2:65" s="1" customFormat="1" ht="40.5">
      <c r="B361" s="42"/>
      <c r="C361" s="64"/>
      <c r="D361" s="217" t="s">
        <v>153</v>
      </c>
      <c r="E361" s="64"/>
      <c r="F361" s="218" t="s">
        <v>468</v>
      </c>
      <c r="G361" s="64"/>
      <c r="H361" s="64"/>
      <c r="I361" s="173"/>
      <c r="J361" s="64"/>
      <c r="K361" s="64"/>
      <c r="L361" s="62"/>
      <c r="M361" s="219"/>
      <c r="N361" s="43"/>
      <c r="O361" s="43"/>
      <c r="P361" s="43"/>
      <c r="Q361" s="43"/>
      <c r="R361" s="43"/>
      <c r="S361" s="43"/>
      <c r="T361" s="79"/>
      <c r="AT361" s="25" t="s">
        <v>153</v>
      </c>
      <c r="AU361" s="25" t="s">
        <v>82</v>
      </c>
    </row>
    <row r="362" spans="2:65" s="1" customFormat="1" ht="94.5">
      <c r="B362" s="42"/>
      <c r="C362" s="64"/>
      <c r="D362" s="217" t="s">
        <v>155</v>
      </c>
      <c r="E362" s="64"/>
      <c r="F362" s="220" t="s">
        <v>469</v>
      </c>
      <c r="G362" s="64"/>
      <c r="H362" s="64"/>
      <c r="I362" s="173"/>
      <c r="J362" s="64"/>
      <c r="K362" s="64"/>
      <c r="L362" s="62"/>
      <c r="M362" s="219"/>
      <c r="N362" s="43"/>
      <c r="O362" s="43"/>
      <c r="P362" s="43"/>
      <c r="Q362" s="43"/>
      <c r="R362" s="43"/>
      <c r="S362" s="43"/>
      <c r="T362" s="79"/>
      <c r="AT362" s="25" t="s">
        <v>155</v>
      </c>
      <c r="AU362" s="25" t="s">
        <v>82</v>
      </c>
    </row>
    <row r="363" spans="2:65" s="12" customFormat="1">
      <c r="B363" s="221"/>
      <c r="C363" s="222"/>
      <c r="D363" s="217" t="s">
        <v>157</v>
      </c>
      <c r="E363" s="223" t="s">
        <v>22</v>
      </c>
      <c r="F363" s="224" t="s">
        <v>158</v>
      </c>
      <c r="G363" s="222"/>
      <c r="H363" s="225" t="s">
        <v>22</v>
      </c>
      <c r="I363" s="226"/>
      <c r="J363" s="222"/>
      <c r="K363" s="222"/>
      <c r="L363" s="227"/>
      <c r="M363" s="228"/>
      <c r="N363" s="229"/>
      <c r="O363" s="229"/>
      <c r="P363" s="229"/>
      <c r="Q363" s="229"/>
      <c r="R363" s="229"/>
      <c r="S363" s="229"/>
      <c r="T363" s="230"/>
      <c r="AT363" s="231" t="s">
        <v>157</v>
      </c>
      <c r="AU363" s="231" t="s">
        <v>82</v>
      </c>
      <c r="AV363" s="12" t="s">
        <v>24</v>
      </c>
      <c r="AW363" s="12" t="s">
        <v>39</v>
      </c>
      <c r="AX363" s="12" t="s">
        <v>75</v>
      </c>
      <c r="AY363" s="231" t="s">
        <v>144</v>
      </c>
    </row>
    <row r="364" spans="2:65" s="13" customFormat="1">
      <c r="B364" s="232"/>
      <c r="C364" s="233"/>
      <c r="D364" s="217" t="s">
        <v>157</v>
      </c>
      <c r="E364" s="234" t="s">
        <v>22</v>
      </c>
      <c r="F364" s="235" t="s">
        <v>470</v>
      </c>
      <c r="G364" s="233"/>
      <c r="H364" s="236">
        <v>11.1</v>
      </c>
      <c r="I364" s="237"/>
      <c r="J364" s="233"/>
      <c r="K364" s="233"/>
      <c r="L364" s="238"/>
      <c r="M364" s="239"/>
      <c r="N364" s="240"/>
      <c r="O364" s="240"/>
      <c r="P364" s="240"/>
      <c r="Q364" s="240"/>
      <c r="R364" s="240"/>
      <c r="S364" s="240"/>
      <c r="T364" s="241"/>
      <c r="AT364" s="242" t="s">
        <v>157</v>
      </c>
      <c r="AU364" s="242" t="s">
        <v>82</v>
      </c>
      <c r="AV364" s="13" t="s">
        <v>82</v>
      </c>
      <c r="AW364" s="13" t="s">
        <v>39</v>
      </c>
      <c r="AX364" s="13" t="s">
        <v>75</v>
      </c>
      <c r="AY364" s="242" t="s">
        <v>144</v>
      </c>
    </row>
    <row r="365" spans="2:65" s="13" customFormat="1">
      <c r="B365" s="232"/>
      <c r="C365" s="233"/>
      <c r="D365" s="217" t="s">
        <v>157</v>
      </c>
      <c r="E365" s="234" t="s">
        <v>22</v>
      </c>
      <c r="F365" s="235" t="s">
        <v>471</v>
      </c>
      <c r="G365" s="233"/>
      <c r="H365" s="236">
        <v>4</v>
      </c>
      <c r="I365" s="237"/>
      <c r="J365" s="233"/>
      <c r="K365" s="233"/>
      <c r="L365" s="238"/>
      <c r="M365" s="239"/>
      <c r="N365" s="240"/>
      <c r="O365" s="240"/>
      <c r="P365" s="240"/>
      <c r="Q365" s="240"/>
      <c r="R365" s="240"/>
      <c r="S365" s="240"/>
      <c r="T365" s="241"/>
      <c r="AT365" s="242" t="s">
        <v>157</v>
      </c>
      <c r="AU365" s="242" t="s">
        <v>82</v>
      </c>
      <c r="AV365" s="13" t="s">
        <v>82</v>
      </c>
      <c r="AW365" s="13" t="s">
        <v>39</v>
      </c>
      <c r="AX365" s="13" t="s">
        <v>75</v>
      </c>
      <c r="AY365" s="242" t="s">
        <v>144</v>
      </c>
    </row>
    <row r="366" spans="2:65" s="14" customFormat="1">
      <c r="B366" s="243"/>
      <c r="C366" s="244"/>
      <c r="D366" s="245" t="s">
        <v>157</v>
      </c>
      <c r="E366" s="246" t="s">
        <v>22</v>
      </c>
      <c r="F366" s="247" t="s">
        <v>166</v>
      </c>
      <c r="G366" s="244"/>
      <c r="H366" s="248">
        <v>15.1</v>
      </c>
      <c r="I366" s="249"/>
      <c r="J366" s="244"/>
      <c r="K366" s="244"/>
      <c r="L366" s="250"/>
      <c r="M366" s="251"/>
      <c r="N366" s="252"/>
      <c r="O366" s="252"/>
      <c r="P366" s="252"/>
      <c r="Q366" s="252"/>
      <c r="R366" s="252"/>
      <c r="S366" s="252"/>
      <c r="T366" s="253"/>
      <c r="AT366" s="254" t="s">
        <v>157</v>
      </c>
      <c r="AU366" s="254" t="s">
        <v>82</v>
      </c>
      <c r="AV366" s="14" t="s">
        <v>151</v>
      </c>
      <c r="AW366" s="14" t="s">
        <v>39</v>
      </c>
      <c r="AX366" s="14" t="s">
        <v>24</v>
      </c>
      <c r="AY366" s="254" t="s">
        <v>144</v>
      </c>
    </row>
    <row r="367" spans="2:65" s="1" customFormat="1" ht="22.5" customHeight="1">
      <c r="B367" s="42"/>
      <c r="C367" s="269" t="s">
        <v>472</v>
      </c>
      <c r="D367" s="269" t="s">
        <v>301</v>
      </c>
      <c r="E367" s="270" t="s">
        <v>473</v>
      </c>
      <c r="F367" s="271" t="s">
        <v>474</v>
      </c>
      <c r="G367" s="272" t="s">
        <v>406</v>
      </c>
      <c r="H367" s="273">
        <v>11.211</v>
      </c>
      <c r="I367" s="274"/>
      <c r="J367" s="275">
        <f>ROUND(I367*H367,2)</f>
        <v>0</v>
      </c>
      <c r="K367" s="271" t="s">
        <v>22</v>
      </c>
      <c r="L367" s="276"/>
      <c r="M367" s="277" t="s">
        <v>22</v>
      </c>
      <c r="N367" s="278" t="s">
        <v>46</v>
      </c>
      <c r="O367" s="43"/>
      <c r="P367" s="214">
        <f>O367*H367</f>
        <v>0</v>
      </c>
      <c r="Q367" s="214">
        <v>8.5000000000000006E-2</v>
      </c>
      <c r="R367" s="214">
        <f>Q367*H367</f>
        <v>0.95293500000000009</v>
      </c>
      <c r="S367" s="214">
        <v>0</v>
      </c>
      <c r="T367" s="215">
        <f>S367*H367</f>
        <v>0</v>
      </c>
      <c r="AR367" s="25" t="s">
        <v>217</v>
      </c>
      <c r="AT367" s="25" t="s">
        <v>301</v>
      </c>
      <c r="AU367" s="25" t="s">
        <v>82</v>
      </c>
      <c r="AY367" s="25" t="s">
        <v>144</v>
      </c>
      <c r="BE367" s="216">
        <f>IF(N367="základní",J367,0)</f>
        <v>0</v>
      </c>
      <c r="BF367" s="216">
        <f>IF(N367="snížená",J367,0)</f>
        <v>0</v>
      </c>
      <c r="BG367" s="216">
        <f>IF(N367="zákl. přenesená",J367,0)</f>
        <v>0</v>
      </c>
      <c r="BH367" s="216">
        <f>IF(N367="sníž. přenesená",J367,0)</f>
        <v>0</v>
      </c>
      <c r="BI367" s="216">
        <f>IF(N367="nulová",J367,0)</f>
        <v>0</v>
      </c>
      <c r="BJ367" s="25" t="s">
        <v>24</v>
      </c>
      <c r="BK367" s="216">
        <f>ROUND(I367*H367,2)</f>
        <v>0</v>
      </c>
      <c r="BL367" s="25" t="s">
        <v>151</v>
      </c>
      <c r="BM367" s="25" t="s">
        <v>475</v>
      </c>
    </row>
    <row r="368" spans="2:65" s="1" customFormat="1">
      <c r="B368" s="42"/>
      <c r="C368" s="64"/>
      <c r="D368" s="217" t="s">
        <v>153</v>
      </c>
      <c r="E368" s="64"/>
      <c r="F368" s="218" t="s">
        <v>474</v>
      </c>
      <c r="G368" s="64"/>
      <c r="H368" s="64"/>
      <c r="I368" s="173"/>
      <c r="J368" s="64"/>
      <c r="K368" s="64"/>
      <c r="L368" s="62"/>
      <c r="M368" s="219"/>
      <c r="N368" s="43"/>
      <c r="O368" s="43"/>
      <c r="P368" s="43"/>
      <c r="Q368" s="43"/>
      <c r="R368" s="43"/>
      <c r="S368" s="43"/>
      <c r="T368" s="79"/>
      <c r="AT368" s="25" t="s">
        <v>153</v>
      </c>
      <c r="AU368" s="25" t="s">
        <v>82</v>
      </c>
    </row>
    <row r="369" spans="2:65" s="12" customFormat="1">
      <c r="B369" s="221"/>
      <c r="C369" s="222"/>
      <c r="D369" s="217" t="s">
        <v>157</v>
      </c>
      <c r="E369" s="223" t="s">
        <v>22</v>
      </c>
      <c r="F369" s="224" t="s">
        <v>476</v>
      </c>
      <c r="G369" s="222"/>
      <c r="H369" s="225" t="s">
        <v>22</v>
      </c>
      <c r="I369" s="226"/>
      <c r="J369" s="222"/>
      <c r="K369" s="222"/>
      <c r="L369" s="227"/>
      <c r="M369" s="228"/>
      <c r="N369" s="229"/>
      <c r="O369" s="229"/>
      <c r="P369" s="229"/>
      <c r="Q369" s="229"/>
      <c r="R369" s="229"/>
      <c r="S369" s="229"/>
      <c r="T369" s="230"/>
      <c r="AT369" s="231" t="s">
        <v>157</v>
      </c>
      <c r="AU369" s="231" t="s">
        <v>82</v>
      </c>
      <c r="AV369" s="12" t="s">
        <v>24</v>
      </c>
      <c r="AW369" s="12" t="s">
        <v>39</v>
      </c>
      <c r="AX369" s="12" t="s">
        <v>75</v>
      </c>
      <c r="AY369" s="231" t="s">
        <v>144</v>
      </c>
    </row>
    <row r="370" spans="2:65" s="13" customFormat="1">
      <c r="B370" s="232"/>
      <c r="C370" s="233"/>
      <c r="D370" s="245" t="s">
        <v>157</v>
      </c>
      <c r="E370" s="255" t="s">
        <v>22</v>
      </c>
      <c r="F370" s="256" t="s">
        <v>477</v>
      </c>
      <c r="G370" s="233"/>
      <c r="H370" s="257">
        <v>11.211</v>
      </c>
      <c r="I370" s="237"/>
      <c r="J370" s="233"/>
      <c r="K370" s="233"/>
      <c r="L370" s="238"/>
      <c r="M370" s="239"/>
      <c r="N370" s="240"/>
      <c r="O370" s="240"/>
      <c r="P370" s="240"/>
      <c r="Q370" s="240"/>
      <c r="R370" s="240"/>
      <c r="S370" s="240"/>
      <c r="T370" s="241"/>
      <c r="AT370" s="242" t="s">
        <v>157</v>
      </c>
      <c r="AU370" s="242" t="s">
        <v>82</v>
      </c>
      <c r="AV370" s="13" t="s">
        <v>82</v>
      </c>
      <c r="AW370" s="13" t="s">
        <v>39</v>
      </c>
      <c r="AX370" s="13" t="s">
        <v>24</v>
      </c>
      <c r="AY370" s="242" t="s">
        <v>144</v>
      </c>
    </row>
    <row r="371" spans="2:65" s="1" customFormat="1" ht="22.5" customHeight="1">
      <c r="B371" s="42"/>
      <c r="C371" s="269" t="s">
        <v>478</v>
      </c>
      <c r="D371" s="269" t="s">
        <v>301</v>
      </c>
      <c r="E371" s="270" t="s">
        <v>479</v>
      </c>
      <c r="F371" s="271" t="s">
        <v>480</v>
      </c>
      <c r="G371" s="272" t="s">
        <v>406</v>
      </c>
      <c r="H371" s="273">
        <v>4.04</v>
      </c>
      <c r="I371" s="274"/>
      <c r="J371" s="275">
        <f>ROUND(I371*H371,2)</f>
        <v>0</v>
      </c>
      <c r="K371" s="271" t="s">
        <v>150</v>
      </c>
      <c r="L371" s="276"/>
      <c r="M371" s="277" t="s">
        <v>22</v>
      </c>
      <c r="N371" s="278" t="s">
        <v>46</v>
      </c>
      <c r="O371" s="43"/>
      <c r="P371" s="214">
        <f>O371*H371</f>
        <v>0</v>
      </c>
      <c r="Q371" s="214">
        <v>5.8500000000000003E-2</v>
      </c>
      <c r="R371" s="214">
        <f>Q371*H371</f>
        <v>0.23634000000000002</v>
      </c>
      <c r="S371" s="214">
        <v>0</v>
      </c>
      <c r="T371" s="215">
        <f>S371*H371</f>
        <v>0</v>
      </c>
      <c r="AR371" s="25" t="s">
        <v>217</v>
      </c>
      <c r="AT371" s="25" t="s">
        <v>301</v>
      </c>
      <c r="AU371" s="25" t="s">
        <v>82</v>
      </c>
      <c r="AY371" s="25" t="s">
        <v>144</v>
      </c>
      <c r="BE371" s="216">
        <f>IF(N371="základní",J371,0)</f>
        <v>0</v>
      </c>
      <c r="BF371" s="216">
        <f>IF(N371="snížená",J371,0)</f>
        <v>0</v>
      </c>
      <c r="BG371" s="216">
        <f>IF(N371="zákl. přenesená",J371,0)</f>
        <v>0</v>
      </c>
      <c r="BH371" s="216">
        <f>IF(N371="sníž. přenesená",J371,0)</f>
        <v>0</v>
      </c>
      <c r="BI371" s="216">
        <f>IF(N371="nulová",J371,0)</f>
        <v>0</v>
      </c>
      <c r="BJ371" s="25" t="s">
        <v>24</v>
      </c>
      <c r="BK371" s="216">
        <f>ROUND(I371*H371,2)</f>
        <v>0</v>
      </c>
      <c r="BL371" s="25" t="s">
        <v>151</v>
      </c>
      <c r="BM371" s="25" t="s">
        <v>481</v>
      </c>
    </row>
    <row r="372" spans="2:65" s="1" customFormat="1">
      <c r="B372" s="42"/>
      <c r="C372" s="64"/>
      <c r="D372" s="217" t="s">
        <v>153</v>
      </c>
      <c r="E372" s="64"/>
      <c r="F372" s="218" t="s">
        <v>482</v>
      </c>
      <c r="G372" s="64"/>
      <c r="H372" s="64"/>
      <c r="I372" s="173"/>
      <c r="J372" s="64"/>
      <c r="K372" s="64"/>
      <c r="L372" s="62"/>
      <c r="M372" s="219"/>
      <c r="N372" s="43"/>
      <c r="O372" s="43"/>
      <c r="P372" s="43"/>
      <c r="Q372" s="43"/>
      <c r="R372" s="43"/>
      <c r="S372" s="43"/>
      <c r="T372" s="79"/>
      <c r="AT372" s="25" t="s">
        <v>153</v>
      </c>
      <c r="AU372" s="25" t="s">
        <v>82</v>
      </c>
    </row>
    <row r="373" spans="2:65" s="12" customFormat="1">
      <c r="B373" s="221"/>
      <c r="C373" s="222"/>
      <c r="D373" s="217" t="s">
        <v>157</v>
      </c>
      <c r="E373" s="223" t="s">
        <v>22</v>
      </c>
      <c r="F373" s="224" t="s">
        <v>476</v>
      </c>
      <c r="G373" s="222"/>
      <c r="H373" s="225" t="s">
        <v>22</v>
      </c>
      <c r="I373" s="226"/>
      <c r="J373" s="222"/>
      <c r="K373" s="222"/>
      <c r="L373" s="227"/>
      <c r="M373" s="228"/>
      <c r="N373" s="229"/>
      <c r="O373" s="229"/>
      <c r="P373" s="229"/>
      <c r="Q373" s="229"/>
      <c r="R373" s="229"/>
      <c r="S373" s="229"/>
      <c r="T373" s="230"/>
      <c r="AT373" s="231" t="s">
        <v>157</v>
      </c>
      <c r="AU373" s="231" t="s">
        <v>82</v>
      </c>
      <c r="AV373" s="12" t="s">
        <v>24</v>
      </c>
      <c r="AW373" s="12" t="s">
        <v>39</v>
      </c>
      <c r="AX373" s="12" t="s">
        <v>75</v>
      </c>
      <c r="AY373" s="231" t="s">
        <v>144</v>
      </c>
    </row>
    <row r="374" spans="2:65" s="13" customFormat="1">
      <c r="B374" s="232"/>
      <c r="C374" s="233"/>
      <c r="D374" s="245" t="s">
        <v>157</v>
      </c>
      <c r="E374" s="255" t="s">
        <v>22</v>
      </c>
      <c r="F374" s="256" t="s">
        <v>483</v>
      </c>
      <c r="G374" s="233"/>
      <c r="H374" s="257">
        <v>4.04</v>
      </c>
      <c r="I374" s="237"/>
      <c r="J374" s="233"/>
      <c r="K374" s="233"/>
      <c r="L374" s="238"/>
      <c r="M374" s="239"/>
      <c r="N374" s="240"/>
      <c r="O374" s="240"/>
      <c r="P374" s="240"/>
      <c r="Q374" s="240"/>
      <c r="R374" s="240"/>
      <c r="S374" s="240"/>
      <c r="T374" s="241"/>
      <c r="AT374" s="242" t="s">
        <v>157</v>
      </c>
      <c r="AU374" s="242" t="s">
        <v>82</v>
      </c>
      <c r="AV374" s="13" t="s">
        <v>82</v>
      </c>
      <c r="AW374" s="13" t="s">
        <v>39</v>
      </c>
      <c r="AX374" s="13" t="s">
        <v>24</v>
      </c>
      <c r="AY374" s="242" t="s">
        <v>144</v>
      </c>
    </row>
    <row r="375" spans="2:65" s="1" customFormat="1" ht="31.5" customHeight="1">
      <c r="B375" s="42"/>
      <c r="C375" s="205" t="s">
        <v>484</v>
      </c>
      <c r="D375" s="205" t="s">
        <v>146</v>
      </c>
      <c r="E375" s="206" t="s">
        <v>485</v>
      </c>
      <c r="F375" s="207" t="s">
        <v>486</v>
      </c>
      <c r="G375" s="208" t="s">
        <v>220</v>
      </c>
      <c r="H375" s="209">
        <v>1508</v>
      </c>
      <c r="I375" s="210"/>
      <c r="J375" s="211">
        <f>ROUND(I375*H375,2)</f>
        <v>0</v>
      </c>
      <c r="K375" s="207" t="s">
        <v>150</v>
      </c>
      <c r="L375" s="62"/>
      <c r="M375" s="212" t="s">
        <v>22</v>
      </c>
      <c r="N375" s="213" t="s">
        <v>46</v>
      </c>
      <c r="O375" s="43"/>
      <c r="P375" s="214">
        <f>O375*H375</f>
        <v>0</v>
      </c>
      <c r="Q375" s="214">
        <v>0.12949959999999999</v>
      </c>
      <c r="R375" s="214">
        <f>Q375*H375</f>
        <v>195.2853968</v>
      </c>
      <c r="S375" s="214">
        <v>0</v>
      </c>
      <c r="T375" s="215">
        <f>S375*H375</f>
        <v>0</v>
      </c>
      <c r="AR375" s="25" t="s">
        <v>151</v>
      </c>
      <c r="AT375" s="25" t="s">
        <v>146</v>
      </c>
      <c r="AU375" s="25" t="s">
        <v>82</v>
      </c>
      <c r="AY375" s="25" t="s">
        <v>144</v>
      </c>
      <c r="BE375" s="216">
        <f>IF(N375="základní",J375,0)</f>
        <v>0</v>
      </c>
      <c r="BF375" s="216">
        <f>IF(N375="snížená",J375,0)</f>
        <v>0</v>
      </c>
      <c r="BG375" s="216">
        <f>IF(N375="zákl. přenesená",J375,0)</f>
        <v>0</v>
      </c>
      <c r="BH375" s="216">
        <f>IF(N375="sníž. přenesená",J375,0)</f>
        <v>0</v>
      </c>
      <c r="BI375" s="216">
        <f>IF(N375="nulová",J375,0)</f>
        <v>0</v>
      </c>
      <c r="BJ375" s="25" t="s">
        <v>24</v>
      </c>
      <c r="BK375" s="216">
        <f>ROUND(I375*H375,2)</f>
        <v>0</v>
      </c>
      <c r="BL375" s="25" t="s">
        <v>151</v>
      </c>
      <c r="BM375" s="25" t="s">
        <v>487</v>
      </c>
    </row>
    <row r="376" spans="2:65" s="1" customFormat="1" ht="40.5">
      <c r="B376" s="42"/>
      <c r="C376" s="64"/>
      <c r="D376" s="217" t="s">
        <v>153</v>
      </c>
      <c r="E376" s="64"/>
      <c r="F376" s="218" t="s">
        <v>488</v>
      </c>
      <c r="G376" s="64"/>
      <c r="H376" s="64"/>
      <c r="I376" s="173"/>
      <c r="J376" s="64"/>
      <c r="K376" s="64"/>
      <c r="L376" s="62"/>
      <c r="M376" s="219"/>
      <c r="N376" s="43"/>
      <c r="O376" s="43"/>
      <c r="P376" s="43"/>
      <c r="Q376" s="43"/>
      <c r="R376" s="43"/>
      <c r="S376" s="43"/>
      <c r="T376" s="79"/>
      <c r="AT376" s="25" t="s">
        <v>153</v>
      </c>
      <c r="AU376" s="25" t="s">
        <v>82</v>
      </c>
    </row>
    <row r="377" spans="2:65" s="1" customFormat="1" ht="94.5">
      <c r="B377" s="42"/>
      <c r="C377" s="64"/>
      <c r="D377" s="217" t="s">
        <v>155</v>
      </c>
      <c r="E377" s="64"/>
      <c r="F377" s="220" t="s">
        <v>489</v>
      </c>
      <c r="G377" s="64"/>
      <c r="H377" s="64"/>
      <c r="I377" s="173"/>
      <c r="J377" s="64"/>
      <c r="K377" s="64"/>
      <c r="L377" s="62"/>
      <c r="M377" s="219"/>
      <c r="N377" s="43"/>
      <c r="O377" s="43"/>
      <c r="P377" s="43"/>
      <c r="Q377" s="43"/>
      <c r="R377" s="43"/>
      <c r="S377" s="43"/>
      <c r="T377" s="79"/>
      <c r="AT377" s="25" t="s">
        <v>155</v>
      </c>
      <c r="AU377" s="25" t="s">
        <v>82</v>
      </c>
    </row>
    <row r="378" spans="2:65" s="12" customFormat="1">
      <c r="B378" s="221"/>
      <c r="C378" s="222"/>
      <c r="D378" s="217" t="s">
        <v>157</v>
      </c>
      <c r="E378" s="223" t="s">
        <v>22</v>
      </c>
      <c r="F378" s="224" t="s">
        <v>158</v>
      </c>
      <c r="G378" s="222"/>
      <c r="H378" s="225" t="s">
        <v>22</v>
      </c>
      <c r="I378" s="226"/>
      <c r="J378" s="222"/>
      <c r="K378" s="222"/>
      <c r="L378" s="227"/>
      <c r="M378" s="228"/>
      <c r="N378" s="229"/>
      <c r="O378" s="229"/>
      <c r="P378" s="229"/>
      <c r="Q378" s="229"/>
      <c r="R378" s="229"/>
      <c r="S378" s="229"/>
      <c r="T378" s="230"/>
      <c r="AT378" s="231" t="s">
        <v>157</v>
      </c>
      <c r="AU378" s="231" t="s">
        <v>82</v>
      </c>
      <c r="AV378" s="12" t="s">
        <v>24</v>
      </c>
      <c r="AW378" s="12" t="s">
        <v>39</v>
      </c>
      <c r="AX378" s="12" t="s">
        <v>75</v>
      </c>
      <c r="AY378" s="231" t="s">
        <v>144</v>
      </c>
    </row>
    <row r="379" spans="2:65" s="13" customFormat="1">
      <c r="B379" s="232"/>
      <c r="C379" s="233"/>
      <c r="D379" s="245" t="s">
        <v>157</v>
      </c>
      <c r="E379" s="255" t="s">
        <v>22</v>
      </c>
      <c r="F379" s="256" t="s">
        <v>490</v>
      </c>
      <c r="G379" s="233"/>
      <c r="H379" s="257">
        <v>1508</v>
      </c>
      <c r="I379" s="237"/>
      <c r="J379" s="233"/>
      <c r="K379" s="233"/>
      <c r="L379" s="238"/>
      <c r="M379" s="239"/>
      <c r="N379" s="240"/>
      <c r="O379" s="240"/>
      <c r="P379" s="240"/>
      <c r="Q379" s="240"/>
      <c r="R379" s="240"/>
      <c r="S379" s="240"/>
      <c r="T379" s="241"/>
      <c r="AT379" s="242" t="s">
        <v>157</v>
      </c>
      <c r="AU379" s="242" t="s">
        <v>82</v>
      </c>
      <c r="AV379" s="13" t="s">
        <v>82</v>
      </c>
      <c r="AW379" s="13" t="s">
        <v>39</v>
      </c>
      <c r="AX379" s="13" t="s">
        <v>24</v>
      </c>
      <c r="AY379" s="242" t="s">
        <v>144</v>
      </c>
    </row>
    <row r="380" spans="2:65" s="1" customFormat="1" ht="22.5" customHeight="1">
      <c r="B380" s="42"/>
      <c r="C380" s="269" t="s">
        <v>491</v>
      </c>
      <c r="D380" s="269" t="s">
        <v>301</v>
      </c>
      <c r="E380" s="270" t="s">
        <v>492</v>
      </c>
      <c r="F380" s="271" t="s">
        <v>493</v>
      </c>
      <c r="G380" s="272" t="s">
        <v>406</v>
      </c>
      <c r="H380" s="273">
        <v>1523.08</v>
      </c>
      <c r="I380" s="274"/>
      <c r="J380" s="275">
        <f>ROUND(I380*H380,2)</f>
        <v>0</v>
      </c>
      <c r="K380" s="271" t="s">
        <v>22</v>
      </c>
      <c r="L380" s="276"/>
      <c r="M380" s="277" t="s">
        <v>22</v>
      </c>
      <c r="N380" s="278" t="s">
        <v>46</v>
      </c>
      <c r="O380" s="43"/>
      <c r="P380" s="214">
        <f>O380*H380</f>
        <v>0</v>
      </c>
      <c r="Q380" s="214">
        <v>4.5999999999999999E-2</v>
      </c>
      <c r="R380" s="214">
        <f>Q380*H380</f>
        <v>70.061679999999996</v>
      </c>
      <c r="S380" s="214">
        <v>0</v>
      </c>
      <c r="T380" s="215">
        <f>S380*H380</f>
        <v>0</v>
      </c>
      <c r="AR380" s="25" t="s">
        <v>217</v>
      </c>
      <c r="AT380" s="25" t="s">
        <v>301</v>
      </c>
      <c r="AU380" s="25" t="s">
        <v>82</v>
      </c>
      <c r="AY380" s="25" t="s">
        <v>144</v>
      </c>
      <c r="BE380" s="216">
        <f>IF(N380="základní",J380,0)</f>
        <v>0</v>
      </c>
      <c r="BF380" s="216">
        <f>IF(N380="snížená",J380,0)</f>
        <v>0</v>
      </c>
      <c r="BG380" s="216">
        <f>IF(N380="zákl. přenesená",J380,0)</f>
        <v>0</v>
      </c>
      <c r="BH380" s="216">
        <f>IF(N380="sníž. přenesená",J380,0)</f>
        <v>0</v>
      </c>
      <c r="BI380" s="216">
        <f>IF(N380="nulová",J380,0)</f>
        <v>0</v>
      </c>
      <c r="BJ380" s="25" t="s">
        <v>24</v>
      </c>
      <c r="BK380" s="216">
        <f>ROUND(I380*H380,2)</f>
        <v>0</v>
      </c>
      <c r="BL380" s="25" t="s">
        <v>151</v>
      </c>
      <c r="BM380" s="25" t="s">
        <v>494</v>
      </c>
    </row>
    <row r="381" spans="2:65" s="1" customFormat="1">
      <c r="B381" s="42"/>
      <c r="C381" s="64"/>
      <c r="D381" s="217" t="s">
        <v>153</v>
      </c>
      <c r="E381" s="64"/>
      <c r="F381" s="218" t="s">
        <v>493</v>
      </c>
      <c r="G381" s="64"/>
      <c r="H381" s="64"/>
      <c r="I381" s="173"/>
      <c r="J381" s="64"/>
      <c r="K381" s="64"/>
      <c r="L381" s="62"/>
      <c r="M381" s="219"/>
      <c r="N381" s="43"/>
      <c r="O381" s="43"/>
      <c r="P381" s="43"/>
      <c r="Q381" s="43"/>
      <c r="R381" s="43"/>
      <c r="S381" s="43"/>
      <c r="T381" s="79"/>
      <c r="AT381" s="25" t="s">
        <v>153</v>
      </c>
      <c r="AU381" s="25" t="s">
        <v>82</v>
      </c>
    </row>
    <row r="382" spans="2:65" s="12" customFormat="1">
      <c r="B382" s="221"/>
      <c r="C382" s="222"/>
      <c r="D382" s="217" t="s">
        <v>157</v>
      </c>
      <c r="E382" s="223" t="s">
        <v>22</v>
      </c>
      <c r="F382" s="224" t="s">
        <v>495</v>
      </c>
      <c r="G382" s="222"/>
      <c r="H382" s="225" t="s">
        <v>22</v>
      </c>
      <c r="I382" s="226"/>
      <c r="J382" s="222"/>
      <c r="K382" s="222"/>
      <c r="L382" s="227"/>
      <c r="M382" s="228"/>
      <c r="N382" s="229"/>
      <c r="O382" s="229"/>
      <c r="P382" s="229"/>
      <c r="Q382" s="229"/>
      <c r="R382" s="229"/>
      <c r="S382" s="229"/>
      <c r="T382" s="230"/>
      <c r="AT382" s="231" t="s">
        <v>157</v>
      </c>
      <c r="AU382" s="231" t="s">
        <v>82</v>
      </c>
      <c r="AV382" s="12" t="s">
        <v>24</v>
      </c>
      <c r="AW382" s="12" t="s">
        <v>39</v>
      </c>
      <c r="AX382" s="12" t="s">
        <v>75</v>
      </c>
      <c r="AY382" s="231" t="s">
        <v>144</v>
      </c>
    </row>
    <row r="383" spans="2:65" s="13" customFormat="1">
      <c r="B383" s="232"/>
      <c r="C383" s="233"/>
      <c r="D383" s="245" t="s">
        <v>157</v>
      </c>
      <c r="E383" s="255" t="s">
        <v>22</v>
      </c>
      <c r="F383" s="256" t="s">
        <v>496</v>
      </c>
      <c r="G383" s="233"/>
      <c r="H383" s="257">
        <v>1523.08</v>
      </c>
      <c r="I383" s="237"/>
      <c r="J383" s="233"/>
      <c r="K383" s="233"/>
      <c r="L383" s="238"/>
      <c r="M383" s="239"/>
      <c r="N383" s="240"/>
      <c r="O383" s="240"/>
      <c r="P383" s="240"/>
      <c r="Q383" s="240"/>
      <c r="R383" s="240"/>
      <c r="S383" s="240"/>
      <c r="T383" s="241"/>
      <c r="AT383" s="242" t="s">
        <v>157</v>
      </c>
      <c r="AU383" s="242" t="s">
        <v>82</v>
      </c>
      <c r="AV383" s="13" t="s">
        <v>82</v>
      </c>
      <c r="AW383" s="13" t="s">
        <v>39</v>
      </c>
      <c r="AX383" s="13" t="s">
        <v>24</v>
      </c>
      <c r="AY383" s="242" t="s">
        <v>144</v>
      </c>
    </row>
    <row r="384" spans="2:65" s="1" customFormat="1" ht="22.5" customHeight="1">
      <c r="B384" s="42"/>
      <c r="C384" s="205" t="s">
        <v>497</v>
      </c>
      <c r="D384" s="205" t="s">
        <v>146</v>
      </c>
      <c r="E384" s="206" t="s">
        <v>498</v>
      </c>
      <c r="F384" s="207" t="s">
        <v>499</v>
      </c>
      <c r="G384" s="208" t="s">
        <v>245</v>
      </c>
      <c r="H384" s="209">
        <v>45.805999999999997</v>
      </c>
      <c r="I384" s="210"/>
      <c r="J384" s="211">
        <f>ROUND(I384*H384,2)</f>
        <v>0</v>
      </c>
      <c r="K384" s="207" t="s">
        <v>150</v>
      </c>
      <c r="L384" s="62"/>
      <c r="M384" s="212" t="s">
        <v>22</v>
      </c>
      <c r="N384" s="213" t="s">
        <v>46</v>
      </c>
      <c r="O384" s="43"/>
      <c r="P384" s="214">
        <f>O384*H384</f>
        <v>0</v>
      </c>
      <c r="Q384" s="214">
        <v>2.2563399999999998</v>
      </c>
      <c r="R384" s="214">
        <f>Q384*H384</f>
        <v>103.35391003999999</v>
      </c>
      <c r="S384" s="214">
        <v>0</v>
      </c>
      <c r="T384" s="215">
        <f>S384*H384</f>
        <v>0</v>
      </c>
      <c r="AR384" s="25" t="s">
        <v>151</v>
      </c>
      <c r="AT384" s="25" t="s">
        <v>146</v>
      </c>
      <c r="AU384" s="25" t="s">
        <v>82</v>
      </c>
      <c r="AY384" s="25" t="s">
        <v>144</v>
      </c>
      <c r="BE384" s="216">
        <f>IF(N384="základní",J384,0)</f>
        <v>0</v>
      </c>
      <c r="BF384" s="216">
        <f>IF(N384="snížená",J384,0)</f>
        <v>0</v>
      </c>
      <c r="BG384" s="216">
        <f>IF(N384="zákl. přenesená",J384,0)</f>
        <v>0</v>
      </c>
      <c r="BH384" s="216">
        <f>IF(N384="sníž. přenesená",J384,0)</f>
        <v>0</v>
      </c>
      <c r="BI384" s="216">
        <f>IF(N384="nulová",J384,0)</f>
        <v>0</v>
      </c>
      <c r="BJ384" s="25" t="s">
        <v>24</v>
      </c>
      <c r="BK384" s="216">
        <f>ROUND(I384*H384,2)</f>
        <v>0</v>
      </c>
      <c r="BL384" s="25" t="s">
        <v>151</v>
      </c>
      <c r="BM384" s="25" t="s">
        <v>500</v>
      </c>
    </row>
    <row r="385" spans="2:65" s="1" customFormat="1">
      <c r="B385" s="42"/>
      <c r="C385" s="64"/>
      <c r="D385" s="217" t="s">
        <v>153</v>
      </c>
      <c r="E385" s="64"/>
      <c r="F385" s="218" t="s">
        <v>501</v>
      </c>
      <c r="G385" s="64"/>
      <c r="H385" s="64"/>
      <c r="I385" s="173"/>
      <c r="J385" s="64"/>
      <c r="K385" s="64"/>
      <c r="L385" s="62"/>
      <c r="M385" s="219"/>
      <c r="N385" s="43"/>
      <c r="O385" s="43"/>
      <c r="P385" s="43"/>
      <c r="Q385" s="43"/>
      <c r="R385" s="43"/>
      <c r="S385" s="43"/>
      <c r="T385" s="79"/>
      <c r="AT385" s="25" t="s">
        <v>153</v>
      </c>
      <c r="AU385" s="25" t="s">
        <v>82</v>
      </c>
    </row>
    <row r="386" spans="2:65" s="12" customFormat="1">
      <c r="B386" s="221"/>
      <c r="C386" s="222"/>
      <c r="D386" s="217" t="s">
        <v>157</v>
      </c>
      <c r="E386" s="223" t="s">
        <v>22</v>
      </c>
      <c r="F386" s="224" t="s">
        <v>158</v>
      </c>
      <c r="G386" s="222"/>
      <c r="H386" s="225" t="s">
        <v>22</v>
      </c>
      <c r="I386" s="226"/>
      <c r="J386" s="222"/>
      <c r="K386" s="222"/>
      <c r="L386" s="227"/>
      <c r="M386" s="228"/>
      <c r="N386" s="229"/>
      <c r="O386" s="229"/>
      <c r="P386" s="229"/>
      <c r="Q386" s="229"/>
      <c r="R386" s="229"/>
      <c r="S386" s="229"/>
      <c r="T386" s="230"/>
      <c r="AT386" s="231" t="s">
        <v>157</v>
      </c>
      <c r="AU386" s="231" t="s">
        <v>82</v>
      </c>
      <c r="AV386" s="12" t="s">
        <v>24</v>
      </c>
      <c r="AW386" s="12" t="s">
        <v>39</v>
      </c>
      <c r="AX386" s="12" t="s">
        <v>75</v>
      </c>
      <c r="AY386" s="231" t="s">
        <v>144</v>
      </c>
    </row>
    <row r="387" spans="2:65" s="12" customFormat="1">
      <c r="B387" s="221"/>
      <c r="C387" s="222"/>
      <c r="D387" s="217" t="s">
        <v>157</v>
      </c>
      <c r="E387" s="223" t="s">
        <v>22</v>
      </c>
      <c r="F387" s="224" t="s">
        <v>502</v>
      </c>
      <c r="G387" s="222"/>
      <c r="H387" s="225" t="s">
        <v>22</v>
      </c>
      <c r="I387" s="226"/>
      <c r="J387" s="222"/>
      <c r="K387" s="222"/>
      <c r="L387" s="227"/>
      <c r="M387" s="228"/>
      <c r="N387" s="229"/>
      <c r="O387" s="229"/>
      <c r="P387" s="229"/>
      <c r="Q387" s="229"/>
      <c r="R387" s="229"/>
      <c r="S387" s="229"/>
      <c r="T387" s="230"/>
      <c r="AT387" s="231" t="s">
        <v>157</v>
      </c>
      <c r="AU387" s="231" t="s">
        <v>82</v>
      </c>
      <c r="AV387" s="12" t="s">
        <v>24</v>
      </c>
      <c r="AW387" s="12" t="s">
        <v>39</v>
      </c>
      <c r="AX387" s="12" t="s">
        <v>75</v>
      </c>
      <c r="AY387" s="231" t="s">
        <v>144</v>
      </c>
    </row>
    <row r="388" spans="2:65" s="13" customFormat="1">
      <c r="B388" s="232"/>
      <c r="C388" s="233"/>
      <c r="D388" s="217" t="s">
        <v>157</v>
      </c>
      <c r="E388" s="234" t="s">
        <v>22</v>
      </c>
      <c r="F388" s="235" t="s">
        <v>503</v>
      </c>
      <c r="G388" s="233"/>
      <c r="H388" s="236">
        <v>0.41599999999999998</v>
      </c>
      <c r="I388" s="237"/>
      <c r="J388" s="233"/>
      <c r="K388" s="233"/>
      <c r="L388" s="238"/>
      <c r="M388" s="239"/>
      <c r="N388" s="240"/>
      <c r="O388" s="240"/>
      <c r="P388" s="240"/>
      <c r="Q388" s="240"/>
      <c r="R388" s="240"/>
      <c r="S388" s="240"/>
      <c r="T388" s="241"/>
      <c r="AT388" s="242" t="s">
        <v>157</v>
      </c>
      <c r="AU388" s="242" t="s">
        <v>82</v>
      </c>
      <c r="AV388" s="13" t="s">
        <v>82</v>
      </c>
      <c r="AW388" s="13" t="s">
        <v>39</v>
      </c>
      <c r="AX388" s="13" t="s">
        <v>75</v>
      </c>
      <c r="AY388" s="242" t="s">
        <v>144</v>
      </c>
    </row>
    <row r="389" spans="2:65" s="13" customFormat="1">
      <c r="B389" s="232"/>
      <c r="C389" s="233"/>
      <c r="D389" s="217" t="s">
        <v>157</v>
      </c>
      <c r="E389" s="234" t="s">
        <v>22</v>
      </c>
      <c r="F389" s="235" t="s">
        <v>504</v>
      </c>
      <c r="G389" s="233"/>
      <c r="H389" s="236">
        <v>0.15</v>
      </c>
      <c r="I389" s="237"/>
      <c r="J389" s="233"/>
      <c r="K389" s="233"/>
      <c r="L389" s="238"/>
      <c r="M389" s="239"/>
      <c r="N389" s="240"/>
      <c r="O389" s="240"/>
      <c r="P389" s="240"/>
      <c r="Q389" s="240"/>
      <c r="R389" s="240"/>
      <c r="S389" s="240"/>
      <c r="T389" s="241"/>
      <c r="AT389" s="242" t="s">
        <v>157</v>
      </c>
      <c r="AU389" s="242" t="s">
        <v>82</v>
      </c>
      <c r="AV389" s="13" t="s">
        <v>82</v>
      </c>
      <c r="AW389" s="13" t="s">
        <v>39</v>
      </c>
      <c r="AX389" s="13" t="s">
        <v>75</v>
      </c>
      <c r="AY389" s="242" t="s">
        <v>144</v>
      </c>
    </row>
    <row r="390" spans="2:65" s="13" customFormat="1">
      <c r="B390" s="232"/>
      <c r="C390" s="233"/>
      <c r="D390" s="217" t="s">
        <v>157</v>
      </c>
      <c r="E390" s="234" t="s">
        <v>22</v>
      </c>
      <c r="F390" s="235" t="s">
        <v>505</v>
      </c>
      <c r="G390" s="233"/>
      <c r="H390" s="236">
        <v>45.24</v>
      </c>
      <c r="I390" s="237"/>
      <c r="J390" s="233"/>
      <c r="K390" s="233"/>
      <c r="L390" s="238"/>
      <c r="M390" s="239"/>
      <c r="N390" s="240"/>
      <c r="O390" s="240"/>
      <c r="P390" s="240"/>
      <c r="Q390" s="240"/>
      <c r="R390" s="240"/>
      <c r="S390" s="240"/>
      <c r="T390" s="241"/>
      <c r="AT390" s="242" t="s">
        <v>157</v>
      </c>
      <c r="AU390" s="242" t="s">
        <v>82</v>
      </c>
      <c r="AV390" s="13" t="s">
        <v>82</v>
      </c>
      <c r="AW390" s="13" t="s">
        <v>39</v>
      </c>
      <c r="AX390" s="13" t="s">
        <v>75</v>
      </c>
      <c r="AY390" s="242" t="s">
        <v>144</v>
      </c>
    </row>
    <row r="391" spans="2:65" s="14" customFormat="1">
      <c r="B391" s="243"/>
      <c r="C391" s="244"/>
      <c r="D391" s="245" t="s">
        <v>157</v>
      </c>
      <c r="E391" s="246" t="s">
        <v>22</v>
      </c>
      <c r="F391" s="247" t="s">
        <v>166</v>
      </c>
      <c r="G391" s="244"/>
      <c r="H391" s="248">
        <v>45.805999999999997</v>
      </c>
      <c r="I391" s="249"/>
      <c r="J391" s="244"/>
      <c r="K391" s="244"/>
      <c r="L391" s="250"/>
      <c r="M391" s="251"/>
      <c r="N391" s="252"/>
      <c r="O391" s="252"/>
      <c r="P391" s="252"/>
      <c r="Q391" s="252"/>
      <c r="R391" s="252"/>
      <c r="S391" s="252"/>
      <c r="T391" s="253"/>
      <c r="AT391" s="254" t="s">
        <v>157</v>
      </c>
      <c r="AU391" s="254" t="s">
        <v>82</v>
      </c>
      <c r="AV391" s="14" t="s">
        <v>151</v>
      </c>
      <c r="AW391" s="14" t="s">
        <v>39</v>
      </c>
      <c r="AX391" s="14" t="s">
        <v>24</v>
      </c>
      <c r="AY391" s="254" t="s">
        <v>144</v>
      </c>
    </row>
    <row r="392" spans="2:65" s="1" customFormat="1" ht="22.5" customHeight="1">
      <c r="B392" s="42"/>
      <c r="C392" s="205" t="s">
        <v>506</v>
      </c>
      <c r="D392" s="205" t="s">
        <v>146</v>
      </c>
      <c r="E392" s="206" t="s">
        <v>507</v>
      </c>
      <c r="F392" s="207" t="s">
        <v>508</v>
      </c>
      <c r="G392" s="208" t="s">
        <v>149</v>
      </c>
      <c r="H392" s="209">
        <v>613.93499999999995</v>
      </c>
      <c r="I392" s="210"/>
      <c r="J392" s="211">
        <f>ROUND(I392*H392,2)</f>
        <v>0</v>
      </c>
      <c r="K392" s="207" t="s">
        <v>150</v>
      </c>
      <c r="L392" s="62"/>
      <c r="M392" s="212" t="s">
        <v>22</v>
      </c>
      <c r="N392" s="213" t="s">
        <v>46</v>
      </c>
      <c r="O392" s="43"/>
      <c r="P392" s="214">
        <f>O392*H392</f>
        <v>0</v>
      </c>
      <c r="Q392" s="214">
        <v>6.8749999999999996E-4</v>
      </c>
      <c r="R392" s="214">
        <f>Q392*H392</f>
        <v>0.42208031249999994</v>
      </c>
      <c r="S392" s="214">
        <v>0</v>
      </c>
      <c r="T392" s="215">
        <f>S392*H392</f>
        <v>0</v>
      </c>
      <c r="AR392" s="25" t="s">
        <v>151</v>
      </c>
      <c r="AT392" s="25" t="s">
        <v>146</v>
      </c>
      <c r="AU392" s="25" t="s">
        <v>82</v>
      </c>
      <c r="AY392" s="25" t="s">
        <v>144</v>
      </c>
      <c r="BE392" s="216">
        <f>IF(N392="základní",J392,0)</f>
        <v>0</v>
      </c>
      <c r="BF392" s="216">
        <f>IF(N392="snížená",J392,0)</f>
        <v>0</v>
      </c>
      <c r="BG392" s="216">
        <f>IF(N392="zákl. přenesená",J392,0)</f>
        <v>0</v>
      </c>
      <c r="BH392" s="216">
        <f>IF(N392="sníž. přenesená",J392,0)</f>
        <v>0</v>
      </c>
      <c r="BI392" s="216">
        <f>IF(N392="nulová",J392,0)</f>
        <v>0</v>
      </c>
      <c r="BJ392" s="25" t="s">
        <v>24</v>
      </c>
      <c r="BK392" s="216">
        <f>ROUND(I392*H392,2)</f>
        <v>0</v>
      </c>
      <c r="BL392" s="25" t="s">
        <v>151</v>
      </c>
      <c r="BM392" s="25" t="s">
        <v>509</v>
      </c>
    </row>
    <row r="393" spans="2:65" s="1" customFormat="1">
      <c r="B393" s="42"/>
      <c r="C393" s="64"/>
      <c r="D393" s="217" t="s">
        <v>153</v>
      </c>
      <c r="E393" s="64"/>
      <c r="F393" s="218" t="s">
        <v>510</v>
      </c>
      <c r="G393" s="64"/>
      <c r="H393" s="64"/>
      <c r="I393" s="173"/>
      <c r="J393" s="64"/>
      <c r="K393" s="64"/>
      <c r="L393" s="62"/>
      <c r="M393" s="219"/>
      <c r="N393" s="43"/>
      <c r="O393" s="43"/>
      <c r="P393" s="43"/>
      <c r="Q393" s="43"/>
      <c r="R393" s="43"/>
      <c r="S393" s="43"/>
      <c r="T393" s="79"/>
      <c r="AT393" s="25" t="s">
        <v>153</v>
      </c>
      <c r="AU393" s="25" t="s">
        <v>82</v>
      </c>
    </row>
    <row r="394" spans="2:65" s="1" customFormat="1" ht="27">
      <c r="B394" s="42"/>
      <c r="C394" s="64"/>
      <c r="D394" s="217" t="s">
        <v>155</v>
      </c>
      <c r="E394" s="64"/>
      <c r="F394" s="220" t="s">
        <v>511</v>
      </c>
      <c r="G394" s="64"/>
      <c r="H394" s="64"/>
      <c r="I394" s="173"/>
      <c r="J394" s="64"/>
      <c r="K394" s="64"/>
      <c r="L394" s="62"/>
      <c r="M394" s="219"/>
      <c r="N394" s="43"/>
      <c r="O394" s="43"/>
      <c r="P394" s="43"/>
      <c r="Q394" s="43"/>
      <c r="R394" s="43"/>
      <c r="S394" s="43"/>
      <c r="T394" s="79"/>
      <c r="AT394" s="25" t="s">
        <v>155</v>
      </c>
      <c r="AU394" s="25" t="s">
        <v>82</v>
      </c>
    </row>
    <row r="395" spans="2:65" s="12" customFormat="1">
      <c r="B395" s="221"/>
      <c r="C395" s="222"/>
      <c r="D395" s="217" t="s">
        <v>157</v>
      </c>
      <c r="E395" s="223" t="s">
        <v>22</v>
      </c>
      <c r="F395" s="224" t="s">
        <v>158</v>
      </c>
      <c r="G395" s="222"/>
      <c r="H395" s="225" t="s">
        <v>22</v>
      </c>
      <c r="I395" s="226"/>
      <c r="J395" s="222"/>
      <c r="K395" s="222"/>
      <c r="L395" s="227"/>
      <c r="M395" s="228"/>
      <c r="N395" s="229"/>
      <c r="O395" s="229"/>
      <c r="P395" s="229"/>
      <c r="Q395" s="229"/>
      <c r="R395" s="229"/>
      <c r="S395" s="229"/>
      <c r="T395" s="230"/>
      <c r="AT395" s="231" t="s">
        <v>157</v>
      </c>
      <c r="AU395" s="231" t="s">
        <v>82</v>
      </c>
      <c r="AV395" s="12" t="s">
        <v>24</v>
      </c>
      <c r="AW395" s="12" t="s">
        <v>39</v>
      </c>
      <c r="AX395" s="12" t="s">
        <v>75</v>
      </c>
      <c r="AY395" s="231" t="s">
        <v>144</v>
      </c>
    </row>
    <row r="396" spans="2:65" s="13" customFormat="1">
      <c r="B396" s="232"/>
      <c r="C396" s="233"/>
      <c r="D396" s="245" t="s">
        <v>157</v>
      </c>
      <c r="E396" s="255" t="s">
        <v>22</v>
      </c>
      <c r="F396" s="256" t="s">
        <v>512</v>
      </c>
      <c r="G396" s="233"/>
      <c r="H396" s="257">
        <v>613.93499999999995</v>
      </c>
      <c r="I396" s="237"/>
      <c r="J396" s="233"/>
      <c r="K396" s="233"/>
      <c r="L396" s="238"/>
      <c r="M396" s="239"/>
      <c r="N396" s="240"/>
      <c r="O396" s="240"/>
      <c r="P396" s="240"/>
      <c r="Q396" s="240"/>
      <c r="R396" s="240"/>
      <c r="S396" s="240"/>
      <c r="T396" s="241"/>
      <c r="AT396" s="242" t="s">
        <v>157</v>
      </c>
      <c r="AU396" s="242" t="s">
        <v>82</v>
      </c>
      <c r="AV396" s="13" t="s">
        <v>82</v>
      </c>
      <c r="AW396" s="13" t="s">
        <v>39</v>
      </c>
      <c r="AX396" s="13" t="s">
        <v>24</v>
      </c>
      <c r="AY396" s="242" t="s">
        <v>144</v>
      </c>
    </row>
    <row r="397" spans="2:65" s="1" customFormat="1" ht="22.5" customHeight="1">
      <c r="B397" s="42"/>
      <c r="C397" s="205" t="s">
        <v>513</v>
      </c>
      <c r="D397" s="205" t="s">
        <v>146</v>
      </c>
      <c r="E397" s="206" t="s">
        <v>514</v>
      </c>
      <c r="F397" s="207" t="s">
        <v>515</v>
      </c>
      <c r="G397" s="208" t="s">
        <v>406</v>
      </c>
      <c r="H397" s="209">
        <v>2</v>
      </c>
      <c r="I397" s="210"/>
      <c r="J397" s="211">
        <f>ROUND(I397*H397,2)</f>
        <v>0</v>
      </c>
      <c r="K397" s="207" t="s">
        <v>150</v>
      </c>
      <c r="L397" s="62"/>
      <c r="M397" s="212" t="s">
        <v>22</v>
      </c>
      <c r="N397" s="213" t="s">
        <v>46</v>
      </c>
      <c r="O397" s="43"/>
      <c r="P397" s="214">
        <f>O397*H397</f>
        <v>0</v>
      </c>
      <c r="Q397" s="214">
        <v>7.2870000000000004E-2</v>
      </c>
      <c r="R397" s="214">
        <f>Q397*H397</f>
        <v>0.14574000000000001</v>
      </c>
      <c r="S397" s="214">
        <v>0</v>
      </c>
      <c r="T397" s="215">
        <f>S397*H397</f>
        <v>0</v>
      </c>
      <c r="AR397" s="25" t="s">
        <v>151</v>
      </c>
      <c r="AT397" s="25" t="s">
        <v>146</v>
      </c>
      <c r="AU397" s="25" t="s">
        <v>82</v>
      </c>
      <c r="AY397" s="25" t="s">
        <v>144</v>
      </c>
      <c r="BE397" s="216">
        <f>IF(N397="základní",J397,0)</f>
        <v>0</v>
      </c>
      <c r="BF397" s="216">
        <f>IF(N397="snížená",J397,0)</f>
        <v>0</v>
      </c>
      <c r="BG397" s="216">
        <f>IF(N397="zákl. přenesená",J397,0)</f>
        <v>0</v>
      </c>
      <c r="BH397" s="216">
        <f>IF(N397="sníž. přenesená",J397,0)</f>
        <v>0</v>
      </c>
      <c r="BI397" s="216">
        <f>IF(N397="nulová",J397,0)</f>
        <v>0</v>
      </c>
      <c r="BJ397" s="25" t="s">
        <v>24</v>
      </c>
      <c r="BK397" s="216">
        <f>ROUND(I397*H397,2)</f>
        <v>0</v>
      </c>
      <c r="BL397" s="25" t="s">
        <v>151</v>
      </c>
      <c r="BM397" s="25" t="s">
        <v>516</v>
      </c>
    </row>
    <row r="398" spans="2:65" s="1" customFormat="1">
      <c r="B398" s="42"/>
      <c r="C398" s="64"/>
      <c r="D398" s="217" t="s">
        <v>153</v>
      </c>
      <c r="E398" s="64"/>
      <c r="F398" s="218" t="s">
        <v>515</v>
      </c>
      <c r="G398" s="64"/>
      <c r="H398" s="64"/>
      <c r="I398" s="173"/>
      <c r="J398" s="64"/>
      <c r="K398" s="64"/>
      <c r="L398" s="62"/>
      <c r="M398" s="219"/>
      <c r="N398" s="43"/>
      <c r="O398" s="43"/>
      <c r="P398" s="43"/>
      <c r="Q398" s="43"/>
      <c r="R398" s="43"/>
      <c r="S398" s="43"/>
      <c r="T398" s="79"/>
      <c r="AT398" s="25" t="s">
        <v>153</v>
      </c>
      <c r="AU398" s="25" t="s">
        <v>82</v>
      </c>
    </row>
    <row r="399" spans="2:65" s="1" customFormat="1" ht="54">
      <c r="B399" s="42"/>
      <c r="C399" s="64"/>
      <c r="D399" s="217" t="s">
        <v>155</v>
      </c>
      <c r="E399" s="64"/>
      <c r="F399" s="220" t="s">
        <v>517</v>
      </c>
      <c r="G399" s="64"/>
      <c r="H399" s="64"/>
      <c r="I399" s="173"/>
      <c r="J399" s="64"/>
      <c r="K399" s="64"/>
      <c r="L399" s="62"/>
      <c r="M399" s="219"/>
      <c r="N399" s="43"/>
      <c r="O399" s="43"/>
      <c r="P399" s="43"/>
      <c r="Q399" s="43"/>
      <c r="R399" s="43"/>
      <c r="S399" s="43"/>
      <c r="T399" s="79"/>
      <c r="AT399" s="25" t="s">
        <v>155</v>
      </c>
      <c r="AU399" s="25" t="s">
        <v>82</v>
      </c>
    </row>
    <row r="400" spans="2:65" s="12" customFormat="1">
      <c r="B400" s="221"/>
      <c r="C400" s="222"/>
      <c r="D400" s="217" t="s">
        <v>157</v>
      </c>
      <c r="E400" s="223" t="s">
        <v>22</v>
      </c>
      <c r="F400" s="224" t="s">
        <v>158</v>
      </c>
      <c r="G400" s="222"/>
      <c r="H400" s="225" t="s">
        <v>22</v>
      </c>
      <c r="I400" s="226"/>
      <c r="J400" s="222"/>
      <c r="K400" s="222"/>
      <c r="L400" s="227"/>
      <c r="M400" s="228"/>
      <c r="N400" s="229"/>
      <c r="O400" s="229"/>
      <c r="P400" s="229"/>
      <c r="Q400" s="229"/>
      <c r="R400" s="229"/>
      <c r="S400" s="229"/>
      <c r="T400" s="230"/>
      <c r="AT400" s="231" t="s">
        <v>157</v>
      </c>
      <c r="AU400" s="231" t="s">
        <v>82</v>
      </c>
      <c r="AV400" s="12" t="s">
        <v>24</v>
      </c>
      <c r="AW400" s="12" t="s">
        <v>39</v>
      </c>
      <c r="AX400" s="12" t="s">
        <v>75</v>
      </c>
      <c r="AY400" s="231" t="s">
        <v>144</v>
      </c>
    </row>
    <row r="401" spans="2:65" s="12" customFormat="1">
      <c r="B401" s="221"/>
      <c r="C401" s="222"/>
      <c r="D401" s="217" t="s">
        <v>157</v>
      </c>
      <c r="E401" s="223" t="s">
        <v>22</v>
      </c>
      <c r="F401" s="224" t="s">
        <v>518</v>
      </c>
      <c r="G401" s="222"/>
      <c r="H401" s="225" t="s">
        <v>22</v>
      </c>
      <c r="I401" s="226"/>
      <c r="J401" s="222"/>
      <c r="K401" s="222"/>
      <c r="L401" s="227"/>
      <c r="M401" s="228"/>
      <c r="N401" s="229"/>
      <c r="O401" s="229"/>
      <c r="P401" s="229"/>
      <c r="Q401" s="229"/>
      <c r="R401" s="229"/>
      <c r="S401" s="229"/>
      <c r="T401" s="230"/>
      <c r="AT401" s="231" t="s">
        <v>157</v>
      </c>
      <c r="AU401" s="231" t="s">
        <v>82</v>
      </c>
      <c r="AV401" s="12" t="s">
        <v>24</v>
      </c>
      <c r="AW401" s="12" t="s">
        <v>39</v>
      </c>
      <c r="AX401" s="12" t="s">
        <v>75</v>
      </c>
      <c r="AY401" s="231" t="s">
        <v>144</v>
      </c>
    </row>
    <row r="402" spans="2:65" s="12" customFormat="1">
      <c r="B402" s="221"/>
      <c r="C402" s="222"/>
      <c r="D402" s="217" t="s">
        <v>157</v>
      </c>
      <c r="E402" s="223" t="s">
        <v>22</v>
      </c>
      <c r="F402" s="224" t="s">
        <v>443</v>
      </c>
      <c r="G402" s="222"/>
      <c r="H402" s="225" t="s">
        <v>22</v>
      </c>
      <c r="I402" s="226"/>
      <c r="J402" s="222"/>
      <c r="K402" s="222"/>
      <c r="L402" s="227"/>
      <c r="M402" s="228"/>
      <c r="N402" s="229"/>
      <c r="O402" s="229"/>
      <c r="P402" s="229"/>
      <c r="Q402" s="229"/>
      <c r="R402" s="229"/>
      <c r="S402" s="229"/>
      <c r="T402" s="230"/>
      <c r="AT402" s="231" t="s">
        <v>157</v>
      </c>
      <c r="AU402" s="231" t="s">
        <v>82</v>
      </c>
      <c r="AV402" s="12" t="s">
        <v>24</v>
      </c>
      <c r="AW402" s="12" t="s">
        <v>39</v>
      </c>
      <c r="AX402" s="12" t="s">
        <v>75</v>
      </c>
      <c r="AY402" s="231" t="s">
        <v>144</v>
      </c>
    </row>
    <row r="403" spans="2:65" s="13" customFormat="1">
      <c r="B403" s="232"/>
      <c r="C403" s="233"/>
      <c r="D403" s="217" t="s">
        <v>157</v>
      </c>
      <c r="E403" s="234" t="s">
        <v>22</v>
      </c>
      <c r="F403" s="235" t="s">
        <v>420</v>
      </c>
      <c r="G403" s="233"/>
      <c r="H403" s="236">
        <v>1</v>
      </c>
      <c r="I403" s="237"/>
      <c r="J403" s="233"/>
      <c r="K403" s="233"/>
      <c r="L403" s="238"/>
      <c r="M403" s="239"/>
      <c r="N403" s="240"/>
      <c r="O403" s="240"/>
      <c r="P403" s="240"/>
      <c r="Q403" s="240"/>
      <c r="R403" s="240"/>
      <c r="S403" s="240"/>
      <c r="T403" s="241"/>
      <c r="AT403" s="242" t="s">
        <v>157</v>
      </c>
      <c r="AU403" s="242" t="s">
        <v>82</v>
      </c>
      <c r="AV403" s="13" t="s">
        <v>82</v>
      </c>
      <c r="AW403" s="13" t="s">
        <v>39</v>
      </c>
      <c r="AX403" s="13" t="s">
        <v>75</v>
      </c>
      <c r="AY403" s="242" t="s">
        <v>144</v>
      </c>
    </row>
    <row r="404" spans="2:65" s="12" customFormat="1">
      <c r="B404" s="221"/>
      <c r="C404" s="222"/>
      <c r="D404" s="217" t="s">
        <v>157</v>
      </c>
      <c r="E404" s="223" t="s">
        <v>22</v>
      </c>
      <c r="F404" s="224" t="s">
        <v>519</v>
      </c>
      <c r="G404" s="222"/>
      <c r="H404" s="225" t="s">
        <v>22</v>
      </c>
      <c r="I404" s="226"/>
      <c r="J404" s="222"/>
      <c r="K404" s="222"/>
      <c r="L404" s="227"/>
      <c r="M404" s="228"/>
      <c r="N404" s="229"/>
      <c r="O404" s="229"/>
      <c r="P404" s="229"/>
      <c r="Q404" s="229"/>
      <c r="R404" s="229"/>
      <c r="S404" s="229"/>
      <c r="T404" s="230"/>
      <c r="AT404" s="231" t="s">
        <v>157</v>
      </c>
      <c r="AU404" s="231" t="s">
        <v>82</v>
      </c>
      <c r="AV404" s="12" t="s">
        <v>24</v>
      </c>
      <c r="AW404" s="12" t="s">
        <v>39</v>
      </c>
      <c r="AX404" s="12" t="s">
        <v>75</v>
      </c>
      <c r="AY404" s="231" t="s">
        <v>144</v>
      </c>
    </row>
    <row r="405" spans="2:65" s="12" customFormat="1">
      <c r="B405" s="221"/>
      <c r="C405" s="222"/>
      <c r="D405" s="217" t="s">
        <v>157</v>
      </c>
      <c r="E405" s="223" t="s">
        <v>22</v>
      </c>
      <c r="F405" s="224" t="s">
        <v>520</v>
      </c>
      <c r="G405" s="222"/>
      <c r="H405" s="225" t="s">
        <v>22</v>
      </c>
      <c r="I405" s="226"/>
      <c r="J405" s="222"/>
      <c r="K405" s="222"/>
      <c r="L405" s="227"/>
      <c r="M405" s="228"/>
      <c r="N405" s="229"/>
      <c r="O405" s="229"/>
      <c r="P405" s="229"/>
      <c r="Q405" s="229"/>
      <c r="R405" s="229"/>
      <c r="S405" s="229"/>
      <c r="T405" s="230"/>
      <c r="AT405" s="231" t="s">
        <v>157</v>
      </c>
      <c r="AU405" s="231" t="s">
        <v>82</v>
      </c>
      <c r="AV405" s="12" t="s">
        <v>24</v>
      </c>
      <c r="AW405" s="12" t="s">
        <v>39</v>
      </c>
      <c r="AX405" s="12" t="s">
        <v>75</v>
      </c>
      <c r="AY405" s="231" t="s">
        <v>144</v>
      </c>
    </row>
    <row r="406" spans="2:65" s="12" customFormat="1">
      <c r="B406" s="221"/>
      <c r="C406" s="222"/>
      <c r="D406" s="217" t="s">
        <v>157</v>
      </c>
      <c r="E406" s="223" t="s">
        <v>22</v>
      </c>
      <c r="F406" s="224" t="s">
        <v>443</v>
      </c>
      <c r="G406" s="222"/>
      <c r="H406" s="225" t="s">
        <v>22</v>
      </c>
      <c r="I406" s="226"/>
      <c r="J406" s="222"/>
      <c r="K406" s="222"/>
      <c r="L406" s="227"/>
      <c r="M406" s="228"/>
      <c r="N406" s="229"/>
      <c r="O406" s="229"/>
      <c r="P406" s="229"/>
      <c r="Q406" s="229"/>
      <c r="R406" s="229"/>
      <c r="S406" s="229"/>
      <c r="T406" s="230"/>
      <c r="AT406" s="231" t="s">
        <v>157</v>
      </c>
      <c r="AU406" s="231" t="s">
        <v>82</v>
      </c>
      <c r="AV406" s="12" t="s">
        <v>24</v>
      </c>
      <c r="AW406" s="12" t="s">
        <v>39</v>
      </c>
      <c r="AX406" s="12" t="s">
        <v>75</v>
      </c>
      <c r="AY406" s="231" t="s">
        <v>144</v>
      </c>
    </row>
    <row r="407" spans="2:65" s="13" customFormat="1">
      <c r="B407" s="232"/>
      <c r="C407" s="233"/>
      <c r="D407" s="217" t="s">
        <v>157</v>
      </c>
      <c r="E407" s="234" t="s">
        <v>22</v>
      </c>
      <c r="F407" s="235" t="s">
        <v>420</v>
      </c>
      <c r="G407" s="233"/>
      <c r="H407" s="236">
        <v>1</v>
      </c>
      <c r="I407" s="237"/>
      <c r="J407" s="233"/>
      <c r="K407" s="233"/>
      <c r="L407" s="238"/>
      <c r="M407" s="239"/>
      <c r="N407" s="240"/>
      <c r="O407" s="240"/>
      <c r="P407" s="240"/>
      <c r="Q407" s="240"/>
      <c r="R407" s="240"/>
      <c r="S407" s="240"/>
      <c r="T407" s="241"/>
      <c r="AT407" s="242" t="s">
        <v>157</v>
      </c>
      <c r="AU407" s="242" t="s">
        <v>82</v>
      </c>
      <c r="AV407" s="13" t="s">
        <v>82</v>
      </c>
      <c r="AW407" s="13" t="s">
        <v>39</v>
      </c>
      <c r="AX407" s="13" t="s">
        <v>75</v>
      </c>
      <c r="AY407" s="242" t="s">
        <v>144</v>
      </c>
    </row>
    <row r="408" spans="2:65" s="14" customFormat="1">
      <c r="B408" s="243"/>
      <c r="C408" s="244"/>
      <c r="D408" s="245" t="s">
        <v>157</v>
      </c>
      <c r="E408" s="246" t="s">
        <v>22</v>
      </c>
      <c r="F408" s="247" t="s">
        <v>166</v>
      </c>
      <c r="G408" s="244"/>
      <c r="H408" s="248">
        <v>2</v>
      </c>
      <c r="I408" s="249"/>
      <c r="J408" s="244"/>
      <c r="K408" s="244"/>
      <c r="L408" s="250"/>
      <c r="M408" s="251"/>
      <c r="N408" s="252"/>
      <c r="O408" s="252"/>
      <c r="P408" s="252"/>
      <c r="Q408" s="252"/>
      <c r="R408" s="252"/>
      <c r="S408" s="252"/>
      <c r="T408" s="253"/>
      <c r="AT408" s="254" t="s">
        <v>157</v>
      </c>
      <c r="AU408" s="254" t="s">
        <v>82</v>
      </c>
      <c r="AV408" s="14" t="s">
        <v>151</v>
      </c>
      <c r="AW408" s="14" t="s">
        <v>39</v>
      </c>
      <c r="AX408" s="14" t="s">
        <v>24</v>
      </c>
      <c r="AY408" s="254" t="s">
        <v>144</v>
      </c>
    </row>
    <row r="409" spans="2:65" s="1" customFormat="1" ht="22.5" customHeight="1">
      <c r="B409" s="42"/>
      <c r="C409" s="205" t="s">
        <v>521</v>
      </c>
      <c r="D409" s="205" t="s">
        <v>146</v>
      </c>
      <c r="E409" s="206" t="s">
        <v>522</v>
      </c>
      <c r="F409" s="207" t="s">
        <v>523</v>
      </c>
      <c r="G409" s="208" t="s">
        <v>406</v>
      </c>
      <c r="H409" s="209">
        <v>2</v>
      </c>
      <c r="I409" s="210"/>
      <c r="J409" s="211">
        <f>ROUND(I409*H409,2)</f>
        <v>0</v>
      </c>
      <c r="K409" s="207" t="s">
        <v>150</v>
      </c>
      <c r="L409" s="62"/>
      <c r="M409" s="212" t="s">
        <v>22</v>
      </c>
      <c r="N409" s="213" t="s">
        <v>46</v>
      </c>
      <c r="O409" s="43"/>
      <c r="P409" s="214">
        <f>O409*H409</f>
        <v>0</v>
      </c>
      <c r="Q409" s="214">
        <v>0</v>
      </c>
      <c r="R409" s="214">
        <f>Q409*H409</f>
        <v>0</v>
      </c>
      <c r="S409" s="214">
        <v>8.6999999999999994E-2</v>
      </c>
      <c r="T409" s="215">
        <f>S409*H409</f>
        <v>0.17399999999999999</v>
      </c>
      <c r="AR409" s="25" t="s">
        <v>151</v>
      </c>
      <c r="AT409" s="25" t="s">
        <v>146</v>
      </c>
      <c r="AU409" s="25" t="s">
        <v>82</v>
      </c>
      <c r="AY409" s="25" t="s">
        <v>144</v>
      </c>
      <c r="BE409" s="216">
        <f>IF(N409="základní",J409,0)</f>
        <v>0</v>
      </c>
      <c r="BF409" s="216">
        <f>IF(N409="snížená",J409,0)</f>
        <v>0</v>
      </c>
      <c r="BG409" s="216">
        <f>IF(N409="zákl. přenesená",J409,0)</f>
        <v>0</v>
      </c>
      <c r="BH409" s="216">
        <f>IF(N409="sníž. přenesená",J409,0)</f>
        <v>0</v>
      </c>
      <c r="BI409" s="216">
        <f>IF(N409="nulová",J409,0)</f>
        <v>0</v>
      </c>
      <c r="BJ409" s="25" t="s">
        <v>24</v>
      </c>
      <c r="BK409" s="216">
        <f>ROUND(I409*H409,2)</f>
        <v>0</v>
      </c>
      <c r="BL409" s="25" t="s">
        <v>151</v>
      </c>
      <c r="BM409" s="25" t="s">
        <v>524</v>
      </c>
    </row>
    <row r="410" spans="2:65" s="1" customFormat="1">
      <c r="B410" s="42"/>
      <c r="C410" s="64"/>
      <c r="D410" s="217" t="s">
        <v>153</v>
      </c>
      <c r="E410" s="64"/>
      <c r="F410" s="218" t="s">
        <v>525</v>
      </c>
      <c r="G410" s="64"/>
      <c r="H410" s="64"/>
      <c r="I410" s="173"/>
      <c r="J410" s="64"/>
      <c r="K410" s="64"/>
      <c r="L410" s="62"/>
      <c r="M410" s="219"/>
      <c r="N410" s="43"/>
      <c r="O410" s="43"/>
      <c r="P410" s="43"/>
      <c r="Q410" s="43"/>
      <c r="R410" s="43"/>
      <c r="S410" s="43"/>
      <c r="T410" s="79"/>
      <c r="AT410" s="25" t="s">
        <v>153</v>
      </c>
      <c r="AU410" s="25" t="s">
        <v>82</v>
      </c>
    </row>
    <row r="411" spans="2:65" s="1" customFormat="1" ht="67.5">
      <c r="B411" s="42"/>
      <c r="C411" s="64"/>
      <c r="D411" s="217" t="s">
        <v>155</v>
      </c>
      <c r="E411" s="64"/>
      <c r="F411" s="220" t="s">
        <v>526</v>
      </c>
      <c r="G411" s="64"/>
      <c r="H411" s="64"/>
      <c r="I411" s="173"/>
      <c r="J411" s="64"/>
      <c r="K411" s="64"/>
      <c r="L411" s="62"/>
      <c r="M411" s="219"/>
      <c r="N411" s="43"/>
      <c r="O411" s="43"/>
      <c r="P411" s="43"/>
      <c r="Q411" s="43"/>
      <c r="R411" s="43"/>
      <c r="S411" s="43"/>
      <c r="T411" s="79"/>
      <c r="AT411" s="25" t="s">
        <v>155</v>
      </c>
      <c r="AU411" s="25" t="s">
        <v>82</v>
      </c>
    </row>
    <row r="412" spans="2:65" s="12" customFormat="1">
      <c r="B412" s="221"/>
      <c r="C412" s="222"/>
      <c r="D412" s="217" t="s">
        <v>157</v>
      </c>
      <c r="E412" s="223" t="s">
        <v>22</v>
      </c>
      <c r="F412" s="224" t="s">
        <v>158</v>
      </c>
      <c r="G412" s="222"/>
      <c r="H412" s="225" t="s">
        <v>22</v>
      </c>
      <c r="I412" s="226"/>
      <c r="J412" s="222"/>
      <c r="K412" s="222"/>
      <c r="L412" s="227"/>
      <c r="M412" s="228"/>
      <c r="N412" s="229"/>
      <c r="O412" s="229"/>
      <c r="P412" s="229"/>
      <c r="Q412" s="229"/>
      <c r="R412" s="229"/>
      <c r="S412" s="229"/>
      <c r="T412" s="230"/>
      <c r="AT412" s="231" t="s">
        <v>157</v>
      </c>
      <c r="AU412" s="231" t="s">
        <v>82</v>
      </c>
      <c r="AV412" s="12" t="s">
        <v>24</v>
      </c>
      <c r="AW412" s="12" t="s">
        <v>39</v>
      </c>
      <c r="AX412" s="12" t="s">
        <v>75</v>
      </c>
      <c r="AY412" s="231" t="s">
        <v>144</v>
      </c>
    </row>
    <row r="413" spans="2:65" s="12" customFormat="1">
      <c r="B413" s="221"/>
      <c r="C413" s="222"/>
      <c r="D413" s="217" t="s">
        <v>157</v>
      </c>
      <c r="E413" s="223" t="s">
        <v>22</v>
      </c>
      <c r="F413" s="224" t="s">
        <v>518</v>
      </c>
      <c r="G413" s="222"/>
      <c r="H413" s="225" t="s">
        <v>22</v>
      </c>
      <c r="I413" s="226"/>
      <c r="J413" s="222"/>
      <c r="K413" s="222"/>
      <c r="L413" s="227"/>
      <c r="M413" s="228"/>
      <c r="N413" s="229"/>
      <c r="O413" s="229"/>
      <c r="P413" s="229"/>
      <c r="Q413" s="229"/>
      <c r="R413" s="229"/>
      <c r="S413" s="229"/>
      <c r="T413" s="230"/>
      <c r="AT413" s="231" t="s">
        <v>157</v>
      </c>
      <c r="AU413" s="231" t="s">
        <v>82</v>
      </c>
      <c r="AV413" s="12" t="s">
        <v>24</v>
      </c>
      <c r="AW413" s="12" t="s">
        <v>39</v>
      </c>
      <c r="AX413" s="12" t="s">
        <v>75</v>
      </c>
      <c r="AY413" s="231" t="s">
        <v>144</v>
      </c>
    </row>
    <row r="414" spans="2:65" s="13" customFormat="1">
      <c r="B414" s="232"/>
      <c r="C414" s="233"/>
      <c r="D414" s="217" t="s">
        <v>157</v>
      </c>
      <c r="E414" s="234" t="s">
        <v>22</v>
      </c>
      <c r="F414" s="235" t="s">
        <v>420</v>
      </c>
      <c r="G414" s="233"/>
      <c r="H414" s="236">
        <v>1</v>
      </c>
      <c r="I414" s="237"/>
      <c r="J414" s="233"/>
      <c r="K414" s="233"/>
      <c r="L414" s="238"/>
      <c r="M414" s="239"/>
      <c r="N414" s="240"/>
      <c r="O414" s="240"/>
      <c r="P414" s="240"/>
      <c r="Q414" s="240"/>
      <c r="R414" s="240"/>
      <c r="S414" s="240"/>
      <c r="T414" s="241"/>
      <c r="AT414" s="242" t="s">
        <v>157</v>
      </c>
      <c r="AU414" s="242" t="s">
        <v>82</v>
      </c>
      <c r="AV414" s="13" t="s">
        <v>82</v>
      </c>
      <c r="AW414" s="13" t="s">
        <v>39</v>
      </c>
      <c r="AX414" s="13" t="s">
        <v>75</v>
      </c>
      <c r="AY414" s="242" t="s">
        <v>144</v>
      </c>
    </row>
    <row r="415" spans="2:65" s="12" customFormat="1">
      <c r="B415" s="221"/>
      <c r="C415" s="222"/>
      <c r="D415" s="217" t="s">
        <v>157</v>
      </c>
      <c r="E415" s="223" t="s">
        <v>22</v>
      </c>
      <c r="F415" s="224" t="s">
        <v>519</v>
      </c>
      <c r="G415" s="222"/>
      <c r="H415" s="225" t="s">
        <v>22</v>
      </c>
      <c r="I415" s="226"/>
      <c r="J415" s="222"/>
      <c r="K415" s="222"/>
      <c r="L415" s="227"/>
      <c r="M415" s="228"/>
      <c r="N415" s="229"/>
      <c r="O415" s="229"/>
      <c r="P415" s="229"/>
      <c r="Q415" s="229"/>
      <c r="R415" s="229"/>
      <c r="S415" s="229"/>
      <c r="T415" s="230"/>
      <c r="AT415" s="231" t="s">
        <v>157</v>
      </c>
      <c r="AU415" s="231" t="s">
        <v>82</v>
      </c>
      <c r="AV415" s="12" t="s">
        <v>24</v>
      </c>
      <c r="AW415" s="12" t="s">
        <v>39</v>
      </c>
      <c r="AX415" s="12" t="s">
        <v>75</v>
      </c>
      <c r="AY415" s="231" t="s">
        <v>144</v>
      </c>
    </row>
    <row r="416" spans="2:65" s="12" customFormat="1">
      <c r="B416" s="221"/>
      <c r="C416" s="222"/>
      <c r="D416" s="217" t="s">
        <v>157</v>
      </c>
      <c r="E416" s="223" t="s">
        <v>22</v>
      </c>
      <c r="F416" s="224" t="s">
        <v>520</v>
      </c>
      <c r="G416" s="222"/>
      <c r="H416" s="225" t="s">
        <v>22</v>
      </c>
      <c r="I416" s="226"/>
      <c r="J416" s="222"/>
      <c r="K416" s="222"/>
      <c r="L416" s="227"/>
      <c r="M416" s="228"/>
      <c r="N416" s="229"/>
      <c r="O416" s="229"/>
      <c r="P416" s="229"/>
      <c r="Q416" s="229"/>
      <c r="R416" s="229"/>
      <c r="S416" s="229"/>
      <c r="T416" s="230"/>
      <c r="AT416" s="231" t="s">
        <v>157</v>
      </c>
      <c r="AU416" s="231" t="s">
        <v>82</v>
      </c>
      <c r="AV416" s="12" t="s">
        <v>24</v>
      </c>
      <c r="AW416" s="12" t="s">
        <v>39</v>
      </c>
      <c r="AX416" s="12" t="s">
        <v>75</v>
      </c>
      <c r="AY416" s="231" t="s">
        <v>144</v>
      </c>
    </row>
    <row r="417" spans="2:65" s="13" customFormat="1">
      <c r="B417" s="232"/>
      <c r="C417" s="233"/>
      <c r="D417" s="217" t="s">
        <v>157</v>
      </c>
      <c r="E417" s="234" t="s">
        <v>22</v>
      </c>
      <c r="F417" s="235" t="s">
        <v>420</v>
      </c>
      <c r="G417" s="233"/>
      <c r="H417" s="236">
        <v>1</v>
      </c>
      <c r="I417" s="237"/>
      <c r="J417" s="233"/>
      <c r="K417" s="233"/>
      <c r="L417" s="238"/>
      <c r="M417" s="239"/>
      <c r="N417" s="240"/>
      <c r="O417" s="240"/>
      <c r="P417" s="240"/>
      <c r="Q417" s="240"/>
      <c r="R417" s="240"/>
      <c r="S417" s="240"/>
      <c r="T417" s="241"/>
      <c r="AT417" s="242" t="s">
        <v>157</v>
      </c>
      <c r="AU417" s="242" t="s">
        <v>82</v>
      </c>
      <c r="AV417" s="13" t="s">
        <v>82</v>
      </c>
      <c r="AW417" s="13" t="s">
        <v>39</v>
      </c>
      <c r="AX417" s="13" t="s">
        <v>75</v>
      </c>
      <c r="AY417" s="242" t="s">
        <v>144</v>
      </c>
    </row>
    <row r="418" spans="2:65" s="14" customFormat="1">
      <c r="B418" s="243"/>
      <c r="C418" s="244"/>
      <c r="D418" s="245" t="s">
        <v>157</v>
      </c>
      <c r="E418" s="246" t="s">
        <v>22</v>
      </c>
      <c r="F418" s="247" t="s">
        <v>166</v>
      </c>
      <c r="G418" s="244"/>
      <c r="H418" s="248">
        <v>2</v>
      </c>
      <c r="I418" s="249"/>
      <c r="J418" s="244"/>
      <c r="K418" s="244"/>
      <c r="L418" s="250"/>
      <c r="M418" s="251"/>
      <c r="N418" s="252"/>
      <c r="O418" s="252"/>
      <c r="P418" s="252"/>
      <c r="Q418" s="252"/>
      <c r="R418" s="252"/>
      <c r="S418" s="252"/>
      <c r="T418" s="253"/>
      <c r="AT418" s="254" t="s">
        <v>157</v>
      </c>
      <c r="AU418" s="254" t="s">
        <v>82</v>
      </c>
      <c r="AV418" s="14" t="s">
        <v>151</v>
      </c>
      <c r="AW418" s="14" t="s">
        <v>39</v>
      </c>
      <c r="AX418" s="14" t="s">
        <v>24</v>
      </c>
      <c r="AY418" s="254" t="s">
        <v>144</v>
      </c>
    </row>
    <row r="419" spans="2:65" s="1" customFormat="1" ht="22.5" customHeight="1">
      <c r="B419" s="42"/>
      <c r="C419" s="205" t="s">
        <v>527</v>
      </c>
      <c r="D419" s="205" t="s">
        <v>146</v>
      </c>
      <c r="E419" s="206" t="s">
        <v>528</v>
      </c>
      <c r="F419" s="207" t="s">
        <v>529</v>
      </c>
      <c r="G419" s="208" t="s">
        <v>406</v>
      </c>
      <c r="H419" s="209">
        <v>3</v>
      </c>
      <c r="I419" s="210"/>
      <c r="J419" s="211">
        <f>ROUND(I419*H419,2)</f>
        <v>0</v>
      </c>
      <c r="K419" s="207" t="s">
        <v>150</v>
      </c>
      <c r="L419" s="62"/>
      <c r="M419" s="212" t="s">
        <v>22</v>
      </c>
      <c r="N419" s="213" t="s">
        <v>46</v>
      </c>
      <c r="O419" s="43"/>
      <c r="P419" s="214">
        <f>O419*H419</f>
        <v>0</v>
      </c>
      <c r="Q419" s="214">
        <v>0</v>
      </c>
      <c r="R419" s="214">
        <f>Q419*H419</f>
        <v>0</v>
      </c>
      <c r="S419" s="214">
        <v>8.2000000000000003E-2</v>
      </c>
      <c r="T419" s="215">
        <f>S419*H419</f>
        <v>0.246</v>
      </c>
      <c r="AR419" s="25" t="s">
        <v>151</v>
      </c>
      <c r="AT419" s="25" t="s">
        <v>146</v>
      </c>
      <c r="AU419" s="25" t="s">
        <v>82</v>
      </c>
      <c r="AY419" s="25" t="s">
        <v>144</v>
      </c>
      <c r="BE419" s="216">
        <f>IF(N419="základní",J419,0)</f>
        <v>0</v>
      </c>
      <c r="BF419" s="216">
        <f>IF(N419="snížená",J419,0)</f>
        <v>0</v>
      </c>
      <c r="BG419" s="216">
        <f>IF(N419="zákl. přenesená",J419,0)</f>
        <v>0</v>
      </c>
      <c r="BH419" s="216">
        <f>IF(N419="sníž. přenesená",J419,0)</f>
        <v>0</v>
      </c>
      <c r="BI419" s="216">
        <f>IF(N419="nulová",J419,0)</f>
        <v>0</v>
      </c>
      <c r="BJ419" s="25" t="s">
        <v>24</v>
      </c>
      <c r="BK419" s="216">
        <f>ROUND(I419*H419,2)</f>
        <v>0</v>
      </c>
      <c r="BL419" s="25" t="s">
        <v>151</v>
      </c>
      <c r="BM419" s="25" t="s">
        <v>530</v>
      </c>
    </row>
    <row r="420" spans="2:65" s="1" customFormat="1" ht="27">
      <c r="B420" s="42"/>
      <c r="C420" s="64"/>
      <c r="D420" s="217" t="s">
        <v>153</v>
      </c>
      <c r="E420" s="64"/>
      <c r="F420" s="218" t="s">
        <v>531</v>
      </c>
      <c r="G420" s="64"/>
      <c r="H420" s="64"/>
      <c r="I420" s="173"/>
      <c r="J420" s="64"/>
      <c r="K420" s="64"/>
      <c r="L420" s="62"/>
      <c r="M420" s="219"/>
      <c r="N420" s="43"/>
      <c r="O420" s="43"/>
      <c r="P420" s="43"/>
      <c r="Q420" s="43"/>
      <c r="R420" s="43"/>
      <c r="S420" s="43"/>
      <c r="T420" s="79"/>
      <c r="AT420" s="25" t="s">
        <v>153</v>
      </c>
      <c r="AU420" s="25" t="s">
        <v>82</v>
      </c>
    </row>
    <row r="421" spans="2:65" s="1" customFormat="1" ht="67.5">
      <c r="B421" s="42"/>
      <c r="C421" s="64"/>
      <c r="D421" s="217" t="s">
        <v>155</v>
      </c>
      <c r="E421" s="64"/>
      <c r="F421" s="220" t="s">
        <v>532</v>
      </c>
      <c r="G421" s="64"/>
      <c r="H421" s="64"/>
      <c r="I421" s="173"/>
      <c r="J421" s="64"/>
      <c r="K421" s="64"/>
      <c r="L421" s="62"/>
      <c r="M421" s="219"/>
      <c r="N421" s="43"/>
      <c r="O421" s="43"/>
      <c r="P421" s="43"/>
      <c r="Q421" s="43"/>
      <c r="R421" s="43"/>
      <c r="S421" s="43"/>
      <c r="T421" s="79"/>
      <c r="AT421" s="25" t="s">
        <v>155</v>
      </c>
      <c r="AU421" s="25" t="s">
        <v>82</v>
      </c>
    </row>
    <row r="422" spans="2:65" s="12" customFormat="1">
      <c r="B422" s="221"/>
      <c r="C422" s="222"/>
      <c r="D422" s="217" t="s">
        <v>157</v>
      </c>
      <c r="E422" s="223" t="s">
        <v>22</v>
      </c>
      <c r="F422" s="224" t="s">
        <v>158</v>
      </c>
      <c r="G422" s="222"/>
      <c r="H422" s="225" t="s">
        <v>22</v>
      </c>
      <c r="I422" s="226"/>
      <c r="J422" s="222"/>
      <c r="K422" s="222"/>
      <c r="L422" s="227"/>
      <c r="M422" s="228"/>
      <c r="N422" s="229"/>
      <c r="O422" s="229"/>
      <c r="P422" s="229"/>
      <c r="Q422" s="229"/>
      <c r="R422" s="229"/>
      <c r="S422" s="229"/>
      <c r="T422" s="230"/>
      <c r="AT422" s="231" t="s">
        <v>157</v>
      </c>
      <c r="AU422" s="231" t="s">
        <v>82</v>
      </c>
      <c r="AV422" s="12" t="s">
        <v>24</v>
      </c>
      <c r="AW422" s="12" t="s">
        <v>39</v>
      </c>
      <c r="AX422" s="12" t="s">
        <v>75</v>
      </c>
      <c r="AY422" s="231" t="s">
        <v>144</v>
      </c>
    </row>
    <row r="423" spans="2:65" s="12" customFormat="1">
      <c r="B423" s="221"/>
      <c r="C423" s="222"/>
      <c r="D423" s="217" t="s">
        <v>157</v>
      </c>
      <c r="E423" s="223" t="s">
        <v>22</v>
      </c>
      <c r="F423" s="224" t="s">
        <v>442</v>
      </c>
      <c r="G423" s="222"/>
      <c r="H423" s="225" t="s">
        <v>22</v>
      </c>
      <c r="I423" s="226"/>
      <c r="J423" s="222"/>
      <c r="K423" s="222"/>
      <c r="L423" s="227"/>
      <c r="M423" s="228"/>
      <c r="N423" s="229"/>
      <c r="O423" s="229"/>
      <c r="P423" s="229"/>
      <c r="Q423" s="229"/>
      <c r="R423" s="229"/>
      <c r="S423" s="229"/>
      <c r="T423" s="230"/>
      <c r="AT423" s="231" t="s">
        <v>157</v>
      </c>
      <c r="AU423" s="231" t="s">
        <v>82</v>
      </c>
      <c r="AV423" s="12" t="s">
        <v>24</v>
      </c>
      <c r="AW423" s="12" t="s">
        <v>39</v>
      </c>
      <c r="AX423" s="12" t="s">
        <v>75</v>
      </c>
      <c r="AY423" s="231" t="s">
        <v>144</v>
      </c>
    </row>
    <row r="424" spans="2:65" s="13" customFormat="1">
      <c r="B424" s="232"/>
      <c r="C424" s="233"/>
      <c r="D424" s="217" t="s">
        <v>157</v>
      </c>
      <c r="E424" s="234" t="s">
        <v>22</v>
      </c>
      <c r="F424" s="235" t="s">
        <v>422</v>
      </c>
      <c r="G424" s="233"/>
      <c r="H424" s="236">
        <v>2</v>
      </c>
      <c r="I424" s="237"/>
      <c r="J424" s="233"/>
      <c r="K424" s="233"/>
      <c r="L424" s="238"/>
      <c r="M424" s="239"/>
      <c r="N424" s="240"/>
      <c r="O424" s="240"/>
      <c r="P424" s="240"/>
      <c r="Q424" s="240"/>
      <c r="R424" s="240"/>
      <c r="S424" s="240"/>
      <c r="T424" s="241"/>
      <c r="AT424" s="242" t="s">
        <v>157</v>
      </c>
      <c r="AU424" s="242" t="s">
        <v>82</v>
      </c>
      <c r="AV424" s="13" t="s">
        <v>82</v>
      </c>
      <c r="AW424" s="13" t="s">
        <v>39</v>
      </c>
      <c r="AX424" s="13" t="s">
        <v>75</v>
      </c>
      <c r="AY424" s="242" t="s">
        <v>144</v>
      </c>
    </row>
    <row r="425" spans="2:65" s="12" customFormat="1">
      <c r="B425" s="221"/>
      <c r="C425" s="222"/>
      <c r="D425" s="217" t="s">
        <v>157</v>
      </c>
      <c r="E425" s="223" t="s">
        <v>22</v>
      </c>
      <c r="F425" s="224" t="s">
        <v>533</v>
      </c>
      <c r="G425" s="222"/>
      <c r="H425" s="225" t="s">
        <v>22</v>
      </c>
      <c r="I425" s="226"/>
      <c r="J425" s="222"/>
      <c r="K425" s="222"/>
      <c r="L425" s="227"/>
      <c r="M425" s="228"/>
      <c r="N425" s="229"/>
      <c r="O425" s="229"/>
      <c r="P425" s="229"/>
      <c r="Q425" s="229"/>
      <c r="R425" s="229"/>
      <c r="S425" s="229"/>
      <c r="T425" s="230"/>
      <c r="AT425" s="231" t="s">
        <v>157</v>
      </c>
      <c r="AU425" s="231" t="s">
        <v>82</v>
      </c>
      <c r="AV425" s="12" t="s">
        <v>24</v>
      </c>
      <c r="AW425" s="12" t="s">
        <v>39</v>
      </c>
      <c r="AX425" s="12" t="s">
        <v>75</v>
      </c>
      <c r="AY425" s="231" t="s">
        <v>144</v>
      </c>
    </row>
    <row r="426" spans="2:65" s="12" customFormat="1">
      <c r="B426" s="221"/>
      <c r="C426" s="222"/>
      <c r="D426" s="217" t="s">
        <v>157</v>
      </c>
      <c r="E426" s="223" t="s">
        <v>22</v>
      </c>
      <c r="F426" s="224" t="s">
        <v>534</v>
      </c>
      <c r="G426" s="222"/>
      <c r="H426" s="225" t="s">
        <v>22</v>
      </c>
      <c r="I426" s="226"/>
      <c r="J426" s="222"/>
      <c r="K426" s="222"/>
      <c r="L426" s="227"/>
      <c r="M426" s="228"/>
      <c r="N426" s="229"/>
      <c r="O426" s="229"/>
      <c r="P426" s="229"/>
      <c r="Q426" s="229"/>
      <c r="R426" s="229"/>
      <c r="S426" s="229"/>
      <c r="T426" s="230"/>
      <c r="AT426" s="231" t="s">
        <v>157</v>
      </c>
      <c r="AU426" s="231" t="s">
        <v>82</v>
      </c>
      <c r="AV426" s="12" t="s">
        <v>24</v>
      </c>
      <c r="AW426" s="12" t="s">
        <v>39</v>
      </c>
      <c r="AX426" s="12" t="s">
        <v>75</v>
      </c>
      <c r="AY426" s="231" t="s">
        <v>144</v>
      </c>
    </row>
    <row r="427" spans="2:65" s="13" customFormat="1">
      <c r="B427" s="232"/>
      <c r="C427" s="233"/>
      <c r="D427" s="217" t="s">
        <v>157</v>
      </c>
      <c r="E427" s="234" t="s">
        <v>22</v>
      </c>
      <c r="F427" s="235" t="s">
        <v>420</v>
      </c>
      <c r="G427" s="233"/>
      <c r="H427" s="236">
        <v>1</v>
      </c>
      <c r="I427" s="237"/>
      <c r="J427" s="233"/>
      <c r="K427" s="233"/>
      <c r="L427" s="238"/>
      <c r="M427" s="239"/>
      <c r="N427" s="240"/>
      <c r="O427" s="240"/>
      <c r="P427" s="240"/>
      <c r="Q427" s="240"/>
      <c r="R427" s="240"/>
      <c r="S427" s="240"/>
      <c r="T427" s="241"/>
      <c r="AT427" s="242" t="s">
        <v>157</v>
      </c>
      <c r="AU427" s="242" t="s">
        <v>82</v>
      </c>
      <c r="AV427" s="13" t="s">
        <v>82</v>
      </c>
      <c r="AW427" s="13" t="s">
        <v>39</v>
      </c>
      <c r="AX427" s="13" t="s">
        <v>75</v>
      </c>
      <c r="AY427" s="242" t="s">
        <v>144</v>
      </c>
    </row>
    <row r="428" spans="2:65" s="14" customFormat="1">
      <c r="B428" s="243"/>
      <c r="C428" s="244"/>
      <c r="D428" s="245" t="s">
        <v>157</v>
      </c>
      <c r="E428" s="246" t="s">
        <v>22</v>
      </c>
      <c r="F428" s="247" t="s">
        <v>166</v>
      </c>
      <c r="G428" s="244"/>
      <c r="H428" s="248">
        <v>3</v>
      </c>
      <c r="I428" s="249"/>
      <c r="J428" s="244"/>
      <c r="K428" s="244"/>
      <c r="L428" s="250"/>
      <c r="M428" s="251"/>
      <c r="N428" s="252"/>
      <c r="O428" s="252"/>
      <c r="P428" s="252"/>
      <c r="Q428" s="252"/>
      <c r="R428" s="252"/>
      <c r="S428" s="252"/>
      <c r="T428" s="253"/>
      <c r="AT428" s="254" t="s">
        <v>157</v>
      </c>
      <c r="AU428" s="254" t="s">
        <v>82</v>
      </c>
      <c r="AV428" s="14" t="s">
        <v>151</v>
      </c>
      <c r="AW428" s="14" t="s">
        <v>39</v>
      </c>
      <c r="AX428" s="14" t="s">
        <v>24</v>
      </c>
      <c r="AY428" s="254" t="s">
        <v>144</v>
      </c>
    </row>
    <row r="429" spans="2:65" s="1" customFormat="1" ht="22.5" customHeight="1">
      <c r="B429" s="42"/>
      <c r="C429" s="205" t="s">
        <v>535</v>
      </c>
      <c r="D429" s="205" t="s">
        <v>146</v>
      </c>
      <c r="E429" s="206" t="s">
        <v>536</v>
      </c>
      <c r="F429" s="207" t="s">
        <v>537</v>
      </c>
      <c r="G429" s="208" t="s">
        <v>406</v>
      </c>
      <c r="H429" s="209">
        <v>1</v>
      </c>
      <c r="I429" s="210"/>
      <c r="J429" s="211">
        <f>ROUND(I429*H429,2)</f>
        <v>0</v>
      </c>
      <c r="K429" s="207" t="s">
        <v>150</v>
      </c>
      <c r="L429" s="62"/>
      <c r="M429" s="212" t="s">
        <v>22</v>
      </c>
      <c r="N429" s="213" t="s">
        <v>46</v>
      </c>
      <c r="O429" s="43"/>
      <c r="P429" s="214">
        <f>O429*H429</f>
        <v>0</v>
      </c>
      <c r="Q429" s="214">
        <v>0</v>
      </c>
      <c r="R429" s="214">
        <f>Q429*H429</f>
        <v>0</v>
      </c>
      <c r="S429" s="214">
        <v>4.0000000000000001E-3</v>
      </c>
      <c r="T429" s="215">
        <f>S429*H429</f>
        <v>4.0000000000000001E-3</v>
      </c>
      <c r="AR429" s="25" t="s">
        <v>151</v>
      </c>
      <c r="AT429" s="25" t="s">
        <v>146</v>
      </c>
      <c r="AU429" s="25" t="s">
        <v>82</v>
      </c>
      <c r="AY429" s="25" t="s">
        <v>144</v>
      </c>
      <c r="BE429" s="216">
        <f>IF(N429="základní",J429,0)</f>
        <v>0</v>
      </c>
      <c r="BF429" s="216">
        <f>IF(N429="snížená",J429,0)</f>
        <v>0</v>
      </c>
      <c r="BG429" s="216">
        <f>IF(N429="zákl. přenesená",J429,0)</f>
        <v>0</v>
      </c>
      <c r="BH429" s="216">
        <f>IF(N429="sníž. přenesená",J429,0)</f>
        <v>0</v>
      </c>
      <c r="BI429" s="216">
        <f>IF(N429="nulová",J429,0)</f>
        <v>0</v>
      </c>
      <c r="BJ429" s="25" t="s">
        <v>24</v>
      </c>
      <c r="BK429" s="216">
        <f>ROUND(I429*H429,2)</f>
        <v>0</v>
      </c>
      <c r="BL429" s="25" t="s">
        <v>151</v>
      </c>
      <c r="BM429" s="25" t="s">
        <v>538</v>
      </c>
    </row>
    <row r="430" spans="2:65" s="1" customFormat="1" ht="27">
      <c r="B430" s="42"/>
      <c r="C430" s="64"/>
      <c r="D430" s="217" t="s">
        <v>153</v>
      </c>
      <c r="E430" s="64"/>
      <c r="F430" s="218" t="s">
        <v>539</v>
      </c>
      <c r="G430" s="64"/>
      <c r="H430" s="64"/>
      <c r="I430" s="173"/>
      <c r="J430" s="64"/>
      <c r="K430" s="64"/>
      <c r="L430" s="62"/>
      <c r="M430" s="219"/>
      <c r="N430" s="43"/>
      <c r="O430" s="43"/>
      <c r="P430" s="43"/>
      <c r="Q430" s="43"/>
      <c r="R430" s="43"/>
      <c r="S430" s="43"/>
      <c r="T430" s="79"/>
      <c r="AT430" s="25" t="s">
        <v>153</v>
      </c>
      <c r="AU430" s="25" t="s">
        <v>82</v>
      </c>
    </row>
    <row r="431" spans="2:65" s="1" customFormat="1" ht="40.5">
      <c r="B431" s="42"/>
      <c r="C431" s="64"/>
      <c r="D431" s="217" t="s">
        <v>155</v>
      </c>
      <c r="E431" s="64"/>
      <c r="F431" s="220" t="s">
        <v>540</v>
      </c>
      <c r="G431" s="64"/>
      <c r="H431" s="64"/>
      <c r="I431" s="173"/>
      <c r="J431" s="64"/>
      <c r="K431" s="64"/>
      <c r="L431" s="62"/>
      <c r="M431" s="219"/>
      <c r="N431" s="43"/>
      <c r="O431" s="43"/>
      <c r="P431" s="43"/>
      <c r="Q431" s="43"/>
      <c r="R431" s="43"/>
      <c r="S431" s="43"/>
      <c r="T431" s="79"/>
      <c r="AT431" s="25" t="s">
        <v>155</v>
      </c>
      <c r="AU431" s="25" t="s">
        <v>82</v>
      </c>
    </row>
    <row r="432" spans="2:65" s="12" customFormat="1">
      <c r="B432" s="221"/>
      <c r="C432" s="222"/>
      <c r="D432" s="217" t="s">
        <v>157</v>
      </c>
      <c r="E432" s="223" t="s">
        <v>22</v>
      </c>
      <c r="F432" s="224" t="s">
        <v>158</v>
      </c>
      <c r="G432" s="222"/>
      <c r="H432" s="225" t="s">
        <v>22</v>
      </c>
      <c r="I432" s="226"/>
      <c r="J432" s="222"/>
      <c r="K432" s="222"/>
      <c r="L432" s="227"/>
      <c r="M432" s="228"/>
      <c r="N432" s="229"/>
      <c r="O432" s="229"/>
      <c r="P432" s="229"/>
      <c r="Q432" s="229"/>
      <c r="R432" s="229"/>
      <c r="S432" s="229"/>
      <c r="T432" s="230"/>
      <c r="AT432" s="231" t="s">
        <v>157</v>
      </c>
      <c r="AU432" s="231" t="s">
        <v>82</v>
      </c>
      <c r="AV432" s="12" t="s">
        <v>24</v>
      </c>
      <c r="AW432" s="12" t="s">
        <v>39</v>
      </c>
      <c r="AX432" s="12" t="s">
        <v>75</v>
      </c>
      <c r="AY432" s="231" t="s">
        <v>144</v>
      </c>
    </row>
    <row r="433" spans="2:65" s="12" customFormat="1">
      <c r="B433" s="221"/>
      <c r="C433" s="222"/>
      <c r="D433" s="217" t="s">
        <v>157</v>
      </c>
      <c r="E433" s="223" t="s">
        <v>22</v>
      </c>
      <c r="F433" s="224" t="s">
        <v>534</v>
      </c>
      <c r="G433" s="222"/>
      <c r="H433" s="225" t="s">
        <v>22</v>
      </c>
      <c r="I433" s="226"/>
      <c r="J433" s="222"/>
      <c r="K433" s="222"/>
      <c r="L433" s="227"/>
      <c r="M433" s="228"/>
      <c r="N433" s="229"/>
      <c r="O433" s="229"/>
      <c r="P433" s="229"/>
      <c r="Q433" s="229"/>
      <c r="R433" s="229"/>
      <c r="S433" s="229"/>
      <c r="T433" s="230"/>
      <c r="AT433" s="231" t="s">
        <v>157</v>
      </c>
      <c r="AU433" s="231" t="s">
        <v>82</v>
      </c>
      <c r="AV433" s="12" t="s">
        <v>24</v>
      </c>
      <c r="AW433" s="12" t="s">
        <v>39</v>
      </c>
      <c r="AX433" s="12" t="s">
        <v>75</v>
      </c>
      <c r="AY433" s="231" t="s">
        <v>144</v>
      </c>
    </row>
    <row r="434" spans="2:65" s="13" customFormat="1">
      <c r="B434" s="232"/>
      <c r="C434" s="233"/>
      <c r="D434" s="245" t="s">
        <v>157</v>
      </c>
      <c r="E434" s="255" t="s">
        <v>22</v>
      </c>
      <c r="F434" s="256" t="s">
        <v>420</v>
      </c>
      <c r="G434" s="233"/>
      <c r="H434" s="257">
        <v>1</v>
      </c>
      <c r="I434" s="237"/>
      <c r="J434" s="233"/>
      <c r="K434" s="233"/>
      <c r="L434" s="238"/>
      <c r="M434" s="239"/>
      <c r="N434" s="240"/>
      <c r="O434" s="240"/>
      <c r="P434" s="240"/>
      <c r="Q434" s="240"/>
      <c r="R434" s="240"/>
      <c r="S434" s="240"/>
      <c r="T434" s="241"/>
      <c r="AT434" s="242" t="s">
        <v>157</v>
      </c>
      <c r="AU434" s="242" t="s">
        <v>82</v>
      </c>
      <c r="AV434" s="13" t="s">
        <v>82</v>
      </c>
      <c r="AW434" s="13" t="s">
        <v>39</v>
      </c>
      <c r="AX434" s="13" t="s">
        <v>24</v>
      </c>
      <c r="AY434" s="242" t="s">
        <v>144</v>
      </c>
    </row>
    <row r="435" spans="2:65" s="1" customFormat="1" ht="22.5" customHeight="1">
      <c r="B435" s="42"/>
      <c r="C435" s="205" t="s">
        <v>541</v>
      </c>
      <c r="D435" s="205" t="s">
        <v>146</v>
      </c>
      <c r="E435" s="206" t="s">
        <v>542</v>
      </c>
      <c r="F435" s="207" t="s">
        <v>543</v>
      </c>
      <c r="G435" s="208" t="s">
        <v>220</v>
      </c>
      <c r="H435" s="209">
        <v>10</v>
      </c>
      <c r="I435" s="210"/>
      <c r="J435" s="211">
        <f>ROUND(I435*H435,2)</f>
        <v>0</v>
      </c>
      <c r="K435" s="207" t="s">
        <v>150</v>
      </c>
      <c r="L435" s="62"/>
      <c r="M435" s="212" t="s">
        <v>22</v>
      </c>
      <c r="N435" s="213" t="s">
        <v>46</v>
      </c>
      <c r="O435" s="43"/>
      <c r="P435" s="214">
        <f>O435*H435</f>
        <v>0</v>
      </c>
      <c r="Q435" s="214">
        <v>0</v>
      </c>
      <c r="R435" s="214">
        <f>Q435*H435</f>
        <v>0</v>
      </c>
      <c r="S435" s="214">
        <v>0</v>
      </c>
      <c r="T435" s="215">
        <f>S435*H435</f>
        <v>0</v>
      </c>
      <c r="AR435" s="25" t="s">
        <v>151</v>
      </c>
      <c r="AT435" s="25" t="s">
        <v>146</v>
      </c>
      <c r="AU435" s="25" t="s">
        <v>82</v>
      </c>
      <c r="AY435" s="25" t="s">
        <v>144</v>
      </c>
      <c r="BE435" s="216">
        <f>IF(N435="základní",J435,0)</f>
        <v>0</v>
      </c>
      <c r="BF435" s="216">
        <f>IF(N435="snížená",J435,0)</f>
        <v>0</v>
      </c>
      <c r="BG435" s="216">
        <f>IF(N435="zákl. přenesená",J435,0)</f>
        <v>0</v>
      </c>
      <c r="BH435" s="216">
        <f>IF(N435="sníž. přenesená",J435,0)</f>
        <v>0</v>
      </c>
      <c r="BI435" s="216">
        <f>IF(N435="nulová",J435,0)</f>
        <v>0</v>
      </c>
      <c r="BJ435" s="25" t="s">
        <v>24</v>
      </c>
      <c r="BK435" s="216">
        <f>ROUND(I435*H435,2)</f>
        <v>0</v>
      </c>
      <c r="BL435" s="25" t="s">
        <v>151</v>
      </c>
      <c r="BM435" s="25" t="s">
        <v>544</v>
      </c>
    </row>
    <row r="436" spans="2:65" s="1" customFormat="1">
      <c r="B436" s="42"/>
      <c r="C436" s="64"/>
      <c r="D436" s="217" t="s">
        <v>153</v>
      </c>
      <c r="E436" s="64"/>
      <c r="F436" s="218" t="s">
        <v>545</v>
      </c>
      <c r="G436" s="64"/>
      <c r="H436" s="64"/>
      <c r="I436" s="173"/>
      <c r="J436" s="64"/>
      <c r="K436" s="64"/>
      <c r="L436" s="62"/>
      <c r="M436" s="219"/>
      <c r="N436" s="43"/>
      <c r="O436" s="43"/>
      <c r="P436" s="43"/>
      <c r="Q436" s="43"/>
      <c r="R436" s="43"/>
      <c r="S436" s="43"/>
      <c r="T436" s="79"/>
      <c r="AT436" s="25" t="s">
        <v>153</v>
      </c>
      <c r="AU436" s="25" t="s">
        <v>82</v>
      </c>
    </row>
    <row r="437" spans="2:65" s="1" customFormat="1" ht="54">
      <c r="B437" s="42"/>
      <c r="C437" s="64"/>
      <c r="D437" s="217" t="s">
        <v>155</v>
      </c>
      <c r="E437" s="64"/>
      <c r="F437" s="220" t="s">
        <v>546</v>
      </c>
      <c r="G437" s="64"/>
      <c r="H437" s="64"/>
      <c r="I437" s="173"/>
      <c r="J437" s="64"/>
      <c r="K437" s="64"/>
      <c r="L437" s="62"/>
      <c r="M437" s="219"/>
      <c r="N437" s="43"/>
      <c r="O437" s="43"/>
      <c r="P437" s="43"/>
      <c r="Q437" s="43"/>
      <c r="R437" s="43"/>
      <c r="S437" s="43"/>
      <c r="T437" s="79"/>
      <c r="AT437" s="25" t="s">
        <v>155</v>
      </c>
      <c r="AU437" s="25" t="s">
        <v>82</v>
      </c>
    </row>
    <row r="438" spans="2:65" s="12" customFormat="1">
      <c r="B438" s="221"/>
      <c r="C438" s="222"/>
      <c r="D438" s="217" t="s">
        <v>157</v>
      </c>
      <c r="E438" s="223" t="s">
        <v>22</v>
      </c>
      <c r="F438" s="224" t="s">
        <v>158</v>
      </c>
      <c r="G438" s="222"/>
      <c r="H438" s="225" t="s">
        <v>22</v>
      </c>
      <c r="I438" s="226"/>
      <c r="J438" s="222"/>
      <c r="K438" s="222"/>
      <c r="L438" s="227"/>
      <c r="M438" s="228"/>
      <c r="N438" s="229"/>
      <c r="O438" s="229"/>
      <c r="P438" s="229"/>
      <c r="Q438" s="229"/>
      <c r="R438" s="229"/>
      <c r="S438" s="229"/>
      <c r="T438" s="230"/>
      <c r="AT438" s="231" t="s">
        <v>157</v>
      </c>
      <c r="AU438" s="231" t="s">
        <v>82</v>
      </c>
      <c r="AV438" s="12" t="s">
        <v>24</v>
      </c>
      <c r="AW438" s="12" t="s">
        <v>39</v>
      </c>
      <c r="AX438" s="12" t="s">
        <v>75</v>
      </c>
      <c r="AY438" s="231" t="s">
        <v>144</v>
      </c>
    </row>
    <row r="439" spans="2:65" s="12" customFormat="1">
      <c r="B439" s="221"/>
      <c r="C439" s="222"/>
      <c r="D439" s="217" t="s">
        <v>157</v>
      </c>
      <c r="E439" s="223" t="s">
        <v>22</v>
      </c>
      <c r="F439" s="224" t="s">
        <v>547</v>
      </c>
      <c r="G439" s="222"/>
      <c r="H439" s="225" t="s">
        <v>22</v>
      </c>
      <c r="I439" s="226"/>
      <c r="J439" s="222"/>
      <c r="K439" s="222"/>
      <c r="L439" s="227"/>
      <c r="M439" s="228"/>
      <c r="N439" s="229"/>
      <c r="O439" s="229"/>
      <c r="P439" s="229"/>
      <c r="Q439" s="229"/>
      <c r="R439" s="229"/>
      <c r="S439" s="229"/>
      <c r="T439" s="230"/>
      <c r="AT439" s="231" t="s">
        <v>157</v>
      </c>
      <c r="AU439" s="231" t="s">
        <v>82</v>
      </c>
      <c r="AV439" s="12" t="s">
        <v>24</v>
      </c>
      <c r="AW439" s="12" t="s">
        <v>39</v>
      </c>
      <c r="AX439" s="12" t="s">
        <v>75</v>
      </c>
      <c r="AY439" s="231" t="s">
        <v>144</v>
      </c>
    </row>
    <row r="440" spans="2:65" s="13" customFormat="1">
      <c r="B440" s="232"/>
      <c r="C440" s="233"/>
      <c r="D440" s="245" t="s">
        <v>157</v>
      </c>
      <c r="E440" s="255" t="s">
        <v>22</v>
      </c>
      <c r="F440" s="256" t="s">
        <v>548</v>
      </c>
      <c r="G440" s="233"/>
      <c r="H440" s="257">
        <v>10</v>
      </c>
      <c r="I440" s="237"/>
      <c r="J440" s="233"/>
      <c r="K440" s="233"/>
      <c r="L440" s="238"/>
      <c r="M440" s="239"/>
      <c r="N440" s="240"/>
      <c r="O440" s="240"/>
      <c r="P440" s="240"/>
      <c r="Q440" s="240"/>
      <c r="R440" s="240"/>
      <c r="S440" s="240"/>
      <c r="T440" s="241"/>
      <c r="AT440" s="242" t="s">
        <v>157</v>
      </c>
      <c r="AU440" s="242" t="s">
        <v>82</v>
      </c>
      <c r="AV440" s="13" t="s">
        <v>82</v>
      </c>
      <c r="AW440" s="13" t="s">
        <v>39</v>
      </c>
      <c r="AX440" s="13" t="s">
        <v>24</v>
      </c>
      <c r="AY440" s="242" t="s">
        <v>144</v>
      </c>
    </row>
    <row r="441" spans="2:65" s="1" customFormat="1" ht="31.5" customHeight="1">
      <c r="B441" s="42"/>
      <c r="C441" s="205" t="s">
        <v>549</v>
      </c>
      <c r="D441" s="205" t="s">
        <v>146</v>
      </c>
      <c r="E441" s="206" t="s">
        <v>550</v>
      </c>
      <c r="F441" s="207" t="s">
        <v>551</v>
      </c>
      <c r="G441" s="208" t="s">
        <v>406</v>
      </c>
      <c r="H441" s="209">
        <v>6</v>
      </c>
      <c r="I441" s="210"/>
      <c r="J441" s="211">
        <f>ROUND(I441*H441,2)</f>
        <v>0</v>
      </c>
      <c r="K441" s="207" t="s">
        <v>22</v>
      </c>
      <c r="L441" s="62"/>
      <c r="M441" s="212" t="s">
        <v>22</v>
      </c>
      <c r="N441" s="213" t="s">
        <v>46</v>
      </c>
      <c r="O441" s="43"/>
      <c r="P441" s="214">
        <f>O441*H441</f>
        <v>0</v>
      </c>
      <c r="Q441" s="214">
        <v>0</v>
      </c>
      <c r="R441" s="214">
        <f>Q441*H441</f>
        <v>0</v>
      </c>
      <c r="S441" s="214">
        <v>0</v>
      </c>
      <c r="T441" s="215">
        <f>S441*H441</f>
        <v>0</v>
      </c>
      <c r="AR441" s="25" t="s">
        <v>151</v>
      </c>
      <c r="AT441" s="25" t="s">
        <v>146</v>
      </c>
      <c r="AU441" s="25" t="s">
        <v>82</v>
      </c>
      <c r="AY441" s="25" t="s">
        <v>144</v>
      </c>
      <c r="BE441" s="216">
        <f>IF(N441="základní",J441,0)</f>
        <v>0</v>
      </c>
      <c r="BF441" s="216">
        <f>IF(N441="snížená",J441,0)</f>
        <v>0</v>
      </c>
      <c r="BG441" s="216">
        <f>IF(N441="zákl. přenesená",J441,0)</f>
        <v>0</v>
      </c>
      <c r="BH441" s="216">
        <f>IF(N441="sníž. přenesená",J441,0)</f>
        <v>0</v>
      </c>
      <c r="BI441" s="216">
        <f>IF(N441="nulová",J441,0)</f>
        <v>0</v>
      </c>
      <c r="BJ441" s="25" t="s">
        <v>24</v>
      </c>
      <c r="BK441" s="216">
        <f>ROUND(I441*H441,2)</f>
        <v>0</v>
      </c>
      <c r="BL441" s="25" t="s">
        <v>151</v>
      </c>
      <c r="BM441" s="25" t="s">
        <v>552</v>
      </c>
    </row>
    <row r="442" spans="2:65" s="12" customFormat="1">
      <c r="B442" s="221"/>
      <c r="C442" s="222"/>
      <c r="D442" s="217" t="s">
        <v>157</v>
      </c>
      <c r="E442" s="223" t="s">
        <v>22</v>
      </c>
      <c r="F442" s="224" t="s">
        <v>158</v>
      </c>
      <c r="G442" s="222"/>
      <c r="H442" s="225" t="s">
        <v>22</v>
      </c>
      <c r="I442" s="226"/>
      <c r="J442" s="222"/>
      <c r="K442" s="222"/>
      <c r="L442" s="227"/>
      <c r="M442" s="228"/>
      <c r="N442" s="229"/>
      <c r="O442" s="229"/>
      <c r="P442" s="229"/>
      <c r="Q442" s="229"/>
      <c r="R442" s="229"/>
      <c r="S442" s="229"/>
      <c r="T442" s="230"/>
      <c r="AT442" s="231" t="s">
        <v>157</v>
      </c>
      <c r="AU442" s="231" t="s">
        <v>82</v>
      </c>
      <c r="AV442" s="12" t="s">
        <v>24</v>
      </c>
      <c r="AW442" s="12" t="s">
        <v>39</v>
      </c>
      <c r="AX442" s="12" t="s">
        <v>75</v>
      </c>
      <c r="AY442" s="231" t="s">
        <v>144</v>
      </c>
    </row>
    <row r="443" spans="2:65" s="13" customFormat="1">
      <c r="B443" s="232"/>
      <c r="C443" s="233"/>
      <c r="D443" s="245" t="s">
        <v>157</v>
      </c>
      <c r="E443" s="255" t="s">
        <v>22</v>
      </c>
      <c r="F443" s="256" t="s">
        <v>553</v>
      </c>
      <c r="G443" s="233"/>
      <c r="H443" s="257">
        <v>6</v>
      </c>
      <c r="I443" s="237"/>
      <c r="J443" s="233"/>
      <c r="K443" s="233"/>
      <c r="L443" s="238"/>
      <c r="M443" s="239"/>
      <c r="N443" s="240"/>
      <c r="O443" s="240"/>
      <c r="P443" s="240"/>
      <c r="Q443" s="240"/>
      <c r="R443" s="240"/>
      <c r="S443" s="240"/>
      <c r="T443" s="241"/>
      <c r="AT443" s="242" t="s">
        <v>157</v>
      </c>
      <c r="AU443" s="242" t="s">
        <v>82</v>
      </c>
      <c r="AV443" s="13" t="s">
        <v>82</v>
      </c>
      <c r="AW443" s="13" t="s">
        <v>39</v>
      </c>
      <c r="AX443" s="13" t="s">
        <v>24</v>
      </c>
      <c r="AY443" s="242" t="s">
        <v>144</v>
      </c>
    </row>
    <row r="444" spans="2:65" s="1" customFormat="1" ht="22.5" customHeight="1">
      <c r="B444" s="42"/>
      <c r="C444" s="205" t="s">
        <v>554</v>
      </c>
      <c r="D444" s="205" t="s">
        <v>146</v>
      </c>
      <c r="E444" s="206" t="s">
        <v>555</v>
      </c>
      <c r="F444" s="207" t="s">
        <v>556</v>
      </c>
      <c r="G444" s="208" t="s">
        <v>149</v>
      </c>
      <c r="H444" s="209">
        <v>99.1</v>
      </c>
      <c r="I444" s="210"/>
      <c r="J444" s="211">
        <f>ROUND(I444*H444,2)</f>
        <v>0</v>
      </c>
      <c r="K444" s="207" t="s">
        <v>150</v>
      </c>
      <c r="L444" s="62"/>
      <c r="M444" s="212" t="s">
        <v>22</v>
      </c>
      <c r="N444" s="213" t="s">
        <v>46</v>
      </c>
      <c r="O444" s="43"/>
      <c r="P444" s="214">
        <f>O444*H444</f>
        <v>0</v>
      </c>
      <c r="Q444" s="214">
        <v>0</v>
      </c>
      <c r="R444" s="214">
        <f>Q444*H444</f>
        <v>0</v>
      </c>
      <c r="S444" s="214">
        <v>0</v>
      </c>
      <c r="T444" s="215">
        <f>S444*H444</f>
        <v>0</v>
      </c>
      <c r="AR444" s="25" t="s">
        <v>151</v>
      </c>
      <c r="AT444" s="25" t="s">
        <v>146</v>
      </c>
      <c r="AU444" s="25" t="s">
        <v>82</v>
      </c>
      <c r="AY444" s="25" t="s">
        <v>144</v>
      </c>
      <c r="BE444" s="216">
        <f>IF(N444="základní",J444,0)</f>
        <v>0</v>
      </c>
      <c r="BF444" s="216">
        <f>IF(N444="snížená",J444,0)</f>
        <v>0</v>
      </c>
      <c r="BG444" s="216">
        <f>IF(N444="zákl. přenesená",J444,0)</f>
        <v>0</v>
      </c>
      <c r="BH444" s="216">
        <f>IF(N444="sníž. přenesená",J444,0)</f>
        <v>0</v>
      </c>
      <c r="BI444" s="216">
        <f>IF(N444="nulová",J444,0)</f>
        <v>0</v>
      </c>
      <c r="BJ444" s="25" t="s">
        <v>24</v>
      </c>
      <c r="BK444" s="216">
        <f>ROUND(I444*H444,2)</f>
        <v>0</v>
      </c>
      <c r="BL444" s="25" t="s">
        <v>151</v>
      </c>
      <c r="BM444" s="25" t="s">
        <v>557</v>
      </c>
    </row>
    <row r="445" spans="2:65" s="1" customFormat="1" ht="40.5">
      <c r="B445" s="42"/>
      <c r="C445" s="64"/>
      <c r="D445" s="217" t="s">
        <v>153</v>
      </c>
      <c r="E445" s="64"/>
      <c r="F445" s="218" t="s">
        <v>558</v>
      </c>
      <c r="G445" s="64"/>
      <c r="H445" s="64"/>
      <c r="I445" s="173"/>
      <c r="J445" s="64"/>
      <c r="K445" s="64"/>
      <c r="L445" s="62"/>
      <c r="M445" s="219"/>
      <c r="N445" s="43"/>
      <c r="O445" s="43"/>
      <c r="P445" s="43"/>
      <c r="Q445" s="43"/>
      <c r="R445" s="43"/>
      <c r="S445" s="43"/>
      <c r="T445" s="79"/>
      <c r="AT445" s="25" t="s">
        <v>153</v>
      </c>
      <c r="AU445" s="25" t="s">
        <v>82</v>
      </c>
    </row>
    <row r="446" spans="2:65" s="1" customFormat="1" ht="67.5">
      <c r="B446" s="42"/>
      <c r="C446" s="64"/>
      <c r="D446" s="217" t="s">
        <v>155</v>
      </c>
      <c r="E446" s="64"/>
      <c r="F446" s="220" t="s">
        <v>559</v>
      </c>
      <c r="G446" s="64"/>
      <c r="H446" s="64"/>
      <c r="I446" s="173"/>
      <c r="J446" s="64"/>
      <c r="K446" s="64"/>
      <c r="L446" s="62"/>
      <c r="M446" s="219"/>
      <c r="N446" s="43"/>
      <c r="O446" s="43"/>
      <c r="P446" s="43"/>
      <c r="Q446" s="43"/>
      <c r="R446" s="43"/>
      <c r="S446" s="43"/>
      <c r="T446" s="79"/>
      <c r="AT446" s="25" t="s">
        <v>155</v>
      </c>
      <c r="AU446" s="25" t="s">
        <v>82</v>
      </c>
    </row>
    <row r="447" spans="2:65" s="12" customFormat="1">
      <c r="B447" s="221"/>
      <c r="C447" s="222"/>
      <c r="D447" s="217" t="s">
        <v>157</v>
      </c>
      <c r="E447" s="223" t="s">
        <v>22</v>
      </c>
      <c r="F447" s="224" t="s">
        <v>158</v>
      </c>
      <c r="G447" s="222"/>
      <c r="H447" s="225" t="s">
        <v>22</v>
      </c>
      <c r="I447" s="226"/>
      <c r="J447" s="222"/>
      <c r="K447" s="222"/>
      <c r="L447" s="227"/>
      <c r="M447" s="228"/>
      <c r="N447" s="229"/>
      <c r="O447" s="229"/>
      <c r="P447" s="229"/>
      <c r="Q447" s="229"/>
      <c r="R447" s="229"/>
      <c r="S447" s="229"/>
      <c r="T447" s="230"/>
      <c r="AT447" s="231" t="s">
        <v>157</v>
      </c>
      <c r="AU447" s="231" t="s">
        <v>82</v>
      </c>
      <c r="AV447" s="12" t="s">
        <v>24</v>
      </c>
      <c r="AW447" s="12" t="s">
        <v>39</v>
      </c>
      <c r="AX447" s="12" t="s">
        <v>75</v>
      </c>
      <c r="AY447" s="231" t="s">
        <v>144</v>
      </c>
    </row>
    <row r="448" spans="2:65" s="12" customFormat="1">
      <c r="B448" s="221"/>
      <c r="C448" s="222"/>
      <c r="D448" s="217" t="s">
        <v>157</v>
      </c>
      <c r="E448" s="223" t="s">
        <v>22</v>
      </c>
      <c r="F448" s="224" t="s">
        <v>171</v>
      </c>
      <c r="G448" s="222"/>
      <c r="H448" s="225" t="s">
        <v>22</v>
      </c>
      <c r="I448" s="226"/>
      <c r="J448" s="222"/>
      <c r="K448" s="222"/>
      <c r="L448" s="227"/>
      <c r="M448" s="228"/>
      <c r="N448" s="229"/>
      <c r="O448" s="229"/>
      <c r="P448" s="229"/>
      <c r="Q448" s="229"/>
      <c r="R448" s="229"/>
      <c r="S448" s="229"/>
      <c r="T448" s="230"/>
      <c r="AT448" s="231" t="s">
        <v>157</v>
      </c>
      <c r="AU448" s="231" t="s">
        <v>82</v>
      </c>
      <c r="AV448" s="12" t="s">
        <v>24</v>
      </c>
      <c r="AW448" s="12" t="s">
        <v>39</v>
      </c>
      <c r="AX448" s="12" t="s">
        <v>75</v>
      </c>
      <c r="AY448" s="231" t="s">
        <v>144</v>
      </c>
    </row>
    <row r="449" spans="2:65" s="13" customFormat="1">
      <c r="B449" s="232"/>
      <c r="C449" s="233"/>
      <c r="D449" s="217" t="s">
        <v>157</v>
      </c>
      <c r="E449" s="234" t="s">
        <v>22</v>
      </c>
      <c r="F449" s="235" t="s">
        <v>172</v>
      </c>
      <c r="G449" s="233"/>
      <c r="H449" s="236">
        <v>39</v>
      </c>
      <c r="I449" s="237"/>
      <c r="J449" s="233"/>
      <c r="K449" s="233"/>
      <c r="L449" s="238"/>
      <c r="M449" s="239"/>
      <c r="N449" s="240"/>
      <c r="O449" s="240"/>
      <c r="P449" s="240"/>
      <c r="Q449" s="240"/>
      <c r="R449" s="240"/>
      <c r="S449" s="240"/>
      <c r="T449" s="241"/>
      <c r="AT449" s="242" t="s">
        <v>157</v>
      </c>
      <c r="AU449" s="242" t="s">
        <v>82</v>
      </c>
      <c r="AV449" s="13" t="s">
        <v>82</v>
      </c>
      <c r="AW449" s="13" t="s">
        <v>39</v>
      </c>
      <c r="AX449" s="13" t="s">
        <v>75</v>
      </c>
      <c r="AY449" s="242" t="s">
        <v>144</v>
      </c>
    </row>
    <row r="450" spans="2:65" s="12" customFormat="1">
      <c r="B450" s="221"/>
      <c r="C450" s="222"/>
      <c r="D450" s="217" t="s">
        <v>157</v>
      </c>
      <c r="E450" s="223" t="s">
        <v>22</v>
      </c>
      <c r="F450" s="224" t="s">
        <v>173</v>
      </c>
      <c r="G450" s="222"/>
      <c r="H450" s="225" t="s">
        <v>22</v>
      </c>
      <c r="I450" s="226"/>
      <c r="J450" s="222"/>
      <c r="K450" s="222"/>
      <c r="L450" s="227"/>
      <c r="M450" s="228"/>
      <c r="N450" s="229"/>
      <c r="O450" s="229"/>
      <c r="P450" s="229"/>
      <c r="Q450" s="229"/>
      <c r="R450" s="229"/>
      <c r="S450" s="229"/>
      <c r="T450" s="230"/>
      <c r="AT450" s="231" t="s">
        <v>157</v>
      </c>
      <c r="AU450" s="231" t="s">
        <v>82</v>
      </c>
      <c r="AV450" s="12" t="s">
        <v>24</v>
      </c>
      <c r="AW450" s="12" t="s">
        <v>39</v>
      </c>
      <c r="AX450" s="12" t="s">
        <v>75</v>
      </c>
      <c r="AY450" s="231" t="s">
        <v>144</v>
      </c>
    </row>
    <row r="451" spans="2:65" s="13" customFormat="1">
      <c r="B451" s="232"/>
      <c r="C451" s="233"/>
      <c r="D451" s="217" t="s">
        <v>157</v>
      </c>
      <c r="E451" s="234" t="s">
        <v>22</v>
      </c>
      <c r="F451" s="235" t="s">
        <v>174</v>
      </c>
      <c r="G451" s="233"/>
      <c r="H451" s="236">
        <v>10.7</v>
      </c>
      <c r="I451" s="237"/>
      <c r="J451" s="233"/>
      <c r="K451" s="233"/>
      <c r="L451" s="238"/>
      <c r="M451" s="239"/>
      <c r="N451" s="240"/>
      <c r="O451" s="240"/>
      <c r="P451" s="240"/>
      <c r="Q451" s="240"/>
      <c r="R451" s="240"/>
      <c r="S451" s="240"/>
      <c r="T451" s="241"/>
      <c r="AT451" s="242" t="s">
        <v>157</v>
      </c>
      <c r="AU451" s="242" t="s">
        <v>82</v>
      </c>
      <c r="AV451" s="13" t="s">
        <v>82</v>
      </c>
      <c r="AW451" s="13" t="s">
        <v>39</v>
      </c>
      <c r="AX451" s="13" t="s">
        <v>75</v>
      </c>
      <c r="AY451" s="242" t="s">
        <v>144</v>
      </c>
    </row>
    <row r="452" spans="2:65" s="12" customFormat="1">
      <c r="B452" s="221"/>
      <c r="C452" s="222"/>
      <c r="D452" s="217" t="s">
        <v>157</v>
      </c>
      <c r="E452" s="223" t="s">
        <v>22</v>
      </c>
      <c r="F452" s="224" t="s">
        <v>175</v>
      </c>
      <c r="G452" s="222"/>
      <c r="H452" s="225" t="s">
        <v>22</v>
      </c>
      <c r="I452" s="226"/>
      <c r="J452" s="222"/>
      <c r="K452" s="222"/>
      <c r="L452" s="227"/>
      <c r="M452" s="228"/>
      <c r="N452" s="229"/>
      <c r="O452" s="229"/>
      <c r="P452" s="229"/>
      <c r="Q452" s="229"/>
      <c r="R452" s="229"/>
      <c r="S452" s="229"/>
      <c r="T452" s="230"/>
      <c r="AT452" s="231" t="s">
        <v>157</v>
      </c>
      <c r="AU452" s="231" t="s">
        <v>82</v>
      </c>
      <c r="AV452" s="12" t="s">
        <v>24</v>
      </c>
      <c r="AW452" s="12" t="s">
        <v>39</v>
      </c>
      <c r="AX452" s="12" t="s">
        <v>75</v>
      </c>
      <c r="AY452" s="231" t="s">
        <v>144</v>
      </c>
    </row>
    <row r="453" spans="2:65" s="13" customFormat="1">
      <c r="B453" s="232"/>
      <c r="C453" s="233"/>
      <c r="D453" s="217" t="s">
        <v>157</v>
      </c>
      <c r="E453" s="234" t="s">
        <v>22</v>
      </c>
      <c r="F453" s="235" t="s">
        <v>176</v>
      </c>
      <c r="G453" s="233"/>
      <c r="H453" s="236">
        <v>22.3</v>
      </c>
      <c r="I453" s="237"/>
      <c r="J453" s="233"/>
      <c r="K453" s="233"/>
      <c r="L453" s="238"/>
      <c r="M453" s="239"/>
      <c r="N453" s="240"/>
      <c r="O453" s="240"/>
      <c r="P453" s="240"/>
      <c r="Q453" s="240"/>
      <c r="R453" s="240"/>
      <c r="S453" s="240"/>
      <c r="T453" s="241"/>
      <c r="AT453" s="242" t="s">
        <v>157</v>
      </c>
      <c r="AU453" s="242" t="s">
        <v>82</v>
      </c>
      <c r="AV453" s="13" t="s">
        <v>82</v>
      </c>
      <c r="AW453" s="13" t="s">
        <v>39</v>
      </c>
      <c r="AX453" s="13" t="s">
        <v>75</v>
      </c>
      <c r="AY453" s="242" t="s">
        <v>144</v>
      </c>
    </row>
    <row r="454" spans="2:65" s="12" customFormat="1">
      <c r="B454" s="221"/>
      <c r="C454" s="222"/>
      <c r="D454" s="217" t="s">
        <v>157</v>
      </c>
      <c r="E454" s="223" t="s">
        <v>22</v>
      </c>
      <c r="F454" s="224" t="s">
        <v>177</v>
      </c>
      <c r="G454" s="222"/>
      <c r="H454" s="225" t="s">
        <v>22</v>
      </c>
      <c r="I454" s="226"/>
      <c r="J454" s="222"/>
      <c r="K454" s="222"/>
      <c r="L454" s="227"/>
      <c r="M454" s="228"/>
      <c r="N454" s="229"/>
      <c r="O454" s="229"/>
      <c r="P454" s="229"/>
      <c r="Q454" s="229"/>
      <c r="R454" s="229"/>
      <c r="S454" s="229"/>
      <c r="T454" s="230"/>
      <c r="AT454" s="231" t="s">
        <v>157</v>
      </c>
      <c r="AU454" s="231" t="s">
        <v>82</v>
      </c>
      <c r="AV454" s="12" t="s">
        <v>24</v>
      </c>
      <c r="AW454" s="12" t="s">
        <v>39</v>
      </c>
      <c r="AX454" s="12" t="s">
        <v>75</v>
      </c>
      <c r="AY454" s="231" t="s">
        <v>144</v>
      </c>
    </row>
    <row r="455" spans="2:65" s="13" customFormat="1">
      <c r="B455" s="232"/>
      <c r="C455" s="233"/>
      <c r="D455" s="217" t="s">
        <v>157</v>
      </c>
      <c r="E455" s="234" t="s">
        <v>22</v>
      </c>
      <c r="F455" s="235" t="s">
        <v>178</v>
      </c>
      <c r="G455" s="233"/>
      <c r="H455" s="236">
        <v>9.6</v>
      </c>
      <c r="I455" s="237"/>
      <c r="J455" s="233"/>
      <c r="K455" s="233"/>
      <c r="L455" s="238"/>
      <c r="M455" s="239"/>
      <c r="N455" s="240"/>
      <c r="O455" s="240"/>
      <c r="P455" s="240"/>
      <c r="Q455" s="240"/>
      <c r="R455" s="240"/>
      <c r="S455" s="240"/>
      <c r="T455" s="241"/>
      <c r="AT455" s="242" t="s">
        <v>157</v>
      </c>
      <c r="AU455" s="242" t="s">
        <v>82</v>
      </c>
      <c r="AV455" s="13" t="s">
        <v>82</v>
      </c>
      <c r="AW455" s="13" t="s">
        <v>39</v>
      </c>
      <c r="AX455" s="13" t="s">
        <v>75</v>
      </c>
      <c r="AY455" s="242" t="s">
        <v>144</v>
      </c>
    </row>
    <row r="456" spans="2:65" s="12" customFormat="1">
      <c r="B456" s="221"/>
      <c r="C456" s="222"/>
      <c r="D456" s="217" t="s">
        <v>157</v>
      </c>
      <c r="E456" s="223" t="s">
        <v>22</v>
      </c>
      <c r="F456" s="224" t="s">
        <v>179</v>
      </c>
      <c r="G456" s="222"/>
      <c r="H456" s="225" t="s">
        <v>22</v>
      </c>
      <c r="I456" s="226"/>
      <c r="J456" s="222"/>
      <c r="K456" s="222"/>
      <c r="L456" s="227"/>
      <c r="M456" s="228"/>
      <c r="N456" s="229"/>
      <c r="O456" s="229"/>
      <c r="P456" s="229"/>
      <c r="Q456" s="229"/>
      <c r="R456" s="229"/>
      <c r="S456" s="229"/>
      <c r="T456" s="230"/>
      <c r="AT456" s="231" t="s">
        <v>157</v>
      </c>
      <c r="AU456" s="231" t="s">
        <v>82</v>
      </c>
      <c r="AV456" s="12" t="s">
        <v>24</v>
      </c>
      <c r="AW456" s="12" t="s">
        <v>39</v>
      </c>
      <c r="AX456" s="12" t="s">
        <v>75</v>
      </c>
      <c r="AY456" s="231" t="s">
        <v>144</v>
      </c>
    </row>
    <row r="457" spans="2:65" s="13" customFormat="1">
      <c r="B457" s="232"/>
      <c r="C457" s="233"/>
      <c r="D457" s="217" t="s">
        <v>157</v>
      </c>
      <c r="E457" s="234" t="s">
        <v>22</v>
      </c>
      <c r="F457" s="235" t="s">
        <v>180</v>
      </c>
      <c r="G457" s="233"/>
      <c r="H457" s="236">
        <v>9.9</v>
      </c>
      <c r="I457" s="237"/>
      <c r="J457" s="233"/>
      <c r="K457" s="233"/>
      <c r="L457" s="238"/>
      <c r="M457" s="239"/>
      <c r="N457" s="240"/>
      <c r="O457" s="240"/>
      <c r="P457" s="240"/>
      <c r="Q457" s="240"/>
      <c r="R457" s="240"/>
      <c r="S457" s="240"/>
      <c r="T457" s="241"/>
      <c r="AT457" s="242" t="s">
        <v>157</v>
      </c>
      <c r="AU457" s="242" t="s">
        <v>82</v>
      </c>
      <c r="AV457" s="13" t="s">
        <v>82</v>
      </c>
      <c r="AW457" s="13" t="s">
        <v>39</v>
      </c>
      <c r="AX457" s="13" t="s">
        <v>75</v>
      </c>
      <c r="AY457" s="242" t="s">
        <v>144</v>
      </c>
    </row>
    <row r="458" spans="2:65" s="12" customFormat="1">
      <c r="B458" s="221"/>
      <c r="C458" s="222"/>
      <c r="D458" s="217" t="s">
        <v>157</v>
      </c>
      <c r="E458" s="223" t="s">
        <v>22</v>
      </c>
      <c r="F458" s="224" t="s">
        <v>181</v>
      </c>
      <c r="G458" s="222"/>
      <c r="H458" s="225" t="s">
        <v>22</v>
      </c>
      <c r="I458" s="226"/>
      <c r="J458" s="222"/>
      <c r="K458" s="222"/>
      <c r="L458" s="227"/>
      <c r="M458" s="228"/>
      <c r="N458" s="229"/>
      <c r="O458" s="229"/>
      <c r="P458" s="229"/>
      <c r="Q458" s="229"/>
      <c r="R458" s="229"/>
      <c r="S458" s="229"/>
      <c r="T458" s="230"/>
      <c r="AT458" s="231" t="s">
        <v>157</v>
      </c>
      <c r="AU458" s="231" t="s">
        <v>82</v>
      </c>
      <c r="AV458" s="12" t="s">
        <v>24</v>
      </c>
      <c r="AW458" s="12" t="s">
        <v>39</v>
      </c>
      <c r="AX458" s="12" t="s">
        <v>75</v>
      </c>
      <c r="AY458" s="231" t="s">
        <v>144</v>
      </c>
    </row>
    <row r="459" spans="2:65" s="13" customFormat="1">
      <c r="B459" s="232"/>
      <c r="C459" s="233"/>
      <c r="D459" s="217" t="s">
        <v>157</v>
      </c>
      <c r="E459" s="234" t="s">
        <v>22</v>
      </c>
      <c r="F459" s="235" t="s">
        <v>182</v>
      </c>
      <c r="G459" s="233"/>
      <c r="H459" s="236">
        <v>7.6</v>
      </c>
      <c r="I459" s="237"/>
      <c r="J459" s="233"/>
      <c r="K459" s="233"/>
      <c r="L459" s="238"/>
      <c r="M459" s="239"/>
      <c r="N459" s="240"/>
      <c r="O459" s="240"/>
      <c r="P459" s="240"/>
      <c r="Q459" s="240"/>
      <c r="R459" s="240"/>
      <c r="S459" s="240"/>
      <c r="T459" s="241"/>
      <c r="AT459" s="242" t="s">
        <v>157</v>
      </c>
      <c r="AU459" s="242" t="s">
        <v>82</v>
      </c>
      <c r="AV459" s="13" t="s">
        <v>82</v>
      </c>
      <c r="AW459" s="13" t="s">
        <v>39</v>
      </c>
      <c r="AX459" s="13" t="s">
        <v>75</v>
      </c>
      <c r="AY459" s="242" t="s">
        <v>144</v>
      </c>
    </row>
    <row r="460" spans="2:65" s="14" customFormat="1">
      <c r="B460" s="243"/>
      <c r="C460" s="244"/>
      <c r="D460" s="245" t="s">
        <v>157</v>
      </c>
      <c r="E460" s="246" t="s">
        <v>22</v>
      </c>
      <c r="F460" s="247" t="s">
        <v>166</v>
      </c>
      <c r="G460" s="244"/>
      <c r="H460" s="248">
        <v>99.1</v>
      </c>
      <c r="I460" s="249"/>
      <c r="J460" s="244"/>
      <c r="K460" s="244"/>
      <c r="L460" s="250"/>
      <c r="M460" s="251"/>
      <c r="N460" s="252"/>
      <c r="O460" s="252"/>
      <c r="P460" s="252"/>
      <c r="Q460" s="252"/>
      <c r="R460" s="252"/>
      <c r="S460" s="252"/>
      <c r="T460" s="253"/>
      <c r="AT460" s="254" t="s">
        <v>157</v>
      </c>
      <c r="AU460" s="254" t="s">
        <v>82</v>
      </c>
      <c r="AV460" s="14" t="s">
        <v>151</v>
      </c>
      <c r="AW460" s="14" t="s">
        <v>39</v>
      </c>
      <c r="AX460" s="14" t="s">
        <v>24</v>
      </c>
      <c r="AY460" s="254" t="s">
        <v>144</v>
      </c>
    </row>
    <row r="461" spans="2:65" s="1" customFormat="1" ht="22.5" customHeight="1">
      <c r="B461" s="42"/>
      <c r="C461" s="205" t="s">
        <v>560</v>
      </c>
      <c r="D461" s="205" t="s">
        <v>146</v>
      </c>
      <c r="E461" s="206" t="s">
        <v>561</v>
      </c>
      <c r="F461" s="207" t="s">
        <v>562</v>
      </c>
      <c r="G461" s="208" t="s">
        <v>149</v>
      </c>
      <c r="H461" s="209">
        <v>31.6</v>
      </c>
      <c r="I461" s="210"/>
      <c r="J461" s="211">
        <f>ROUND(I461*H461,2)</f>
        <v>0</v>
      </c>
      <c r="K461" s="207" t="s">
        <v>150</v>
      </c>
      <c r="L461" s="62"/>
      <c r="M461" s="212" t="s">
        <v>22</v>
      </c>
      <c r="N461" s="213" t="s">
        <v>46</v>
      </c>
      <c r="O461" s="43"/>
      <c r="P461" s="214">
        <f>O461*H461</f>
        <v>0</v>
      </c>
      <c r="Q461" s="214">
        <v>0</v>
      </c>
      <c r="R461" s="214">
        <f>Q461*H461</f>
        <v>0</v>
      </c>
      <c r="S461" s="214">
        <v>0</v>
      </c>
      <c r="T461" s="215">
        <f>S461*H461</f>
        <v>0</v>
      </c>
      <c r="AR461" s="25" t="s">
        <v>151</v>
      </c>
      <c r="AT461" s="25" t="s">
        <v>146</v>
      </c>
      <c r="AU461" s="25" t="s">
        <v>82</v>
      </c>
      <c r="AY461" s="25" t="s">
        <v>144</v>
      </c>
      <c r="BE461" s="216">
        <f>IF(N461="základní",J461,0)</f>
        <v>0</v>
      </c>
      <c r="BF461" s="216">
        <f>IF(N461="snížená",J461,0)</f>
        <v>0</v>
      </c>
      <c r="BG461" s="216">
        <f>IF(N461="zákl. přenesená",J461,0)</f>
        <v>0</v>
      </c>
      <c r="BH461" s="216">
        <f>IF(N461="sníž. přenesená",J461,0)</f>
        <v>0</v>
      </c>
      <c r="BI461" s="216">
        <f>IF(N461="nulová",J461,0)</f>
        <v>0</v>
      </c>
      <c r="BJ461" s="25" t="s">
        <v>24</v>
      </c>
      <c r="BK461" s="216">
        <f>ROUND(I461*H461,2)</f>
        <v>0</v>
      </c>
      <c r="BL461" s="25" t="s">
        <v>151</v>
      </c>
      <c r="BM461" s="25" t="s">
        <v>563</v>
      </c>
    </row>
    <row r="462" spans="2:65" s="1" customFormat="1" ht="40.5">
      <c r="B462" s="42"/>
      <c r="C462" s="64"/>
      <c r="D462" s="217" t="s">
        <v>153</v>
      </c>
      <c r="E462" s="64"/>
      <c r="F462" s="218" t="s">
        <v>564</v>
      </c>
      <c r="G462" s="64"/>
      <c r="H462" s="64"/>
      <c r="I462" s="173"/>
      <c r="J462" s="64"/>
      <c r="K462" s="64"/>
      <c r="L462" s="62"/>
      <c r="M462" s="219"/>
      <c r="N462" s="43"/>
      <c r="O462" s="43"/>
      <c r="P462" s="43"/>
      <c r="Q462" s="43"/>
      <c r="R462" s="43"/>
      <c r="S462" s="43"/>
      <c r="T462" s="79"/>
      <c r="AT462" s="25" t="s">
        <v>153</v>
      </c>
      <c r="AU462" s="25" t="s">
        <v>82</v>
      </c>
    </row>
    <row r="463" spans="2:65" s="1" customFormat="1" ht="54">
      <c r="B463" s="42"/>
      <c r="C463" s="64"/>
      <c r="D463" s="217" t="s">
        <v>155</v>
      </c>
      <c r="E463" s="64"/>
      <c r="F463" s="220" t="s">
        <v>565</v>
      </c>
      <c r="G463" s="64"/>
      <c r="H463" s="64"/>
      <c r="I463" s="173"/>
      <c r="J463" s="64"/>
      <c r="K463" s="64"/>
      <c r="L463" s="62"/>
      <c r="M463" s="219"/>
      <c r="N463" s="43"/>
      <c r="O463" s="43"/>
      <c r="P463" s="43"/>
      <c r="Q463" s="43"/>
      <c r="R463" s="43"/>
      <c r="S463" s="43"/>
      <c r="T463" s="79"/>
      <c r="AT463" s="25" t="s">
        <v>155</v>
      </c>
      <c r="AU463" s="25" t="s">
        <v>82</v>
      </c>
    </row>
    <row r="464" spans="2:65" s="12" customFormat="1">
      <c r="B464" s="221"/>
      <c r="C464" s="222"/>
      <c r="D464" s="217" t="s">
        <v>157</v>
      </c>
      <c r="E464" s="223" t="s">
        <v>22</v>
      </c>
      <c r="F464" s="224" t="s">
        <v>158</v>
      </c>
      <c r="G464" s="222"/>
      <c r="H464" s="225" t="s">
        <v>22</v>
      </c>
      <c r="I464" s="226"/>
      <c r="J464" s="222"/>
      <c r="K464" s="222"/>
      <c r="L464" s="227"/>
      <c r="M464" s="228"/>
      <c r="N464" s="229"/>
      <c r="O464" s="229"/>
      <c r="P464" s="229"/>
      <c r="Q464" s="229"/>
      <c r="R464" s="229"/>
      <c r="S464" s="229"/>
      <c r="T464" s="230"/>
      <c r="AT464" s="231" t="s">
        <v>157</v>
      </c>
      <c r="AU464" s="231" t="s">
        <v>82</v>
      </c>
      <c r="AV464" s="12" t="s">
        <v>24</v>
      </c>
      <c r="AW464" s="12" t="s">
        <v>39</v>
      </c>
      <c r="AX464" s="12" t="s">
        <v>75</v>
      </c>
      <c r="AY464" s="231" t="s">
        <v>144</v>
      </c>
    </row>
    <row r="465" spans="2:65" s="13" customFormat="1">
      <c r="B465" s="232"/>
      <c r="C465" s="233"/>
      <c r="D465" s="245" t="s">
        <v>157</v>
      </c>
      <c r="E465" s="255" t="s">
        <v>22</v>
      </c>
      <c r="F465" s="256" t="s">
        <v>188</v>
      </c>
      <c r="G465" s="233"/>
      <c r="H465" s="257">
        <v>31.6</v>
      </c>
      <c r="I465" s="237"/>
      <c r="J465" s="233"/>
      <c r="K465" s="233"/>
      <c r="L465" s="238"/>
      <c r="M465" s="239"/>
      <c r="N465" s="240"/>
      <c r="O465" s="240"/>
      <c r="P465" s="240"/>
      <c r="Q465" s="240"/>
      <c r="R465" s="240"/>
      <c r="S465" s="240"/>
      <c r="T465" s="241"/>
      <c r="AT465" s="242" t="s">
        <v>157</v>
      </c>
      <c r="AU465" s="242" t="s">
        <v>82</v>
      </c>
      <c r="AV465" s="13" t="s">
        <v>82</v>
      </c>
      <c r="AW465" s="13" t="s">
        <v>39</v>
      </c>
      <c r="AX465" s="13" t="s">
        <v>24</v>
      </c>
      <c r="AY465" s="242" t="s">
        <v>144</v>
      </c>
    </row>
    <row r="466" spans="2:65" s="1" customFormat="1" ht="22.5" customHeight="1">
      <c r="B466" s="42"/>
      <c r="C466" s="205" t="s">
        <v>566</v>
      </c>
      <c r="D466" s="205" t="s">
        <v>146</v>
      </c>
      <c r="E466" s="206" t="s">
        <v>567</v>
      </c>
      <c r="F466" s="207" t="s">
        <v>568</v>
      </c>
      <c r="G466" s="208" t="s">
        <v>149</v>
      </c>
      <c r="H466" s="209">
        <v>25.3</v>
      </c>
      <c r="I466" s="210"/>
      <c r="J466" s="211">
        <f>ROUND(I466*H466,2)</f>
        <v>0</v>
      </c>
      <c r="K466" s="207" t="s">
        <v>150</v>
      </c>
      <c r="L466" s="62"/>
      <c r="M466" s="212" t="s">
        <v>22</v>
      </c>
      <c r="N466" s="213" t="s">
        <v>46</v>
      </c>
      <c r="O466" s="43"/>
      <c r="P466" s="214">
        <f>O466*H466</f>
        <v>0</v>
      </c>
      <c r="Q466" s="214">
        <v>0</v>
      </c>
      <c r="R466" s="214">
        <f>Q466*H466</f>
        <v>0</v>
      </c>
      <c r="S466" s="214">
        <v>0</v>
      </c>
      <c r="T466" s="215">
        <f>S466*H466</f>
        <v>0</v>
      </c>
      <c r="AR466" s="25" t="s">
        <v>151</v>
      </c>
      <c r="AT466" s="25" t="s">
        <v>146</v>
      </c>
      <c r="AU466" s="25" t="s">
        <v>82</v>
      </c>
      <c r="AY466" s="25" t="s">
        <v>144</v>
      </c>
      <c r="BE466" s="216">
        <f>IF(N466="základní",J466,0)</f>
        <v>0</v>
      </c>
      <c r="BF466" s="216">
        <f>IF(N466="snížená",J466,0)</f>
        <v>0</v>
      </c>
      <c r="BG466" s="216">
        <f>IF(N466="zákl. přenesená",J466,0)</f>
        <v>0</v>
      </c>
      <c r="BH466" s="216">
        <f>IF(N466="sníž. přenesená",J466,0)</f>
        <v>0</v>
      </c>
      <c r="BI466" s="216">
        <f>IF(N466="nulová",J466,0)</f>
        <v>0</v>
      </c>
      <c r="BJ466" s="25" t="s">
        <v>24</v>
      </c>
      <c r="BK466" s="216">
        <f>ROUND(I466*H466,2)</f>
        <v>0</v>
      </c>
      <c r="BL466" s="25" t="s">
        <v>151</v>
      </c>
      <c r="BM466" s="25" t="s">
        <v>569</v>
      </c>
    </row>
    <row r="467" spans="2:65" s="1" customFormat="1" ht="40.5">
      <c r="B467" s="42"/>
      <c r="C467" s="64"/>
      <c r="D467" s="217" t="s">
        <v>153</v>
      </c>
      <c r="E467" s="64"/>
      <c r="F467" s="218" t="s">
        <v>570</v>
      </c>
      <c r="G467" s="64"/>
      <c r="H467" s="64"/>
      <c r="I467" s="173"/>
      <c r="J467" s="64"/>
      <c r="K467" s="64"/>
      <c r="L467" s="62"/>
      <c r="M467" s="219"/>
      <c r="N467" s="43"/>
      <c r="O467" s="43"/>
      <c r="P467" s="43"/>
      <c r="Q467" s="43"/>
      <c r="R467" s="43"/>
      <c r="S467" s="43"/>
      <c r="T467" s="79"/>
      <c r="AT467" s="25" t="s">
        <v>153</v>
      </c>
      <c r="AU467" s="25" t="s">
        <v>82</v>
      </c>
    </row>
    <row r="468" spans="2:65" s="1" customFormat="1" ht="54">
      <c r="B468" s="42"/>
      <c r="C468" s="64"/>
      <c r="D468" s="217" t="s">
        <v>155</v>
      </c>
      <c r="E468" s="64"/>
      <c r="F468" s="220" t="s">
        <v>565</v>
      </c>
      <c r="G468" s="64"/>
      <c r="H468" s="64"/>
      <c r="I468" s="173"/>
      <c r="J468" s="64"/>
      <c r="K468" s="64"/>
      <c r="L468" s="62"/>
      <c r="M468" s="219"/>
      <c r="N468" s="43"/>
      <c r="O468" s="43"/>
      <c r="P468" s="43"/>
      <c r="Q468" s="43"/>
      <c r="R468" s="43"/>
      <c r="S468" s="43"/>
      <c r="T468" s="79"/>
      <c r="AT468" s="25" t="s">
        <v>155</v>
      </c>
      <c r="AU468" s="25" t="s">
        <v>82</v>
      </c>
    </row>
    <row r="469" spans="2:65" s="12" customFormat="1">
      <c r="B469" s="221"/>
      <c r="C469" s="222"/>
      <c r="D469" s="217" t="s">
        <v>157</v>
      </c>
      <c r="E469" s="223" t="s">
        <v>22</v>
      </c>
      <c r="F469" s="224" t="s">
        <v>158</v>
      </c>
      <c r="G469" s="222"/>
      <c r="H469" s="225" t="s">
        <v>22</v>
      </c>
      <c r="I469" s="226"/>
      <c r="J469" s="222"/>
      <c r="K469" s="222"/>
      <c r="L469" s="227"/>
      <c r="M469" s="228"/>
      <c r="N469" s="229"/>
      <c r="O469" s="229"/>
      <c r="P469" s="229"/>
      <c r="Q469" s="229"/>
      <c r="R469" s="229"/>
      <c r="S469" s="229"/>
      <c r="T469" s="230"/>
      <c r="AT469" s="231" t="s">
        <v>157</v>
      </c>
      <c r="AU469" s="231" t="s">
        <v>82</v>
      </c>
      <c r="AV469" s="12" t="s">
        <v>24</v>
      </c>
      <c r="AW469" s="12" t="s">
        <v>39</v>
      </c>
      <c r="AX469" s="12" t="s">
        <v>75</v>
      </c>
      <c r="AY469" s="231" t="s">
        <v>144</v>
      </c>
    </row>
    <row r="470" spans="2:65" s="13" customFormat="1">
      <c r="B470" s="232"/>
      <c r="C470" s="233"/>
      <c r="D470" s="217" t="s">
        <v>157</v>
      </c>
      <c r="E470" s="234" t="s">
        <v>22</v>
      </c>
      <c r="F470" s="235" t="s">
        <v>193</v>
      </c>
      <c r="G470" s="233"/>
      <c r="H470" s="236">
        <v>25.3</v>
      </c>
      <c r="I470" s="237"/>
      <c r="J470" s="233"/>
      <c r="K470" s="233"/>
      <c r="L470" s="238"/>
      <c r="M470" s="239"/>
      <c r="N470" s="240"/>
      <c r="O470" s="240"/>
      <c r="P470" s="240"/>
      <c r="Q470" s="240"/>
      <c r="R470" s="240"/>
      <c r="S470" s="240"/>
      <c r="T470" s="241"/>
      <c r="AT470" s="242" t="s">
        <v>157</v>
      </c>
      <c r="AU470" s="242" t="s">
        <v>82</v>
      </c>
      <c r="AV470" s="13" t="s">
        <v>82</v>
      </c>
      <c r="AW470" s="13" t="s">
        <v>39</v>
      </c>
      <c r="AX470" s="13" t="s">
        <v>24</v>
      </c>
      <c r="AY470" s="242" t="s">
        <v>144</v>
      </c>
    </row>
    <row r="471" spans="2:65" s="11" customFormat="1" ht="29.85" customHeight="1">
      <c r="B471" s="188"/>
      <c r="C471" s="189"/>
      <c r="D471" s="202" t="s">
        <v>74</v>
      </c>
      <c r="E471" s="203" t="s">
        <v>571</v>
      </c>
      <c r="F471" s="203" t="s">
        <v>572</v>
      </c>
      <c r="G471" s="189"/>
      <c r="H471" s="189"/>
      <c r="I471" s="192"/>
      <c r="J471" s="204">
        <f>BK471</f>
        <v>0</v>
      </c>
      <c r="K471" s="189"/>
      <c r="L471" s="194"/>
      <c r="M471" s="195"/>
      <c r="N471" s="196"/>
      <c r="O471" s="196"/>
      <c r="P471" s="197">
        <f>SUM(P472:P512)</f>
        <v>0</v>
      </c>
      <c r="Q471" s="196"/>
      <c r="R471" s="197">
        <f>SUM(R472:R512)</f>
        <v>0</v>
      </c>
      <c r="S471" s="196"/>
      <c r="T471" s="198">
        <f>SUM(T472:T512)</f>
        <v>0</v>
      </c>
      <c r="AR471" s="199" t="s">
        <v>24</v>
      </c>
      <c r="AT471" s="200" t="s">
        <v>74</v>
      </c>
      <c r="AU471" s="200" t="s">
        <v>24</v>
      </c>
      <c r="AY471" s="199" t="s">
        <v>144</v>
      </c>
      <c r="BK471" s="201">
        <f>SUM(BK472:BK512)</f>
        <v>0</v>
      </c>
    </row>
    <row r="472" spans="2:65" s="1" customFormat="1" ht="22.5" customHeight="1">
      <c r="B472" s="42"/>
      <c r="C472" s="205" t="s">
        <v>573</v>
      </c>
      <c r="D472" s="205" t="s">
        <v>146</v>
      </c>
      <c r="E472" s="206" t="s">
        <v>574</v>
      </c>
      <c r="F472" s="207" t="s">
        <v>575</v>
      </c>
      <c r="G472" s="208" t="s">
        <v>268</v>
      </c>
      <c r="H472" s="209">
        <v>591.34299999999996</v>
      </c>
      <c r="I472" s="210"/>
      <c r="J472" s="211">
        <f>ROUND(I472*H472,2)</f>
        <v>0</v>
      </c>
      <c r="K472" s="207" t="s">
        <v>150</v>
      </c>
      <c r="L472" s="62"/>
      <c r="M472" s="212" t="s">
        <v>22</v>
      </c>
      <c r="N472" s="213" t="s">
        <v>46</v>
      </c>
      <c r="O472" s="43"/>
      <c r="P472" s="214">
        <f>O472*H472</f>
        <v>0</v>
      </c>
      <c r="Q472" s="214">
        <v>0</v>
      </c>
      <c r="R472" s="214">
        <f>Q472*H472</f>
        <v>0</v>
      </c>
      <c r="S472" s="214">
        <v>0</v>
      </c>
      <c r="T472" s="215">
        <f>S472*H472</f>
        <v>0</v>
      </c>
      <c r="AR472" s="25" t="s">
        <v>151</v>
      </c>
      <c r="AT472" s="25" t="s">
        <v>146</v>
      </c>
      <c r="AU472" s="25" t="s">
        <v>82</v>
      </c>
      <c r="AY472" s="25" t="s">
        <v>144</v>
      </c>
      <c r="BE472" s="216">
        <f>IF(N472="základní",J472,0)</f>
        <v>0</v>
      </c>
      <c r="BF472" s="216">
        <f>IF(N472="snížená",J472,0)</f>
        <v>0</v>
      </c>
      <c r="BG472" s="216">
        <f>IF(N472="zákl. přenesená",J472,0)</f>
        <v>0</v>
      </c>
      <c r="BH472" s="216">
        <f>IF(N472="sníž. přenesená",J472,0)</f>
        <v>0</v>
      </c>
      <c r="BI472" s="216">
        <f>IF(N472="nulová",J472,0)</f>
        <v>0</v>
      </c>
      <c r="BJ472" s="25" t="s">
        <v>24</v>
      </c>
      <c r="BK472" s="216">
        <f>ROUND(I472*H472,2)</f>
        <v>0</v>
      </c>
      <c r="BL472" s="25" t="s">
        <v>151</v>
      </c>
      <c r="BM472" s="25" t="s">
        <v>576</v>
      </c>
    </row>
    <row r="473" spans="2:65" s="1" customFormat="1" ht="27">
      <c r="B473" s="42"/>
      <c r="C473" s="64"/>
      <c r="D473" s="217" t="s">
        <v>153</v>
      </c>
      <c r="E473" s="64"/>
      <c r="F473" s="218" t="s">
        <v>577</v>
      </c>
      <c r="G473" s="64"/>
      <c r="H473" s="64"/>
      <c r="I473" s="173"/>
      <c r="J473" s="64"/>
      <c r="K473" s="64"/>
      <c r="L473" s="62"/>
      <c r="M473" s="219"/>
      <c r="N473" s="43"/>
      <c r="O473" s="43"/>
      <c r="P473" s="43"/>
      <c r="Q473" s="43"/>
      <c r="R473" s="43"/>
      <c r="S473" s="43"/>
      <c r="T473" s="79"/>
      <c r="AT473" s="25" t="s">
        <v>153</v>
      </c>
      <c r="AU473" s="25" t="s">
        <v>82</v>
      </c>
    </row>
    <row r="474" spans="2:65" s="1" customFormat="1" ht="94.5">
      <c r="B474" s="42"/>
      <c r="C474" s="64"/>
      <c r="D474" s="217" t="s">
        <v>155</v>
      </c>
      <c r="E474" s="64"/>
      <c r="F474" s="220" t="s">
        <v>578</v>
      </c>
      <c r="G474" s="64"/>
      <c r="H474" s="64"/>
      <c r="I474" s="173"/>
      <c r="J474" s="64"/>
      <c r="K474" s="64"/>
      <c r="L474" s="62"/>
      <c r="M474" s="219"/>
      <c r="N474" s="43"/>
      <c r="O474" s="43"/>
      <c r="P474" s="43"/>
      <c r="Q474" s="43"/>
      <c r="R474" s="43"/>
      <c r="S474" s="43"/>
      <c r="T474" s="79"/>
      <c r="AT474" s="25" t="s">
        <v>155</v>
      </c>
      <c r="AU474" s="25" t="s">
        <v>82</v>
      </c>
    </row>
    <row r="475" spans="2:65" s="13" customFormat="1">
      <c r="B475" s="232"/>
      <c r="C475" s="233"/>
      <c r="D475" s="217" t="s">
        <v>157</v>
      </c>
      <c r="E475" s="234" t="s">
        <v>22</v>
      </c>
      <c r="F475" s="235" t="s">
        <v>579</v>
      </c>
      <c r="G475" s="233"/>
      <c r="H475" s="236">
        <v>287.666</v>
      </c>
      <c r="I475" s="237"/>
      <c r="J475" s="233"/>
      <c r="K475" s="233"/>
      <c r="L475" s="238"/>
      <c r="M475" s="239"/>
      <c r="N475" s="240"/>
      <c r="O475" s="240"/>
      <c r="P475" s="240"/>
      <c r="Q475" s="240"/>
      <c r="R475" s="240"/>
      <c r="S475" s="240"/>
      <c r="T475" s="241"/>
      <c r="AT475" s="242" t="s">
        <v>157</v>
      </c>
      <c r="AU475" s="242" t="s">
        <v>82</v>
      </c>
      <c r="AV475" s="13" t="s">
        <v>82</v>
      </c>
      <c r="AW475" s="13" t="s">
        <v>39</v>
      </c>
      <c r="AX475" s="13" t="s">
        <v>75</v>
      </c>
      <c r="AY475" s="242" t="s">
        <v>144</v>
      </c>
    </row>
    <row r="476" spans="2:65" s="13" customFormat="1">
      <c r="B476" s="232"/>
      <c r="C476" s="233"/>
      <c r="D476" s="217" t="s">
        <v>157</v>
      </c>
      <c r="E476" s="234" t="s">
        <v>22</v>
      </c>
      <c r="F476" s="235" t="s">
        <v>580</v>
      </c>
      <c r="G476" s="233"/>
      <c r="H476" s="236">
        <v>40.433</v>
      </c>
      <c r="I476" s="237"/>
      <c r="J476" s="233"/>
      <c r="K476" s="233"/>
      <c r="L476" s="238"/>
      <c r="M476" s="239"/>
      <c r="N476" s="240"/>
      <c r="O476" s="240"/>
      <c r="P476" s="240"/>
      <c r="Q476" s="240"/>
      <c r="R476" s="240"/>
      <c r="S476" s="240"/>
      <c r="T476" s="241"/>
      <c r="AT476" s="242" t="s">
        <v>157</v>
      </c>
      <c r="AU476" s="242" t="s">
        <v>82</v>
      </c>
      <c r="AV476" s="13" t="s">
        <v>82</v>
      </c>
      <c r="AW476" s="13" t="s">
        <v>39</v>
      </c>
      <c r="AX476" s="13" t="s">
        <v>75</v>
      </c>
      <c r="AY476" s="242" t="s">
        <v>144</v>
      </c>
    </row>
    <row r="477" spans="2:65" s="13" customFormat="1">
      <c r="B477" s="232"/>
      <c r="C477" s="233"/>
      <c r="D477" s="217" t="s">
        <v>157</v>
      </c>
      <c r="E477" s="234" t="s">
        <v>22</v>
      </c>
      <c r="F477" s="235" t="s">
        <v>581</v>
      </c>
      <c r="G477" s="233"/>
      <c r="H477" s="236">
        <v>4.1630000000000003</v>
      </c>
      <c r="I477" s="237"/>
      <c r="J477" s="233"/>
      <c r="K477" s="233"/>
      <c r="L477" s="238"/>
      <c r="M477" s="239"/>
      <c r="N477" s="240"/>
      <c r="O477" s="240"/>
      <c r="P477" s="240"/>
      <c r="Q477" s="240"/>
      <c r="R477" s="240"/>
      <c r="S477" s="240"/>
      <c r="T477" s="241"/>
      <c r="AT477" s="242" t="s">
        <v>157</v>
      </c>
      <c r="AU477" s="242" t="s">
        <v>82</v>
      </c>
      <c r="AV477" s="13" t="s">
        <v>82</v>
      </c>
      <c r="AW477" s="13" t="s">
        <v>39</v>
      </c>
      <c r="AX477" s="13" t="s">
        <v>75</v>
      </c>
      <c r="AY477" s="242" t="s">
        <v>144</v>
      </c>
    </row>
    <row r="478" spans="2:65" s="13" customFormat="1">
      <c r="B478" s="232"/>
      <c r="C478" s="233"/>
      <c r="D478" s="217" t="s">
        <v>157</v>
      </c>
      <c r="E478" s="234" t="s">
        <v>22</v>
      </c>
      <c r="F478" s="235" t="s">
        <v>582</v>
      </c>
      <c r="G478" s="233"/>
      <c r="H478" s="236">
        <v>15.105</v>
      </c>
      <c r="I478" s="237"/>
      <c r="J478" s="233"/>
      <c r="K478" s="233"/>
      <c r="L478" s="238"/>
      <c r="M478" s="239"/>
      <c r="N478" s="240"/>
      <c r="O478" s="240"/>
      <c r="P478" s="240"/>
      <c r="Q478" s="240"/>
      <c r="R478" s="240"/>
      <c r="S478" s="240"/>
      <c r="T478" s="241"/>
      <c r="AT478" s="242" t="s">
        <v>157</v>
      </c>
      <c r="AU478" s="242" t="s">
        <v>82</v>
      </c>
      <c r="AV478" s="13" t="s">
        <v>82</v>
      </c>
      <c r="AW478" s="13" t="s">
        <v>39</v>
      </c>
      <c r="AX478" s="13" t="s">
        <v>75</v>
      </c>
      <c r="AY478" s="242" t="s">
        <v>144</v>
      </c>
    </row>
    <row r="479" spans="2:65" s="13" customFormat="1">
      <c r="B479" s="232"/>
      <c r="C479" s="233"/>
      <c r="D479" s="217" t="s">
        <v>157</v>
      </c>
      <c r="E479" s="234" t="s">
        <v>22</v>
      </c>
      <c r="F479" s="235" t="s">
        <v>583</v>
      </c>
      <c r="G479" s="233"/>
      <c r="H479" s="236">
        <v>235.32</v>
      </c>
      <c r="I479" s="237"/>
      <c r="J479" s="233"/>
      <c r="K479" s="233"/>
      <c r="L479" s="238"/>
      <c r="M479" s="239"/>
      <c r="N479" s="240"/>
      <c r="O479" s="240"/>
      <c r="P479" s="240"/>
      <c r="Q479" s="240"/>
      <c r="R479" s="240"/>
      <c r="S479" s="240"/>
      <c r="T479" s="241"/>
      <c r="AT479" s="242" t="s">
        <v>157</v>
      </c>
      <c r="AU479" s="242" t="s">
        <v>82</v>
      </c>
      <c r="AV479" s="13" t="s">
        <v>82</v>
      </c>
      <c r="AW479" s="13" t="s">
        <v>39</v>
      </c>
      <c r="AX479" s="13" t="s">
        <v>75</v>
      </c>
      <c r="AY479" s="242" t="s">
        <v>144</v>
      </c>
    </row>
    <row r="480" spans="2:65" s="13" customFormat="1">
      <c r="B480" s="232"/>
      <c r="C480" s="233"/>
      <c r="D480" s="217" t="s">
        <v>157</v>
      </c>
      <c r="E480" s="234" t="s">
        <v>22</v>
      </c>
      <c r="F480" s="235" t="s">
        <v>584</v>
      </c>
      <c r="G480" s="233"/>
      <c r="H480" s="236">
        <v>8.2360000000000007</v>
      </c>
      <c r="I480" s="237"/>
      <c r="J480" s="233"/>
      <c r="K480" s="233"/>
      <c r="L480" s="238"/>
      <c r="M480" s="239"/>
      <c r="N480" s="240"/>
      <c r="O480" s="240"/>
      <c r="P480" s="240"/>
      <c r="Q480" s="240"/>
      <c r="R480" s="240"/>
      <c r="S480" s="240"/>
      <c r="T480" s="241"/>
      <c r="AT480" s="242" t="s">
        <v>157</v>
      </c>
      <c r="AU480" s="242" t="s">
        <v>82</v>
      </c>
      <c r="AV480" s="13" t="s">
        <v>82</v>
      </c>
      <c r="AW480" s="13" t="s">
        <v>39</v>
      </c>
      <c r="AX480" s="13" t="s">
        <v>75</v>
      </c>
      <c r="AY480" s="242" t="s">
        <v>144</v>
      </c>
    </row>
    <row r="481" spans="2:65" s="13" customFormat="1">
      <c r="B481" s="232"/>
      <c r="C481" s="233"/>
      <c r="D481" s="217" t="s">
        <v>157</v>
      </c>
      <c r="E481" s="234" t="s">
        <v>22</v>
      </c>
      <c r="F481" s="235" t="s">
        <v>585</v>
      </c>
      <c r="G481" s="233"/>
      <c r="H481" s="236">
        <v>0.17399999999999999</v>
      </c>
      <c r="I481" s="237"/>
      <c r="J481" s="233"/>
      <c r="K481" s="233"/>
      <c r="L481" s="238"/>
      <c r="M481" s="239"/>
      <c r="N481" s="240"/>
      <c r="O481" s="240"/>
      <c r="P481" s="240"/>
      <c r="Q481" s="240"/>
      <c r="R481" s="240"/>
      <c r="S481" s="240"/>
      <c r="T481" s="241"/>
      <c r="AT481" s="242" t="s">
        <v>157</v>
      </c>
      <c r="AU481" s="242" t="s">
        <v>82</v>
      </c>
      <c r="AV481" s="13" t="s">
        <v>82</v>
      </c>
      <c r="AW481" s="13" t="s">
        <v>39</v>
      </c>
      <c r="AX481" s="13" t="s">
        <v>75</v>
      </c>
      <c r="AY481" s="242" t="s">
        <v>144</v>
      </c>
    </row>
    <row r="482" spans="2:65" s="13" customFormat="1">
      <c r="B482" s="232"/>
      <c r="C482" s="233"/>
      <c r="D482" s="217" t="s">
        <v>157</v>
      </c>
      <c r="E482" s="234" t="s">
        <v>22</v>
      </c>
      <c r="F482" s="235" t="s">
        <v>586</v>
      </c>
      <c r="G482" s="233"/>
      <c r="H482" s="236">
        <v>0.246</v>
      </c>
      <c r="I482" s="237"/>
      <c r="J482" s="233"/>
      <c r="K482" s="233"/>
      <c r="L482" s="238"/>
      <c r="M482" s="239"/>
      <c r="N482" s="240"/>
      <c r="O482" s="240"/>
      <c r="P482" s="240"/>
      <c r="Q482" s="240"/>
      <c r="R482" s="240"/>
      <c r="S482" s="240"/>
      <c r="T482" s="241"/>
      <c r="AT482" s="242" t="s">
        <v>157</v>
      </c>
      <c r="AU482" s="242" t="s">
        <v>82</v>
      </c>
      <c r="AV482" s="13" t="s">
        <v>82</v>
      </c>
      <c r="AW482" s="13" t="s">
        <v>39</v>
      </c>
      <c r="AX482" s="13" t="s">
        <v>75</v>
      </c>
      <c r="AY482" s="242" t="s">
        <v>144</v>
      </c>
    </row>
    <row r="483" spans="2:65" s="14" customFormat="1">
      <c r="B483" s="243"/>
      <c r="C483" s="244"/>
      <c r="D483" s="245" t="s">
        <v>157</v>
      </c>
      <c r="E483" s="246" t="s">
        <v>22</v>
      </c>
      <c r="F483" s="247" t="s">
        <v>166</v>
      </c>
      <c r="G483" s="244"/>
      <c r="H483" s="248">
        <v>591.34299999999996</v>
      </c>
      <c r="I483" s="249"/>
      <c r="J483" s="244"/>
      <c r="K483" s="244"/>
      <c r="L483" s="250"/>
      <c r="M483" s="251"/>
      <c r="N483" s="252"/>
      <c r="O483" s="252"/>
      <c r="P483" s="252"/>
      <c r="Q483" s="252"/>
      <c r="R483" s="252"/>
      <c r="S483" s="252"/>
      <c r="T483" s="253"/>
      <c r="AT483" s="254" t="s">
        <v>157</v>
      </c>
      <c r="AU483" s="254" t="s">
        <v>82</v>
      </c>
      <c r="AV483" s="14" t="s">
        <v>151</v>
      </c>
      <c r="AW483" s="14" t="s">
        <v>39</v>
      </c>
      <c r="AX483" s="14" t="s">
        <v>24</v>
      </c>
      <c r="AY483" s="254" t="s">
        <v>144</v>
      </c>
    </row>
    <row r="484" spans="2:65" s="1" customFormat="1" ht="22.5" customHeight="1">
      <c r="B484" s="42"/>
      <c r="C484" s="205" t="s">
        <v>587</v>
      </c>
      <c r="D484" s="205" t="s">
        <v>146</v>
      </c>
      <c r="E484" s="206" t="s">
        <v>588</v>
      </c>
      <c r="F484" s="207" t="s">
        <v>589</v>
      </c>
      <c r="G484" s="208" t="s">
        <v>268</v>
      </c>
      <c r="H484" s="209">
        <v>5322.0870000000004</v>
      </c>
      <c r="I484" s="210"/>
      <c r="J484" s="211">
        <f>ROUND(I484*H484,2)</f>
        <v>0</v>
      </c>
      <c r="K484" s="207" t="s">
        <v>150</v>
      </c>
      <c r="L484" s="62"/>
      <c r="M484" s="212" t="s">
        <v>22</v>
      </c>
      <c r="N484" s="213" t="s">
        <v>46</v>
      </c>
      <c r="O484" s="43"/>
      <c r="P484" s="214">
        <f>O484*H484</f>
        <v>0</v>
      </c>
      <c r="Q484" s="214">
        <v>0</v>
      </c>
      <c r="R484" s="214">
        <f>Q484*H484</f>
        <v>0</v>
      </c>
      <c r="S484" s="214">
        <v>0</v>
      </c>
      <c r="T484" s="215">
        <f>S484*H484</f>
        <v>0</v>
      </c>
      <c r="AR484" s="25" t="s">
        <v>151</v>
      </c>
      <c r="AT484" s="25" t="s">
        <v>146</v>
      </c>
      <c r="AU484" s="25" t="s">
        <v>82</v>
      </c>
      <c r="AY484" s="25" t="s">
        <v>144</v>
      </c>
      <c r="BE484" s="216">
        <f>IF(N484="základní",J484,0)</f>
        <v>0</v>
      </c>
      <c r="BF484" s="216">
        <f>IF(N484="snížená",J484,0)</f>
        <v>0</v>
      </c>
      <c r="BG484" s="216">
        <f>IF(N484="zákl. přenesená",J484,0)</f>
        <v>0</v>
      </c>
      <c r="BH484" s="216">
        <f>IF(N484="sníž. přenesená",J484,0)</f>
        <v>0</v>
      </c>
      <c r="BI484" s="216">
        <f>IF(N484="nulová",J484,0)</f>
        <v>0</v>
      </c>
      <c r="BJ484" s="25" t="s">
        <v>24</v>
      </c>
      <c r="BK484" s="216">
        <f>ROUND(I484*H484,2)</f>
        <v>0</v>
      </c>
      <c r="BL484" s="25" t="s">
        <v>151</v>
      </c>
      <c r="BM484" s="25" t="s">
        <v>590</v>
      </c>
    </row>
    <row r="485" spans="2:65" s="1" customFormat="1" ht="27">
      <c r="B485" s="42"/>
      <c r="C485" s="64"/>
      <c r="D485" s="217" t="s">
        <v>153</v>
      </c>
      <c r="E485" s="64"/>
      <c r="F485" s="218" t="s">
        <v>591</v>
      </c>
      <c r="G485" s="64"/>
      <c r="H485" s="64"/>
      <c r="I485" s="173"/>
      <c r="J485" s="64"/>
      <c r="K485" s="64"/>
      <c r="L485" s="62"/>
      <c r="M485" s="219"/>
      <c r="N485" s="43"/>
      <c r="O485" s="43"/>
      <c r="P485" s="43"/>
      <c r="Q485" s="43"/>
      <c r="R485" s="43"/>
      <c r="S485" s="43"/>
      <c r="T485" s="79"/>
      <c r="AT485" s="25" t="s">
        <v>153</v>
      </c>
      <c r="AU485" s="25" t="s">
        <v>82</v>
      </c>
    </row>
    <row r="486" spans="2:65" s="1" customFormat="1" ht="94.5">
      <c r="B486" s="42"/>
      <c r="C486" s="64"/>
      <c r="D486" s="217" t="s">
        <v>155</v>
      </c>
      <c r="E486" s="64"/>
      <c r="F486" s="220" t="s">
        <v>578</v>
      </c>
      <c r="G486" s="64"/>
      <c r="H486" s="64"/>
      <c r="I486" s="173"/>
      <c r="J486" s="64"/>
      <c r="K486" s="64"/>
      <c r="L486" s="62"/>
      <c r="M486" s="219"/>
      <c r="N486" s="43"/>
      <c r="O486" s="43"/>
      <c r="P486" s="43"/>
      <c r="Q486" s="43"/>
      <c r="R486" s="43"/>
      <c r="S486" s="43"/>
      <c r="T486" s="79"/>
      <c r="AT486" s="25" t="s">
        <v>155</v>
      </c>
      <c r="AU486" s="25" t="s">
        <v>82</v>
      </c>
    </row>
    <row r="487" spans="2:65" s="12" customFormat="1">
      <c r="B487" s="221"/>
      <c r="C487" s="222"/>
      <c r="D487" s="217" t="s">
        <v>157</v>
      </c>
      <c r="E487" s="223" t="s">
        <v>22</v>
      </c>
      <c r="F487" s="224" t="s">
        <v>592</v>
      </c>
      <c r="G487" s="222"/>
      <c r="H487" s="225" t="s">
        <v>22</v>
      </c>
      <c r="I487" s="226"/>
      <c r="J487" s="222"/>
      <c r="K487" s="222"/>
      <c r="L487" s="227"/>
      <c r="M487" s="228"/>
      <c r="N487" s="229"/>
      <c r="O487" s="229"/>
      <c r="P487" s="229"/>
      <c r="Q487" s="229"/>
      <c r="R487" s="229"/>
      <c r="S487" s="229"/>
      <c r="T487" s="230"/>
      <c r="AT487" s="231" t="s">
        <v>157</v>
      </c>
      <c r="AU487" s="231" t="s">
        <v>82</v>
      </c>
      <c r="AV487" s="12" t="s">
        <v>24</v>
      </c>
      <c r="AW487" s="12" t="s">
        <v>39</v>
      </c>
      <c r="AX487" s="12" t="s">
        <v>75</v>
      </c>
      <c r="AY487" s="231" t="s">
        <v>144</v>
      </c>
    </row>
    <row r="488" spans="2:65" s="13" customFormat="1">
      <c r="B488" s="232"/>
      <c r="C488" s="233"/>
      <c r="D488" s="245" t="s">
        <v>157</v>
      </c>
      <c r="E488" s="255" t="s">
        <v>22</v>
      </c>
      <c r="F488" s="256" t="s">
        <v>593</v>
      </c>
      <c r="G488" s="233"/>
      <c r="H488" s="257">
        <v>5322.0870000000004</v>
      </c>
      <c r="I488" s="237"/>
      <c r="J488" s="233"/>
      <c r="K488" s="233"/>
      <c r="L488" s="238"/>
      <c r="M488" s="239"/>
      <c r="N488" s="240"/>
      <c r="O488" s="240"/>
      <c r="P488" s="240"/>
      <c r="Q488" s="240"/>
      <c r="R488" s="240"/>
      <c r="S488" s="240"/>
      <c r="T488" s="241"/>
      <c r="AT488" s="242" t="s">
        <v>157</v>
      </c>
      <c r="AU488" s="242" t="s">
        <v>82</v>
      </c>
      <c r="AV488" s="13" t="s">
        <v>82</v>
      </c>
      <c r="AW488" s="13" t="s">
        <v>39</v>
      </c>
      <c r="AX488" s="13" t="s">
        <v>24</v>
      </c>
      <c r="AY488" s="242" t="s">
        <v>144</v>
      </c>
    </row>
    <row r="489" spans="2:65" s="1" customFormat="1" ht="22.5" customHeight="1">
      <c r="B489" s="42"/>
      <c r="C489" s="205" t="s">
        <v>594</v>
      </c>
      <c r="D489" s="205" t="s">
        <v>146</v>
      </c>
      <c r="E489" s="206" t="s">
        <v>595</v>
      </c>
      <c r="F489" s="207" t="s">
        <v>596</v>
      </c>
      <c r="G489" s="208" t="s">
        <v>268</v>
      </c>
      <c r="H489" s="209">
        <v>47.039000000000001</v>
      </c>
      <c r="I489" s="210"/>
      <c r="J489" s="211">
        <f>ROUND(I489*H489,2)</f>
        <v>0</v>
      </c>
      <c r="K489" s="207" t="s">
        <v>150</v>
      </c>
      <c r="L489" s="62"/>
      <c r="M489" s="212" t="s">
        <v>22</v>
      </c>
      <c r="N489" s="213" t="s">
        <v>46</v>
      </c>
      <c r="O489" s="43"/>
      <c r="P489" s="214">
        <f>O489*H489</f>
        <v>0</v>
      </c>
      <c r="Q489" s="214">
        <v>0</v>
      </c>
      <c r="R489" s="214">
        <f>Q489*H489</f>
        <v>0</v>
      </c>
      <c r="S489" s="214">
        <v>0</v>
      </c>
      <c r="T489" s="215">
        <f>S489*H489</f>
        <v>0</v>
      </c>
      <c r="AR489" s="25" t="s">
        <v>151</v>
      </c>
      <c r="AT489" s="25" t="s">
        <v>146</v>
      </c>
      <c r="AU489" s="25" t="s">
        <v>82</v>
      </c>
      <c r="AY489" s="25" t="s">
        <v>144</v>
      </c>
      <c r="BE489" s="216">
        <f>IF(N489="základní",J489,0)</f>
        <v>0</v>
      </c>
      <c r="BF489" s="216">
        <f>IF(N489="snížená",J489,0)</f>
        <v>0</v>
      </c>
      <c r="BG489" s="216">
        <f>IF(N489="zákl. přenesená",J489,0)</f>
        <v>0</v>
      </c>
      <c r="BH489" s="216">
        <f>IF(N489="sníž. přenesená",J489,0)</f>
        <v>0</v>
      </c>
      <c r="BI489" s="216">
        <f>IF(N489="nulová",J489,0)</f>
        <v>0</v>
      </c>
      <c r="BJ489" s="25" t="s">
        <v>24</v>
      </c>
      <c r="BK489" s="216">
        <f>ROUND(I489*H489,2)</f>
        <v>0</v>
      </c>
      <c r="BL489" s="25" t="s">
        <v>151</v>
      </c>
      <c r="BM489" s="25" t="s">
        <v>597</v>
      </c>
    </row>
    <row r="490" spans="2:65" s="1" customFormat="1" ht="27">
      <c r="B490" s="42"/>
      <c r="C490" s="64"/>
      <c r="D490" s="217" t="s">
        <v>153</v>
      </c>
      <c r="E490" s="64"/>
      <c r="F490" s="218" t="s">
        <v>598</v>
      </c>
      <c r="G490" s="64"/>
      <c r="H490" s="64"/>
      <c r="I490" s="173"/>
      <c r="J490" s="64"/>
      <c r="K490" s="64"/>
      <c r="L490" s="62"/>
      <c r="M490" s="219"/>
      <c r="N490" s="43"/>
      <c r="O490" s="43"/>
      <c r="P490" s="43"/>
      <c r="Q490" s="43"/>
      <c r="R490" s="43"/>
      <c r="S490" s="43"/>
      <c r="T490" s="79"/>
      <c r="AT490" s="25" t="s">
        <v>153</v>
      </c>
      <c r="AU490" s="25" t="s">
        <v>82</v>
      </c>
    </row>
    <row r="491" spans="2:65" s="1" customFormat="1" ht="67.5">
      <c r="B491" s="42"/>
      <c r="C491" s="64"/>
      <c r="D491" s="217" t="s">
        <v>155</v>
      </c>
      <c r="E491" s="64"/>
      <c r="F491" s="220" t="s">
        <v>599</v>
      </c>
      <c r="G491" s="64"/>
      <c r="H491" s="64"/>
      <c r="I491" s="173"/>
      <c r="J491" s="64"/>
      <c r="K491" s="64"/>
      <c r="L491" s="62"/>
      <c r="M491" s="219"/>
      <c r="N491" s="43"/>
      <c r="O491" s="43"/>
      <c r="P491" s="43"/>
      <c r="Q491" s="43"/>
      <c r="R491" s="43"/>
      <c r="S491" s="43"/>
      <c r="T491" s="79"/>
      <c r="AT491" s="25" t="s">
        <v>155</v>
      </c>
      <c r="AU491" s="25" t="s">
        <v>82</v>
      </c>
    </row>
    <row r="492" spans="2:65" s="12" customFormat="1">
      <c r="B492" s="221"/>
      <c r="C492" s="222"/>
      <c r="D492" s="217" t="s">
        <v>157</v>
      </c>
      <c r="E492" s="223" t="s">
        <v>22</v>
      </c>
      <c r="F492" s="224" t="s">
        <v>600</v>
      </c>
      <c r="G492" s="222"/>
      <c r="H492" s="225" t="s">
        <v>22</v>
      </c>
      <c r="I492" s="226"/>
      <c r="J492" s="222"/>
      <c r="K492" s="222"/>
      <c r="L492" s="227"/>
      <c r="M492" s="228"/>
      <c r="N492" s="229"/>
      <c r="O492" s="229"/>
      <c r="P492" s="229"/>
      <c r="Q492" s="229"/>
      <c r="R492" s="229"/>
      <c r="S492" s="229"/>
      <c r="T492" s="230"/>
      <c r="AT492" s="231" t="s">
        <v>157</v>
      </c>
      <c r="AU492" s="231" t="s">
        <v>82</v>
      </c>
      <c r="AV492" s="12" t="s">
        <v>24</v>
      </c>
      <c r="AW492" s="12" t="s">
        <v>39</v>
      </c>
      <c r="AX492" s="12" t="s">
        <v>75</v>
      </c>
      <c r="AY492" s="231" t="s">
        <v>144</v>
      </c>
    </row>
    <row r="493" spans="2:65" s="13" customFormat="1">
      <c r="B493" s="232"/>
      <c r="C493" s="233"/>
      <c r="D493" s="217" t="s">
        <v>157</v>
      </c>
      <c r="E493" s="234" t="s">
        <v>22</v>
      </c>
      <c r="F493" s="235" t="s">
        <v>601</v>
      </c>
      <c r="G493" s="233"/>
      <c r="H493" s="236">
        <v>25.765999999999998</v>
      </c>
      <c r="I493" s="237"/>
      <c r="J493" s="233"/>
      <c r="K493" s="233"/>
      <c r="L493" s="238"/>
      <c r="M493" s="239"/>
      <c r="N493" s="240"/>
      <c r="O493" s="240"/>
      <c r="P493" s="240"/>
      <c r="Q493" s="240"/>
      <c r="R493" s="240"/>
      <c r="S493" s="240"/>
      <c r="T493" s="241"/>
      <c r="AT493" s="242" t="s">
        <v>157</v>
      </c>
      <c r="AU493" s="242" t="s">
        <v>82</v>
      </c>
      <c r="AV493" s="13" t="s">
        <v>82</v>
      </c>
      <c r="AW493" s="13" t="s">
        <v>39</v>
      </c>
      <c r="AX493" s="13" t="s">
        <v>75</v>
      </c>
      <c r="AY493" s="242" t="s">
        <v>144</v>
      </c>
    </row>
    <row r="494" spans="2:65" s="13" customFormat="1">
      <c r="B494" s="232"/>
      <c r="C494" s="233"/>
      <c r="D494" s="217" t="s">
        <v>157</v>
      </c>
      <c r="E494" s="234" t="s">
        <v>22</v>
      </c>
      <c r="F494" s="235" t="s">
        <v>602</v>
      </c>
      <c r="G494" s="233"/>
      <c r="H494" s="236">
        <v>13.177</v>
      </c>
      <c r="I494" s="237"/>
      <c r="J494" s="233"/>
      <c r="K494" s="233"/>
      <c r="L494" s="238"/>
      <c r="M494" s="239"/>
      <c r="N494" s="240"/>
      <c r="O494" s="240"/>
      <c r="P494" s="240"/>
      <c r="Q494" s="240"/>
      <c r="R494" s="240"/>
      <c r="S494" s="240"/>
      <c r="T494" s="241"/>
      <c r="AT494" s="242" t="s">
        <v>157</v>
      </c>
      <c r="AU494" s="242" t="s">
        <v>82</v>
      </c>
      <c r="AV494" s="13" t="s">
        <v>82</v>
      </c>
      <c r="AW494" s="13" t="s">
        <v>39</v>
      </c>
      <c r="AX494" s="13" t="s">
        <v>75</v>
      </c>
      <c r="AY494" s="242" t="s">
        <v>144</v>
      </c>
    </row>
    <row r="495" spans="2:65" s="13" customFormat="1">
      <c r="B495" s="232"/>
      <c r="C495" s="233"/>
      <c r="D495" s="217" t="s">
        <v>157</v>
      </c>
      <c r="E495" s="234" t="s">
        <v>22</v>
      </c>
      <c r="F495" s="235" t="s">
        <v>603</v>
      </c>
      <c r="G495" s="233"/>
      <c r="H495" s="236">
        <v>8.0960000000000001</v>
      </c>
      <c r="I495" s="237"/>
      <c r="J495" s="233"/>
      <c r="K495" s="233"/>
      <c r="L495" s="238"/>
      <c r="M495" s="239"/>
      <c r="N495" s="240"/>
      <c r="O495" s="240"/>
      <c r="P495" s="240"/>
      <c r="Q495" s="240"/>
      <c r="R495" s="240"/>
      <c r="S495" s="240"/>
      <c r="T495" s="241"/>
      <c r="AT495" s="242" t="s">
        <v>157</v>
      </c>
      <c r="AU495" s="242" t="s">
        <v>82</v>
      </c>
      <c r="AV495" s="13" t="s">
        <v>82</v>
      </c>
      <c r="AW495" s="13" t="s">
        <v>39</v>
      </c>
      <c r="AX495" s="13" t="s">
        <v>75</v>
      </c>
      <c r="AY495" s="242" t="s">
        <v>144</v>
      </c>
    </row>
    <row r="496" spans="2:65" s="14" customFormat="1">
      <c r="B496" s="243"/>
      <c r="C496" s="244"/>
      <c r="D496" s="245" t="s">
        <v>157</v>
      </c>
      <c r="E496" s="246" t="s">
        <v>22</v>
      </c>
      <c r="F496" s="247" t="s">
        <v>166</v>
      </c>
      <c r="G496" s="244"/>
      <c r="H496" s="248">
        <v>47.039000000000001</v>
      </c>
      <c r="I496" s="249"/>
      <c r="J496" s="244"/>
      <c r="K496" s="244"/>
      <c r="L496" s="250"/>
      <c r="M496" s="251"/>
      <c r="N496" s="252"/>
      <c r="O496" s="252"/>
      <c r="P496" s="252"/>
      <c r="Q496" s="252"/>
      <c r="R496" s="252"/>
      <c r="S496" s="252"/>
      <c r="T496" s="253"/>
      <c r="AT496" s="254" t="s">
        <v>157</v>
      </c>
      <c r="AU496" s="254" t="s">
        <v>82</v>
      </c>
      <c r="AV496" s="14" t="s">
        <v>151</v>
      </c>
      <c r="AW496" s="14" t="s">
        <v>39</v>
      </c>
      <c r="AX496" s="14" t="s">
        <v>24</v>
      </c>
      <c r="AY496" s="254" t="s">
        <v>144</v>
      </c>
    </row>
    <row r="497" spans="2:65" s="1" customFormat="1" ht="22.5" customHeight="1">
      <c r="B497" s="42"/>
      <c r="C497" s="205" t="s">
        <v>604</v>
      </c>
      <c r="D497" s="205" t="s">
        <v>146</v>
      </c>
      <c r="E497" s="206" t="s">
        <v>605</v>
      </c>
      <c r="F497" s="207" t="s">
        <v>606</v>
      </c>
      <c r="G497" s="208" t="s">
        <v>268</v>
      </c>
      <c r="H497" s="209">
        <v>572.07500000000005</v>
      </c>
      <c r="I497" s="210"/>
      <c r="J497" s="211">
        <f>ROUND(I497*H497,2)</f>
        <v>0</v>
      </c>
      <c r="K497" s="207" t="s">
        <v>150</v>
      </c>
      <c r="L497" s="62"/>
      <c r="M497" s="212" t="s">
        <v>22</v>
      </c>
      <c r="N497" s="213" t="s">
        <v>46</v>
      </c>
      <c r="O497" s="43"/>
      <c r="P497" s="214">
        <f>O497*H497</f>
        <v>0</v>
      </c>
      <c r="Q497" s="214">
        <v>0</v>
      </c>
      <c r="R497" s="214">
        <f>Q497*H497</f>
        <v>0</v>
      </c>
      <c r="S497" s="214">
        <v>0</v>
      </c>
      <c r="T497" s="215">
        <f>S497*H497</f>
        <v>0</v>
      </c>
      <c r="AR497" s="25" t="s">
        <v>151</v>
      </c>
      <c r="AT497" s="25" t="s">
        <v>146</v>
      </c>
      <c r="AU497" s="25" t="s">
        <v>82</v>
      </c>
      <c r="AY497" s="25" t="s">
        <v>144</v>
      </c>
      <c r="BE497" s="216">
        <f>IF(N497="základní",J497,0)</f>
        <v>0</v>
      </c>
      <c r="BF497" s="216">
        <f>IF(N497="snížená",J497,0)</f>
        <v>0</v>
      </c>
      <c r="BG497" s="216">
        <f>IF(N497="zákl. přenesená",J497,0)</f>
        <v>0</v>
      </c>
      <c r="BH497" s="216">
        <f>IF(N497="sníž. přenesená",J497,0)</f>
        <v>0</v>
      </c>
      <c r="BI497" s="216">
        <f>IF(N497="nulová",J497,0)</f>
        <v>0</v>
      </c>
      <c r="BJ497" s="25" t="s">
        <v>24</v>
      </c>
      <c r="BK497" s="216">
        <f>ROUND(I497*H497,2)</f>
        <v>0</v>
      </c>
      <c r="BL497" s="25" t="s">
        <v>151</v>
      </c>
      <c r="BM497" s="25" t="s">
        <v>607</v>
      </c>
    </row>
    <row r="498" spans="2:65" s="1" customFormat="1">
      <c r="B498" s="42"/>
      <c r="C498" s="64"/>
      <c r="D498" s="217" t="s">
        <v>153</v>
      </c>
      <c r="E498" s="64"/>
      <c r="F498" s="218" t="s">
        <v>608</v>
      </c>
      <c r="G498" s="64"/>
      <c r="H498" s="64"/>
      <c r="I498" s="173"/>
      <c r="J498" s="64"/>
      <c r="K498" s="64"/>
      <c r="L498" s="62"/>
      <c r="M498" s="219"/>
      <c r="N498" s="43"/>
      <c r="O498" s="43"/>
      <c r="P498" s="43"/>
      <c r="Q498" s="43"/>
      <c r="R498" s="43"/>
      <c r="S498" s="43"/>
      <c r="T498" s="79"/>
      <c r="AT498" s="25" t="s">
        <v>153</v>
      </c>
      <c r="AU498" s="25" t="s">
        <v>82</v>
      </c>
    </row>
    <row r="499" spans="2:65" s="1" customFormat="1" ht="67.5">
      <c r="B499" s="42"/>
      <c r="C499" s="64"/>
      <c r="D499" s="217" t="s">
        <v>155</v>
      </c>
      <c r="E499" s="64"/>
      <c r="F499" s="220" t="s">
        <v>609</v>
      </c>
      <c r="G499" s="64"/>
      <c r="H499" s="64"/>
      <c r="I499" s="173"/>
      <c r="J499" s="64"/>
      <c r="K499" s="64"/>
      <c r="L499" s="62"/>
      <c r="M499" s="219"/>
      <c r="N499" s="43"/>
      <c r="O499" s="43"/>
      <c r="P499" s="43"/>
      <c r="Q499" s="43"/>
      <c r="R499" s="43"/>
      <c r="S499" s="43"/>
      <c r="T499" s="79"/>
      <c r="AT499" s="25" t="s">
        <v>155</v>
      </c>
      <c r="AU499" s="25" t="s">
        <v>82</v>
      </c>
    </row>
    <row r="500" spans="2:65" s="13" customFormat="1">
      <c r="B500" s="232"/>
      <c r="C500" s="233"/>
      <c r="D500" s="217" t="s">
        <v>157</v>
      </c>
      <c r="E500" s="234" t="s">
        <v>22</v>
      </c>
      <c r="F500" s="235" t="s">
        <v>579</v>
      </c>
      <c r="G500" s="233"/>
      <c r="H500" s="236">
        <v>287.666</v>
      </c>
      <c r="I500" s="237"/>
      <c r="J500" s="233"/>
      <c r="K500" s="233"/>
      <c r="L500" s="238"/>
      <c r="M500" s="239"/>
      <c r="N500" s="240"/>
      <c r="O500" s="240"/>
      <c r="P500" s="240"/>
      <c r="Q500" s="240"/>
      <c r="R500" s="240"/>
      <c r="S500" s="240"/>
      <c r="T500" s="241"/>
      <c r="AT500" s="242" t="s">
        <v>157</v>
      </c>
      <c r="AU500" s="242" t="s">
        <v>82</v>
      </c>
      <c r="AV500" s="13" t="s">
        <v>82</v>
      </c>
      <c r="AW500" s="13" t="s">
        <v>39</v>
      </c>
      <c r="AX500" s="13" t="s">
        <v>75</v>
      </c>
      <c r="AY500" s="242" t="s">
        <v>144</v>
      </c>
    </row>
    <row r="501" spans="2:65" s="13" customFormat="1">
      <c r="B501" s="232"/>
      <c r="C501" s="233"/>
      <c r="D501" s="217" t="s">
        <v>157</v>
      </c>
      <c r="E501" s="234" t="s">
        <v>22</v>
      </c>
      <c r="F501" s="235" t="s">
        <v>580</v>
      </c>
      <c r="G501" s="233"/>
      <c r="H501" s="236">
        <v>40.433</v>
      </c>
      <c r="I501" s="237"/>
      <c r="J501" s="233"/>
      <c r="K501" s="233"/>
      <c r="L501" s="238"/>
      <c r="M501" s="239"/>
      <c r="N501" s="240"/>
      <c r="O501" s="240"/>
      <c r="P501" s="240"/>
      <c r="Q501" s="240"/>
      <c r="R501" s="240"/>
      <c r="S501" s="240"/>
      <c r="T501" s="241"/>
      <c r="AT501" s="242" t="s">
        <v>157</v>
      </c>
      <c r="AU501" s="242" t="s">
        <v>82</v>
      </c>
      <c r="AV501" s="13" t="s">
        <v>82</v>
      </c>
      <c r="AW501" s="13" t="s">
        <v>39</v>
      </c>
      <c r="AX501" s="13" t="s">
        <v>75</v>
      </c>
      <c r="AY501" s="242" t="s">
        <v>144</v>
      </c>
    </row>
    <row r="502" spans="2:65" s="13" customFormat="1">
      <c r="B502" s="232"/>
      <c r="C502" s="233"/>
      <c r="D502" s="217" t="s">
        <v>157</v>
      </c>
      <c r="E502" s="234" t="s">
        <v>22</v>
      </c>
      <c r="F502" s="235" t="s">
        <v>583</v>
      </c>
      <c r="G502" s="233"/>
      <c r="H502" s="236">
        <v>235.32</v>
      </c>
      <c r="I502" s="237"/>
      <c r="J502" s="233"/>
      <c r="K502" s="233"/>
      <c r="L502" s="238"/>
      <c r="M502" s="239"/>
      <c r="N502" s="240"/>
      <c r="O502" s="240"/>
      <c r="P502" s="240"/>
      <c r="Q502" s="240"/>
      <c r="R502" s="240"/>
      <c r="S502" s="240"/>
      <c r="T502" s="241"/>
      <c r="AT502" s="242" t="s">
        <v>157</v>
      </c>
      <c r="AU502" s="242" t="s">
        <v>82</v>
      </c>
      <c r="AV502" s="13" t="s">
        <v>82</v>
      </c>
      <c r="AW502" s="13" t="s">
        <v>39</v>
      </c>
      <c r="AX502" s="13" t="s">
        <v>75</v>
      </c>
      <c r="AY502" s="242" t="s">
        <v>144</v>
      </c>
    </row>
    <row r="503" spans="2:65" s="13" customFormat="1">
      <c r="B503" s="232"/>
      <c r="C503" s="233"/>
      <c r="D503" s="217" t="s">
        <v>157</v>
      </c>
      <c r="E503" s="234" t="s">
        <v>22</v>
      </c>
      <c r="F503" s="235" t="s">
        <v>584</v>
      </c>
      <c r="G503" s="233"/>
      <c r="H503" s="236">
        <v>8.2360000000000007</v>
      </c>
      <c r="I503" s="237"/>
      <c r="J503" s="233"/>
      <c r="K503" s="233"/>
      <c r="L503" s="238"/>
      <c r="M503" s="239"/>
      <c r="N503" s="240"/>
      <c r="O503" s="240"/>
      <c r="P503" s="240"/>
      <c r="Q503" s="240"/>
      <c r="R503" s="240"/>
      <c r="S503" s="240"/>
      <c r="T503" s="241"/>
      <c r="AT503" s="242" t="s">
        <v>157</v>
      </c>
      <c r="AU503" s="242" t="s">
        <v>82</v>
      </c>
      <c r="AV503" s="13" t="s">
        <v>82</v>
      </c>
      <c r="AW503" s="13" t="s">
        <v>39</v>
      </c>
      <c r="AX503" s="13" t="s">
        <v>75</v>
      </c>
      <c r="AY503" s="242" t="s">
        <v>144</v>
      </c>
    </row>
    <row r="504" spans="2:65" s="13" customFormat="1">
      <c r="B504" s="232"/>
      <c r="C504" s="233"/>
      <c r="D504" s="217" t="s">
        <v>157</v>
      </c>
      <c r="E504" s="234" t="s">
        <v>22</v>
      </c>
      <c r="F504" s="235" t="s">
        <v>585</v>
      </c>
      <c r="G504" s="233"/>
      <c r="H504" s="236">
        <v>0.17399999999999999</v>
      </c>
      <c r="I504" s="237"/>
      <c r="J504" s="233"/>
      <c r="K504" s="233"/>
      <c r="L504" s="238"/>
      <c r="M504" s="239"/>
      <c r="N504" s="240"/>
      <c r="O504" s="240"/>
      <c r="P504" s="240"/>
      <c r="Q504" s="240"/>
      <c r="R504" s="240"/>
      <c r="S504" s="240"/>
      <c r="T504" s="241"/>
      <c r="AT504" s="242" t="s">
        <v>157</v>
      </c>
      <c r="AU504" s="242" t="s">
        <v>82</v>
      </c>
      <c r="AV504" s="13" t="s">
        <v>82</v>
      </c>
      <c r="AW504" s="13" t="s">
        <v>39</v>
      </c>
      <c r="AX504" s="13" t="s">
        <v>75</v>
      </c>
      <c r="AY504" s="242" t="s">
        <v>144</v>
      </c>
    </row>
    <row r="505" spans="2:65" s="13" customFormat="1">
      <c r="B505" s="232"/>
      <c r="C505" s="233"/>
      <c r="D505" s="217" t="s">
        <v>157</v>
      </c>
      <c r="E505" s="234" t="s">
        <v>22</v>
      </c>
      <c r="F505" s="235" t="s">
        <v>586</v>
      </c>
      <c r="G505" s="233"/>
      <c r="H505" s="236">
        <v>0.246</v>
      </c>
      <c r="I505" s="237"/>
      <c r="J505" s="233"/>
      <c r="K505" s="233"/>
      <c r="L505" s="238"/>
      <c r="M505" s="239"/>
      <c r="N505" s="240"/>
      <c r="O505" s="240"/>
      <c r="P505" s="240"/>
      <c r="Q505" s="240"/>
      <c r="R505" s="240"/>
      <c r="S505" s="240"/>
      <c r="T505" s="241"/>
      <c r="AT505" s="242" t="s">
        <v>157</v>
      </c>
      <c r="AU505" s="242" t="s">
        <v>82</v>
      </c>
      <c r="AV505" s="13" t="s">
        <v>82</v>
      </c>
      <c r="AW505" s="13" t="s">
        <v>39</v>
      </c>
      <c r="AX505" s="13" t="s">
        <v>75</v>
      </c>
      <c r="AY505" s="242" t="s">
        <v>144</v>
      </c>
    </row>
    <row r="506" spans="2:65" s="14" customFormat="1">
      <c r="B506" s="243"/>
      <c r="C506" s="244"/>
      <c r="D506" s="245" t="s">
        <v>157</v>
      </c>
      <c r="E506" s="246" t="s">
        <v>22</v>
      </c>
      <c r="F506" s="247" t="s">
        <v>166</v>
      </c>
      <c r="G506" s="244"/>
      <c r="H506" s="248">
        <v>572.07500000000005</v>
      </c>
      <c r="I506" s="249"/>
      <c r="J506" s="244"/>
      <c r="K506" s="244"/>
      <c r="L506" s="250"/>
      <c r="M506" s="251"/>
      <c r="N506" s="252"/>
      <c r="O506" s="252"/>
      <c r="P506" s="252"/>
      <c r="Q506" s="252"/>
      <c r="R506" s="252"/>
      <c r="S506" s="252"/>
      <c r="T506" s="253"/>
      <c r="AT506" s="254" t="s">
        <v>157</v>
      </c>
      <c r="AU506" s="254" t="s">
        <v>82</v>
      </c>
      <c r="AV506" s="14" t="s">
        <v>151</v>
      </c>
      <c r="AW506" s="14" t="s">
        <v>39</v>
      </c>
      <c r="AX506" s="14" t="s">
        <v>24</v>
      </c>
      <c r="AY506" s="254" t="s">
        <v>144</v>
      </c>
    </row>
    <row r="507" spans="2:65" s="1" customFormat="1" ht="22.5" customHeight="1">
      <c r="B507" s="42"/>
      <c r="C507" s="205" t="s">
        <v>610</v>
      </c>
      <c r="D507" s="205" t="s">
        <v>146</v>
      </c>
      <c r="E507" s="206" t="s">
        <v>611</v>
      </c>
      <c r="F507" s="207" t="s">
        <v>612</v>
      </c>
      <c r="G507" s="208" t="s">
        <v>268</v>
      </c>
      <c r="H507" s="209">
        <v>19.268000000000001</v>
      </c>
      <c r="I507" s="210"/>
      <c r="J507" s="211">
        <f>ROUND(I507*H507,2)</f>
        <v>0</v>
      </c>
      <c r="K507" s="207" t="s">
        <v>150</v>
      </c>
      <c r="L507" s="62"/>
      <c r="M507" s="212" t="s">
        <v>22</v>
      </c>
      <c r="N507" s="213" t="s">
        <v>46</v>
      </c>
      <c r="O507" s="43"/>
      <c r="P507" s="214">
        <f>O507*H507</f>
        <v>0</v>
      </c>
      <c r="Q507" s="214">
        <v>0</v>
      </c>
      <c r="R507" s="214">
        <f>Q507*H507</f>
        <v>0</v>
      </c>
      <c r="S507" s="214">
        <v>0</v>
      </c>
      <c r="T507" s="215">
        <f>S507*H507</f>
        <v>0</v>
      </c>
      <c r="AR507" s="25" t="s">
        <v>151</v>
      </c>
      <c r="AT507" s="25" t="s">
        <v>146</v>
      </c>
      <c r="AU507" s="25" t="s">
        <v>82</v>
      </c>
      <c r="AY507" s="25" t="s">
        <v>144</v>
      </c>
      <c r="BE507" s="216">
        <f>IF(N507="základní",J507,0)</f>
        <v>0</v>
      </c>
      <c r="BF507" s="216">
        <f>IF(N507="snížená",J507,0)</f>
        <v>0</v>
      </c>
      <c r="BG507" s="216">
        <f>IF(N507="zákl. přenesená",J507,0)</f>
        <v>0</v>
      </c>
      <c r="BH507" s="216">
        <f>IF(N507="sníž. přenesená",J507,0)</f>
        <v>0</v>
      </c>
      <c r="BI507" s="216">
        <f>IF(N507="nulová",J507,0)</f>
        <v>0</v>
      </c>
      <c r="BJ507" s="25" t="s">
        <v>24</v>
      </c>
      <c r="BK507" s="216">
        <f>ROUND(I507*H507,2)</f>
        <v>0</v>
      </c>
      <c r="BL507" s="25" t="s">
        <v>151</v>
      </c>
      <c r="BM507" s="25" t="s">
        <v>613</v>
      </c>
    </row>
    <row r="508" spans="2:65" s="1" customFormat="1">
      <c r="B508" s="42"/>
      <c r="C508" s="64"/>
      <c r="D508" s="217" t="s">
        <v>153</v>
      </c>
      <c r="E508" s="64"/>
      <c r="F508" s="218" t="s">
        <v>614</v>
      </c>
      <c r="G508" s="64"/>
      <c r="H508" s="64"/>
      <c r="I508" s="173"/>
      <c r="J508" s="64"/>
      <c r="K508" s="64"/>
      <c r="L508" s="62"/>
      <c r="M508" s="219"/>
      <c r="N508" s="43"/>
      <c r="O508" s="43"/>
      <c r="P508" s="43"/>
      <c r="Q508" s="43"/>
      <c r="R508" s="43"/>
      <c r="S508" s="43"/>
      <c r="T508" s="79"/>
      <c r="AT508" s="25" t="s">
        <v>153</v>
      </c>
      <c r="AU508" s="25" t="s">
        <v>82</v>
      </c>
    </row>
    <row r="509" spans="2:65" s="1" customFormat="1" ht="67.5">
      <c r="B509" s="42"/>
      <c r="C509" s="64"/>
      <c r="D509" s="217" t="s">
        <v>155</v>
      </c>
      <c r="E509" s="64"/>
      <c r="F509" s="220" t="s">
        <v>609</v>
      </c>
      <c r="G509" s="64"/>
      <c r="H509" s="64"/>
      <c r="I509" s="173"/>
      <c r="J509" s="64"/>
      <c r="K509" s="64"/>
      <c r="L509" s="62"/>
      <c r="M509" s="219"/>
      <c r="N509" s="43"/>
      <c r="O509" s="43"/>
      <c r="P509" s="43"/>
      <c r="Q509" s="43"/>
      <c r="R509" s="43"/>
      <c r="S509" s="43"/>
      <c r="T509" s="79"/>
      <c r="AT509" s="25" t="s">
        <v>155</v>
      </c>
      <c r="AU509" s="25" t="s">
        <v>82</v>
      </c>
    </row>
    <row r="510" spans="2:65" s="13" customFormat="1">
      <c r="B510" s="232"/>
      <c r="C510" s="233"/>
      <c r="D510" s="217" t="s">
        <v>157</v>
      </c>
      <c r="E510" s="234" t="s">
        <v>22</v>
      </c>
      <c r="F510" s="235" t="s">
        <v>581</v>
      </c>
      <c r="G510" s="233"/>
      <c r="H510" s="236">
        <v>4.1630000000000003</v>
      </c>
      <c r="I510" s="237"/>
      <c r="J510" s="233"/>
      <c r="K510" s="233"/>
      <c r="L510" s="238"/>
      <c r="M510" s="239"/>
      <c r="N510" s="240"/>
      <c r="O510" s="240"/>
      <c r="P510" s="240"/>
      <c r="Q510" s="240"/>
      <c r="R510" s="240"/>
      <c r="S510" s="240"/>
      <c r="T510" s="241"/>
      <c r="AT510" s="242" t="s">
        <v>157</v>
      </c>
      <c r="AU510" s="242" t="s">
        <v>82</v>
      </c>
      <c r="AV510" s="13" t="s">
        <v>82</v>
      </c>
      <c r="AW510" s="13" t="s">
        <v>39</v>
      </c>
      <c r="AX510" s="13" t="s">
        <v>75</v>
      </c>
      <c r="AY510" s="242" t="s">
        <v>144</v>
      </c>
    </row>
    <row r="511" spans="2:65" s="13" customFormat="1">
      <c r="B511" s="232"/>
      <c r="C511" s="233"/>
      <c r="D511" s="217" t="s">
        <v>157</v>
      </c>
      <c r="E511" s="234" t="s">
        <v>22</v>
      </c>
      <c r="F511" s="235" t="s">
        <v>582</v>
      </c>
      <c r="G511" s="233"/>
      <c r="H511" s="236">
        <v>15.105</v>
      </c>
      <c r="I511" s="237"/>
      <c r="J511" s="233"/>
      <c r="K511" s="233"/>
      <c r="L511" s="238"/>
      <c r="M511" s="239"/>
      <c r="N511" s="240"/>
      <c r="O511" s="240"/>
      <c r="P511" s="240"/>
      <c r="Q511" s="240"/>
      <c r="R511" s="240"/>
      <c r="S511" s="240"/>
      <c r="T511" s="241"/>
      <c r="AT511" s="242" t="s">
        <v>157</v>
      </c>
      <c r="AU511" s="242" t="s">
        <v>82</v>
      </c>
      <c r="AV511" s="13" t="s">
        <v>82</v>
      </c>
      <c r="AW511" s="13" t="s">
        <v>39</v>
      </c>
      <c r="AX511" s="13" t="s">
        <v>75</v>
      </c>
      <c r="AY511" s="242" t="s">
        <v>144</v>
      </c>
    </row>
    <row r="512" spans="2:65" s="14" customFormat="1">
      <c r="B512" s="243"/>
      <c r="C512" s="244"/>
      <c r="D512" s="217" t="s">
        <v>157</v>
      </c>
      <c r="E512" s="280" t="s">
        <v>22</v>
      </c>
      <c r="F512" s="281" t="s">
        <v>166</v>
      </c>
      <c r="G512" s="244"/>
      <c r="H512" s="282">
        <v>19.268000000000001</v>
      </c>
      <c r="I512" s="249"/>
      <c r="J512" s="244"/>
      <c r="K512" s="244"/>
      <c r="L512" s="250"/>
      <c r="M512" s="251"/>
      <c r="N512" s="252"/>
      <c r="O512" s="252"/>
      <c r="P512" s="252"/>
      <c r="Q512" s="252"/>
      <c r="R512" s="252"/>
      <c r="S512" s="252"/>
      <c r="T512" s="253"/>
      <c r="AT512" s="254" t="s">
        <v>157</v>
      </c>
      <c r="AU512" s="254" t="s">
        <v>82</v>
      </c>
      <c r="AV512" s="14" t="s">
        <v>151</v>
      </c>
      <c r="AW512" s="14" t="s">
        <v>39</v>
      </c>
      <c r="AX512" s="14" t="s">
        <v>24</v>
      </c>
      <c r="AY512" s="254" t="s">
        <v>144</v>
      </c>
    </row>
    <row r="513" spans="2:65" s="11" customFormat="1" ht="29.85" customHeight="1">
      <c r="B513" s="188"/>
      <c r="C513" s="189"/>
      <c r="D513" s="202" t="s">
        <v>74</v>
      </c>
      <c r="E513" s="203" t="s">
        <v>615</v>
      </c>
      <c r="F513" s="203" t="s">
        <v>616</v>
      </c>
      <c r="G513" s="189"/>
      <c r="H513" s="189"/>
      <c r="I513" s="192"/>
      <c r="J513" s="204">
        <f>BK513</f>
        <v>0</v>
      </c>
      <c r="K513" s="189"/>
      <c r="L513" s="194"/>
      <c r="M513" s="195"/>
      <c r="N513" s="196"/>
      <c r="O513" s="196"/>
      <c r="P513" s="197">
        <f>SUM(P514:P515)</f>
        <v>0</v>
      </c>
      <c r="Q513" s="196"/>
      <c r="R513" s="197">
        <f>SUM(R514:R515)</f>
        <v>0</v>
      </c>
      <c r="S513" s="196"/>
      <c r="T513" s="198">
        <f>SUM(T514:T515)</f>
        <v>0</v>
      </c>
      <c r="AR513" s="199" t="s">
        <v>24</v>
      </c>
      <c r="AT513" s="200" t="s">
        <v>74</v>
      </c>
      <c r="AU513" s="200" t="s">
        <v>24</v>
      </c>
      <c r="AY513" s="199" t="s">
        <v>144</v>
      </c>
      <c r="BK513" s="201">
        <f>SUM(BK514:BK515)</f>
        <v>0</v>
      </c>
    </row>
    <row r="514" spans="2:65" s="1" customFormat="1" ht="22.5" customHeight="1">
      <c r="B514" s="42"/>
      <c r="C514" s="205" t="s">
        <v>617</v>
      </c>
      <c r="D514" s="205" t="s">
        <v>146</v>
      </c>
      <c r="E514" s="206" t="s">
        <v>618</v>
      </c>
      <c r="F514" s="207" t="s">
        <v>619</v>
      </c>
      <c r="G514" s="208" t="s">
        <v>268</v>
      </c>
      <c r="H514" s="209">
        <v>2194.598</v>
      </c>
      <c r="I514" s="210"/>
      <c r="J514" s="211">
        <f>ROUND(I514*H514,2)</f>
        <v>0</v>
      </c>
      <c r="K514" s="207" t="s">
        <v>150</v>
      </c>
      <c r="L514" s="62"/>
      <c r="M514" s="212" t="s">
        <v>22</v>
      </c>
      <c r="N514" s="213" t="s">
        <v>46</v>
      </c>
      <c r="O514" s="43"/>
      <c r="P514" s="214">
        <f>O514*H514</f>
        <v>0</v>
      </c>
      <c r="Q514" s="214">
        <v>0</v>
      </c>
      <c r="R514" s="214">
        <f>Q514*H514</f>
        <v>0</v>
      </c>
      <c r="S514" s="214">
        <v>0</v>
      </c>
      <c r="T514" s="215">
        <f>S514*H514</f>
        <v>0</v>
      </c>
      <c r="AR514" s="25" t="s">
        <v>151</v>
      </c>
      <c r="AT514" s="25" t="s">
        <v>146</v>
      </c>
      <c r="AU514" s="25" t="s">
        <v>82</v>
      </c>
      <c r="AY514" s="25" t="s">
        <v>144</v>
      </c>
      <c r="BE514" s="216">
        <f>IF(N514="základní",J514,0)</f>
        <v>0</v>
      </c>
      <c r="BF514" s="216">
        <f>IF(N514="snížená",J514,0)</f>
        <v>0</v>
      </c>
      <c r="BG514" s="216">
        <f>IF(N514="zákl. přenesená",J514,0)</f>
        <v>0</v>
      </c>
      <c r="BH514" s="216">
        <f>IF(N514="sníž. přenesená",J514,0)</f>
        <v>0</v>
      </c>
      <c r="BI514" s="216">
        <f>IF(N514="nulová",J514,0)</f>
        <v>0</v>
      </c>
      <c r="BJ514" s="25" t="s">
        <v>24</v>
      </c>
      <c r="BK514" s="216">
        <f>ROUND(I514*H514,2)</f>
        <v>0</v>
      </c>
      <c r="BL514" s="25" t="s">
        <v>151</v>
      </c>
      <c r="BM514" s="25" t="s">
        <v>620</v>
      </c>
    </row>
    <row r="515" spans="2:65" s="1" customFormat="1" ht="27">
      <c r="B515" s="42"/>
      <c r="C515" s="64"/>
      <c r="D515" s="217" t="s">
        <v>153</v>
      </c>
      <c r="E515" s="64"/>
      <c r="F515" s="218" t="s">
        <v>621</v>
      </c>
      <c r="G515" s="64"/>
      <c r="H515" s="64"/>
      <c r="I515" s="173"/>
      <c r="J515" s="64"/>
      <c r="K515" s="64"/>
      <c r="L515" s="62"/>
      <c r="M515" s="219"/>
      <c r="N515" s="43"/>
      <c r="O515" s="43"/>
      <c r="P515" s="43"/>
      <c r="Q515" s="43"/>
      <c r="R515" s="43"/>
      <c r="S515" s="43"/>
      <c r="T515" s="79"/>
      <c r="AT515" s="25" t="s">
        <v>153</v>
      </c>
      <c r="AU515" s="25" t="s">
        <v>82</v>
      </c>
    </row>
    <row r="516" spans="2:65" s="11" customFormat="1" ht="37.35" customHeight="1">
      <c r="B516" s="188"/>
      <c r="C516" s="189"/>
      <c r="D516" s="190" t="s">
        <v>74</v>
      </c>
      <c r="E516" s="191" t="s">
        <v>622</v>
      </c>
      <c r="F516" s="191" t="s">
        <v>623</v>
      </c>
      <c r="G516" s="189"/>
      <c r="H516" s="189"/>
      <c r="I516" s="192"/>
      <c r="J516" s="193">
        <f>BK516</f>
        <v>0</v>
      </c>
      <c r="K516" s="189"/>
      <c r="L516" s="194"/>
      <c r="M516" s="195"/>
      <c r="N516" s="196"/>
      <c r="O516" s="196"/>
      <c r="P516" s="197">
        <f>P517</f>
        <v>0</v>
      </c>
      <c r="Q516" s="196"/>
      <c r="R516" s="197">
        <f>R517</f>
        <v>3.8695E-2</v>
      </c>
      <c r="S516" s="196"/>
      <c r="T516" s="198">
        <f>T517</f>
        <v>0</v>
      </c>
      <c r="AR516" s="199" t="s">
        <v>82</v>
      </c>
      <c r="AT516" s="200" t="s">
        <v>74</v>
      </c>
      <c r="AU516" s="200" t="s">
        <v>75</v>
      </c>
      <c r="AY516" s="199" t="s">
        <v>144</v>
      </c>
      <c r="BK516" s="201">
        <f>BK517</f>
        <v>0</v>
      </c>
    </row>
    <row r="517" spans="2:65" s="11" customFormat="1" ht="19.899999999999999" customHeight="1">
      <c r="B517" s="188"/>
      <c r="C517" s="189"/>
      <c r="D517" s="202" t="s">
        <v>74</v>
      </c>
      <c r="E517" s="203" t="s">
        <v>624</v>
      </c>
      <c r="F517" s="203" t="s">
        <v>625</v>
      </c>
      <c r="G517" s="189"/>
      <c r="H517" s="189"/>
      <c r="I517" s="192"/>
      <c r="J517" s="204">
        <f>BK517</f>
        <v>0</v>
      </c>
      <c r="K517" s="189"/>
      <c r="L517" s="194"/>
      <c r="M517" s="195"/>
      <c r="N517" s="196"/>
      <c r="O517" s="196"/>
      <c r="P517" s="197">
        <f>SUM(P518:P525)</f>
        <v>0</v>
      </c>
      <c r="Q517" s="196"/>
      <c r="R517" s="197">
        <f>SUM(R518:R525)</f>
        <v>3.8695E-2</v>
      </c>
      <c r="S517" s="196"/>
      <c r="T517" s="198">
        <f>SUM(T518:T525)</f>
        <v>0</v>
      </c>
      <c r="AR517" s="199" t="s">
        <v>82</v>
      </c>
      <c r="AT517" s="200" t="s">
        <v>74</v>
      </c>
      <c r="AU517" s="200" t="s">
        <v>24</v>
      </c>
      <c r="AY517" s="199" t="s">
        <v>144</v>
      </c>
      <c r="BK517" s="201">
        <f>SUM(BK518:BK525)</f>
        <v>0</v>
      </c>
    </row>
    <row r="518" spans="2:65" s="1" customFormat="1" ht="31.5" customHeight="1">
      <c r="B518" s="42"/>
      <c r="C518" s="205" t="s">
        <v>626</v>
      </c>
      <c r="D518" s="205" t="s">
        <v>146</v>
      </c>
      <c r="E518" s="206" t="s">
        <v>627</v>
      </c>
      <c r="F518" s="207" t="s">
        <v>628</v>
      </c>
      <c r="G518" s="208" t="s">
        <v>149</v>
      </c>
      <c r="H518" s="209">
        <v>54.5</v>
      </c>
      <c r="I518" s="210"/>
      <c r="J518" s="211">
        <f>ROUND(I518*H518,2)</f>
        <v>0</v>
      </c>
      <c r="K518" s="207" t="s">
        <v>22</v>
      </c>
      <c r="L518" s="62"/>
      <c r="M518" s="212" t="s">
        <v>22</v>
      </c>
      <c r="N518" s="213" t="s">
        <v>46</v>
      </c>
      <c r="O518" s="43"/>
      <c r="P518" s="214">
        <f>O518*H518</f>
        <v>0</v>
      </c>
      <c r="Q518" s="214">
        <v>7.1000000000000002E-4</v>
      </c>
      <c r="R518" s="214">
        <f>Q518*H518</f>
        <v>3.8695E-2</v>
      </c>
      <c r="S518" s="214">
        <v>0</v>
      </c>
      <c r="T518" s="215">
        <f>S518*H518</f>
        <v>0</v>
      </c>
      <c r="AR518" s="25" t="s">
        <v>291</v>
      </c>
      <c r="AT518" s="25" t="s">
        <v>146</v>
      </c>
      <c r="AU518" s="25" t="s">
        <v>82</v>
      </c>
      <c r="AY518" s="25" t="s">
        <v>144</v>
      </c>
      <c r="BE518" s="216">
        <f>IF(N518="základní",J518,0)</f>
        <v>0</v>
      </c>
      <c r="BF518" s="216">
        <f>IF(N518="snížená",J518,0)</f>
        <v>0</v>
      </c>
      <c r="BG518" s="216">
        <f>IF(N518="zákl. přenesená",J518,0)</f>
        <v>0</v>
      </c>
      <c r="BH518" s="216">
        <f>IF(N518="sníž. přenesená",J518,0)</f>
        <v>0</v>
      </c>
      <c r="BI518" s="216">
        <f>IF(N518="nulová",J518,0)</f>
        <v>0</v>
      </c>
      <c r="BJ518" s="25" t="s">
        <v>24</v>
      </c>
      <c r="BK518" s="216">
        <f>ROUND(I518*H518,2)</f>
        <v>0</v>
      </c>
      <c r="BL518" s="25" t="s">
        <v>291</v>
      </c>
      <c r="BM518" s="25" t="s">
        <v>629</v>
      </c>
    </row>
    <row r="519" spans="2:65" s="1" customFormat="1" ht="27">
      <c r="B519" s="42"/>
      <c r="C519" s="64"/>
      <c r="D519" s="217" t="s">
        <v>153</v>
      </c>
      <c r="E519" s="64"/>
      <c r="F519" s="218" t="s">
        <v>630</v>
      </c>
      <c r="G519" s="64"/>
      <c r="H519" s="64"/>
      <c r="I519" s="173"/>
      <c r="J519" s="64"/>
      <c r="K519" s="64"/>
      <c r="L519" s="62"/>
      <c r="M519" s="219"/>
      <c r="N519" s="43"/>
      <c r="O519" s="43"/>
      <c r="P519" s="43"/>
      <c r="Q519" s="43"/>
      <c r="R519" s="43"/>
      <c r="S519" s="43"/>
      <c r="T519" s="79"/>
      <c r="AT519" s="25" t="s">
        <v>153</v>
      </c>
      <c r="AU519" s="25" t="s">
        <v>82</v>
      </c>
    </row>
    <row r="520" spans="2:65" s="12" customFormat="1">
      <c r="B520" s="221"/>
      <c r="C520" s="222"/>
      <c r="D520" s="217" t="s">
        <v>157</v>
      </c>
      <c r="E520" s="223" t="s">
        <v>22</v>
      </c>
      <c r="F520" s="224" t="s">
        <v>158</v>
      </c>
      <c r="G520" s="222"/>
      <c r="H520" s="225" t="s">
        <v>22</v>
      </c>
      <c r="I520" s="226"/>
      <c r="J520" s="222"/>
      <c r="K520" s="222"/>
      <c r="L520" s="227"/>
      <c r="M520" s="228"/>
      <c r="N520" s="229"/>
      <c r="O520" s="229"/>
      <c r="P520" s="229"/>
      <c r="Q520" s="229"/>
      <c r="R520" s="229"/>
      <c r="S520" s="229"/>
      <c r="T520" s="230"/>
      <c r="AT520" s="231" t="s">
        <v>157</v>
      </c>
      <c r="AU520" s="231" t="s">
        <v>82</v>
      </c>
      <c r="AV520" s="12" t="s">
        <v>24</v>
      </c>
      <c r="AW520" s="12" t="s">
        <v>39</v>
      </c>
      <c r="AX520" s="12" t="s">
        <v>75</v>
      </c>
      <c r="AY520" s="231" t="s">
        <v>144</v>
      </c>
    </row>
    <row r="521" spans="2:65" s="12" customFormat="1">
      <c r="B521" s="221"/>
      <c r="C521" s="222"/>
      <c r="D521" s="217" t="s">
        <v>157</v>
      </c>
      <c r="E521" s="223" t="s">
        <v>22</v>
      </c>
      <c r="F521" s="224" t="s">
        <v>631</v>
      </c>
      <c r="G521" s="222"/>
      <c r="H521" s="225" t="s">
        <v>22</v>
      </c>
      <c r="I521" s="226"/>
      <c r="J521" s="222"/>
      <c r="K521" s="222"/>
      <c r="L521" s="227"/>
      <c r="M521" s="228"/>
      <c r="N521" s="229"/>
      <c r="O521" s="229"/>
      <c r="P521" s="229"/>
      <c r="Q521" s="229"/>
      <c r="R521" s="229"/>
      <c r="S521" s="229"/>
      <c r="T521" s="230"/>
      <c r="AT521" s="231" t="s">
        <v>157</v>
      </c>
      <c r="AU521" s="231" t="s">
        <v>82</v>
      </c>
      <c r="AV521" s="12" t="s">
        <v>24</v>
      </c>
      <c r="AW521" s="12" t="s">
        <v>39</v>
      </c>
      <c r="AX521" s="12" t="s">
        <v>75</v>
      </c>
      <c r="AY521" s="231" t="s">
        <v>144</v>
      </c>
    </row>
    <row r="522" spans="2:65" s="13" customFormat="1">
      <c r="B522" s="232"/>
      <c r="C522" s="233"/>
      <c r="D522" s="245" t="s">
        <v>157</v>
      </c>
      <c r="E522" s="255" t="s">
        <v>22</v>
      </c>
      <c r="F522" s="256" t="s">
        <v>632</v>
      </c>
      <c r="G522" s="233"/>
      <c r="H522" s="257">
        <v>54.5</v>
      </c>
      <c r="I522" s="237"/>
      <c r="J522" s="233"/>
      <c r="K522" s="233"/>
      <c r="L522" s="238"/>
      <c r="M522" s="239"/>
      <c r="N522" s="240"/>
      <c r="O522" s="240"/>
      <c r="P522" s="240"/>
      <c r="Q522" s="240"/>
      <c r="R522" s="240"/>
      <c r="S522" s="240"/>
      <c r="T522" s="241"/>
      <c r="AT522" s="242" t="s">
        <v>157</v>
      </c>
      <c r="AU522" s="242" t="s">
        <v>82</v>
      </c>
      <c r="AV522" s="13" t="s">
        <v>82</v>
      </c>
      <c r="AW522" s="13" t="s">
        <v>39</v>
      </c>
      <c r="AX522" s="13" t="s">
        <v>24</v>
      </c>
      <c r="AY522" s="242" t="s">
        <v>144</v>
      </c>
    </row>
    <row r="523" spans="2:65" s="1" customFormat="1" ht="22.5" customHeight="1">
      <c r="B523" s="42"/>
      <c r="C523" s="205" t="s">
        <v>633</v>
      </c>
      <c r="D523" s="205" t="s">
        <v>146</v>
      </c>
      <c r="E523" s="206" t="s">
        <v>634</v>
      </c>
      <c r="F523" s="207" t="s">
        <v>635</v>
      </c>
      <c r="G523" s="208" t="s">
        <v>268</v>
      </c>
      <c r="H523" s="209">
        <v>3.9E-2</v>
      </c>
      <c r="I523" s="210"/>
      <c r="J523" s="211">
        <f>ROUND(I523*H523,2)</f>
        <v>0</v>
      </c>
      <c r="K523" s="207" t="s">
        <v>150</v>
      </c>
      <c r="L523" s="62"/>
      <c r="M523" s="212" t="s">
        <v>22</v>
      </c>
      <c r="N523" s="213" t="s">
        <v>46</v>
      </c>
      <c r="O523" s="43"/>
      <c r="P523" s="214">
        <f>O523*H523</f>
        <v>0</v>
      </c>
      <c r="Q523" s="214">
        <v>0</v>
      </c>
      <c r="R523" s="214">
        <f>Q523*H523</f>
        <v>0</v>
      </c>
      <c r="S523" s="214">
        <v>0</v>
      </c>
      <c r="T523" s="215">
        <f>S523*H523</f>
        <v>0</v>
      </c>
      <c r="AR523" s="25" t="s">
        <v>291</v>
      </c>
      <c r="AT523" s="25" t="s">
        <v>146</v>
      </c>
      <c r="AU523" s="25" t="s">
        <v>82</v>
      </c>
      <c r="AY523" s="25" t="s">
        <v>144</v>
      </c>
      <c r="BE523" s="216">
        <f>IF(N523="základní",J523,0)</f>
        <v>0</v>
      </c>
      <c r="BF523" s="216">
        <f>IF(N523="snížená",J523,0)</f>
        <v>0</v>
      </c>
      <c r="BG523" s="216">
        <f>IF(N523="zákl. přenesená",J523,0)</f>
        <v>0</v>
      </c>
      <c r="BH523" s="216">
        <f>IF(N523="sníž. přenesená",J523,0)</f>
        <v>0</v>
      </c>
      <c r="BI523" s="216">
        <f>IF(N523="nulová",J523,0)</f>
        <v>0</v>
      </c>
      <c r="BJ523" s="25" t="s">
        <v>24</v>
      </c>
      <c r="BK523" s="216">
        <f>ROUND(I523*H523,2)</f>
        <v>0</v>
      </c>
      <c r="BL523" s="25" t="s">
        <v>291</v>
      </c>
      <c r="BM523" s="25" t="s">
        <v>636</v>
      </c>
    </row>
    <row r="524" spans="2:65" s="1" customFormat="1" ht="27">
      <c r="B524" s="42"/>
      <c r="C524" s="64"/>
      <c r="D524" s="217" t="s">
        <v>153</v>
      </c>
      <c r="E524" s="64"/>
      <c r="F524" s="218" t="s">
        <v>637</v>
      </c>
      <c r="G524" s="64"/>
      <c r="H524" s="64"/>
      <c r="I524" s="173"/>
      <c r="J524" s="64"/>
      <c r="K524" s="64"/>
      <c r="L524" s="62"/>
      <c r="M524" s="219"/>
      <c r="N524" s="43"/>
      <c r="O524" s="43"/>
      <c r="P524" s="43"/>
      <c r="Q524" s="43"/>
      <c r="R524" s="43"/>
      <c r="S524" s="43"/>
      <c r="T524" s="79"/>
      <c r="AT524" s="25" t="s">
        <v>153</v>
      </c>
      <c r="AU524" s="25" t="s">
        <v>82</v>
      </c>
    </row>
    <row r="525" spans="2:65" s="1" customFormat="1" ht="121.5">
      <c r="B525" s="42"/>
      <c r="C525" s="64"/>
      <c r="D525" s="217" t="s">
        <v>155</v>
      </c>
      <c r="E525" s="64"/>
      <c r="F525" s="220" t="s">
        <v>638</v>
      </c>
      <c r="G525" s="64"/>
      <c r="H525" s="64"/>
      <c r="I525" s="173"/>
      <c r="J525" s="64"/>
      <c r="K525" s="64"/>
      <c r="L525" s="62"/>
      <c r="M525" s="219"/>
      <c r="N525" s="43"/>
      <c r="O525" s="43"/>
      <c r="P525" s="43"/>
      <c r="Q525" s="43"/>
      <c r="R525" s="43"/>
      <c r="S525" s="43"/>
      <c r="T525" s="79"/>
      <c r="AT525" s="25" t="s">
        <v>155</v>
      </c>
      <c r="AU525" s="25" t="s">
        <v>82</v>
      </c>
    </row>
    <row r="526" spans="2:65" s="11" customFormat="1" ht="37.35" customHeight="1">
      <c r="B526" s="188"/>
      <c r="C526" s="189"/>
      <c r="D526" s="190" t="s">
        <v>74</v>
      </c>
      <c r="E526" s="191" t="s">
        <v>301</v>
      </c>
      <c r="F526" s="191" t="s">
        <v>639</v>
      </c>
      <c r="G526" s="189"/>
      <c r="H526" s="189"/>
      <c r="I526" s="192"/>
      <c r="J526" s="193">
        <f>BK526</f>
        <v>0</v>
      </c>
      <c r="K526" s="189"/>
      <c r="L526" s="194"/>
      <c r="M526" s="195"/>
      <c r="N526" s="196"/>
      <c r="O526" s="196"/>
      <c r="P526" s="197">
        <f>P527</f>
        <v>0</v>
      </c>
      <c r="Q526" s="196"/>
      <c r="R526" s="197">
        <f>R527</f>
        <v>46.250571299999997</v>
      </c>
      <c r="S526" s="196"/>
      <c r="T526" s="198">
        <f>T527</f>
        <v>0</v>
      </c>
      <c r="AR526" s="199" t="s">
        <v>183</v>
      </c>
      <c r="AT526" s="200" t="s">
        <v>74</v>
      </c>
      <c r="AU526" s="200" t="s">
        <v>75</v>
      </c>
      <c r="AY526" s="199" t="s">
        <v>144</v>
      </c>
      <c r="BK526" s="201">
        <f>BK527</f>
        <v>0</v>
      </c>
    </row>
    <row r="527" spans="2:65" s="11" customFormat="1" ht="19.899999999999999" customHeight="1">
      <c r="B527" s="188"/>
      <c r="C527" s="189"/>
      <c r="D527" s="202" t="s">
        <v>74</v>
      </c>
      <c r="E527" s="203" t="s">
        <v>640</v>
      </c>
      <c r="F527" s="203" t="s">
        <v>641</v>
      </c>
      <c r="G527" s="189"/>
      <c r="H527" s="189"/>
      <c r="I527" s="192"/>
      <c r="J527" s="204">
        <f>BK527</f>
        <v>0</v>
      </c>
      <c r="K527" s="189"/>
      <c r="L527" s="194"/>
      <c r="M527" s="195"/>
      <c r="N527" s="196"/>
      <c r="O527" s="196"/>
      <c r="P527" s="197">
        <f>SUM(P528:P547)</f>
        <v>0</v>
      </c>
      <c r="Q527" s="196"/>
      <c r="R527" s="197">
        <f>SUM(R528:R547)</f>
        <v>46.250571299999997</v>
      </c>
      <c r="S527" s="196"/>
      <c r="T527" s="198">
        <f>SUM(T528:T547)</f>
        <v>0</v>
      </c>
      <c r="AR527" s="199" t="s">
        <v>183</v>
      </c>
      <c r="AT527" s="200" t="s">
        <v>74</v>
      </c>
      <c r="AU527" s="200" t="s">
        <v>24</v>
      </c>
      <c r="AY527" s="199" t="s">
        <v>144</v>
      </c>
      <c r="BK527" s="201">
        <f>SUM(BK528:BK547)</f>
        <v>0</v>
      </c>
    </row>
    <row r="528" spans="2:65" s="1" customFormat="1" ht="22.5" customHeight="1">
      <c r="B528" s="42"/>
      <c r="C528" s="205" t="s">
        <v>642</v>
      </c>
      <c r="D528" s="205" t="s">
        <v>146</v>
      </c>
      <c r="E528" s="206" t="s">
        <v>643</v>
      </c>
      <c r="F528" s="207" t="s">
        <v>644</v>
      </c>
      <c r="G528" s="208" t="s">
        <v>220</v>
      </c>
      <c r="H528" s="209">
        <v>201.8</v>
      </c>
      <c r="I528" s="210"/>
      <c r="J528" s="211">
        <f>ROUND(I528*H528,2)</f>
        <v>0</v>
      </c>
      <c r="K528" s="207" t="s">
        <v>150</v>
      </c>
      <c r="L528" s="62"/>
      <c r="M528" s="212" t="s">
        <v>22</v>
      </c>
      <c r="N528" s="213" t="s">
        <v>46</v>
      </c>
      <c r="O528" s="43"/>
      <c r="P528" s="214">
        <f>O528*H528</f>
        <v>0</v>
      </c>
      <c r="Q528" s="214">
        <v>0.18</v>
      </c>
      <c r="R528" s="214">
        <f>Q528*H528</f>
        <v>36.323999999999998</v>
      </c>
      <c r="S528" s="214">
        <v>0</v>
      </c>
      <c r="T528" s="215">
        <f>S528*H528</f>
        <v>0</v>
      </c>
      <c r="AR528" s="25" t="s">
        <v>642</v>
      </c>
      <c r="AT528" s="25" t="s">
        <v>146</v>
      </c>
      <c r="AU528" s="25" t="s">
        <v>82</v>
      </c>
      <c r="AY528" s="25" t="s">
        <v>144</v>
      </c>
      <c r="BE528" s="216">
        <f>IF(N528="základní",J528,0)</f>
        <v>0</v>
      </c>
      <c r="BF528" s="216">
        <f>IF(N528="snížená",J528,0)</f>
        <v>0</v>
      </c>
      <c r="BG528" s="216">
        <f>IF(N528="zákl. přenesená",J528,0)</f>
        <v>0</v>
      </c>
      <c r="BH528" s="216">
        <f>IF(N528="sníž. přenesená",J528,0)</f>
        <v>0</v>
      </c>
      <c r="BI528" s="216">
        <f>IF(N528="nulová",J528,0)</f>
        <v>0</v>
      </c>
      <c r="BJ528" s="25" t="s">
        <v>24</v>
      </c>
      <c r="BK528" s="216">
        <f>ROUND(I528*H528,2)</f>
        <v>0</v>
      </c>
      <c r="BL528" s="25" t="s">
        <v>642</v>
      </c>
      <c r="BM528" s="25" t="s">
        <v>645</v>
      </c>
    </row>
    <row r="529" spans="2:65" s="1" customFormat="1" ht="40.5">
      <c r="B529" s="42"/>
      <c r="C529" s="64"/>
      <c r="D529" s="217" t="s">
        <v>153</v>
      </c>
      <c r="E529" s="64"/>
      <c r="F529" s="218" t="s">
        <v>646</v>
      </c>
      <c r="G529" s="64"/>
      <c r="H529" s="64"/>
      <c r="I529" s="173"/>
      <c r="J529" s="64"/>
      <c r="K529" s="64"/>
      <c r="L529" s="62"/>
      <c r="M529" s="219"/>
      <c r="N529" s="43"/>
      <c r="O529" s="43"/>
      <c r="P529" s="43"/>
      <c r="Q529" s="43"/>
      <c r="R529" s="43"/>
      <c r="S529" s="43"/>
      <c r="T529" s="79"/>
      <c r="AT529" s="25" t="s">
        <v>153</v>
      </c>
      <c r="AU529" s="25" t="s">
        <v>82</v>
      </c>
    </row>
    <row r="530" spans="2:65" s="1" customFormat="1" ht="67.5">
      <c r="B530" s="42"/>
      <c r="C530" s="64"/>
      <c r="D530" s="217" t="s">
        <v>155</v>
      </c>
      <c r="E530" s="64"/>
      <c r="F530" s="220" t="s">
        <v>647</v>
      </c>
      <c r="G530" s="64"/>
      <c r="H530" s="64"/>
      <c r="I530" s="173"/>
      <c r="J530" s="64"/>
      <c r="K530" s="64"/>
      <c r="L530" s="62"/>
      <c r="M530" s="219"/>
      <c r="N530" s="43"/>
      <c r="O530" s="43"/>
      <c r="P530" s="43"/>
      <c r="Q530" s="43"/>
      <c r="R530" s="43"/>
      <c r="S530" s="43"/>
      <c r="T530" s="79"/>
      <c r="AT530" s="25" t="s">
        <v>155</v>
      </c>
      <c r="AU530" s="25" t="s">
        <v>82</v>
      </c>
    </row>
    <row r="531" spans="2:65" s="12" customFormat="1">
      <c r="B531" s="221"/>
      <c r="C531" s="222"/>
      <c r="D531" s="217" t="s">
        <v>157</v>
      </c>
      <c r="E531" s="223" t="s">
        <v>22</v>
      </c>
      <c r="F531" s="224" t="s">
        <v>158</v>
      </c>
      <c r="G531" s="222"/>
      <c r="H531" s="225" t="s">
        <v>22</v>
      </c>
      <c r="I531" s="226"/>
      <c r="J531" s="222"/>
      <c r="K531" s="222"/>
      <c r="L531" s="227"/>
      <c r="M531" s="228"/>
      <c r="N531" s="229"/>
      <c r="O531" s="229"/>
      <c r="P531" s="229"/>
      <c r="Q531" s="229"/>
      <c r="R531" s="229"/>
      <c r="S531" s="229"/>
      <c r="T531" s="230"/>
      <c r="AT531" s="231" t="s">
        <v>157</v>
      </c>
      <c r="AU531" s="231" t="s">
        <v>82</v>
      </c>
      <c r="AV531" s="12" t="s">
        <v>24</v>
      </c>
      <c r="AW531" s="12" t="s">
        <v>39</v>
      </c>
      <c r="AX531" s="12" t="s">
        <v>75</v>
      </c>
      <c r="AY531" s="231" t="s">
        <v>144</v>
      </c>
    </row>
    <row r="532" spans="2:65" s="12" customFormat="1">
      <c r="B532" s="221"/>
      <c r="C532" s="222"/>
      <c r="D532" s="217" t="s">
        <v>157</v>
      </c>
      <c r="E532" s="223" t="s">
        <v>22</v>
      </c>
      <c r="F532" s="224" t="s">
        <v>648</v>
      </c>
      <c r="G532" s="222"/>
      <c r="H532" s="225" t="s">
        <v>22</v>
      </c>
      <c r="I532" s="226"/>
      <c r="J532" s="222"/>
      <c r="K532" s="222"/>
      <c r="L532" s="227"/>
      <c r="M532" s="228"/>
      <c r="N532" s="229"/>
      <c r="O532" s="229"/>
      <c r="P532" s="229"/>
      <c r="Q532" s="229"/>
      <c r="R532" s="229"/>
      <c r="S532" s="229"/>
      <c r="T532" s="230"/>
      <c r="AT532" s="231" t="s">
        <v>157</v>
      </c>
      <c r="AU532" s="231" t="s">
        <v>82</v>
      </c>
      <c r="AV532" s="12" t="s">
        <v>24</v>
      </c>
      <c r="AW532" s="12" t="s">
        <v>39</v>
      </c>
      <c r="AX532" s="12" t="s">
        <v>75</v>
      </c>
      <c r="AY532" s="231" t="s">
        <v>144</v>
      </c>
    </row>
    <row r="533" spans="2:65" s="12" customFormat="1">
      <c r="B533" s="221"/>
      <c r="C533" s="222"/>
      <c r="D533" s="217" t="s">
        <v>157</v>
      </c>
      <c r="E533" s="223" t="s">
        <v>22</v>
      </c>
      <c r="F533" s="224" t="s">
        <v>649</v>
      </c>
      <c r="G533" s="222"/>
      <c r="H533" s="225" t="s">
        <v>22</v>
      </c>
      <c r="I533" s="226"/>
      <c r="J533" s="222"/>
      <c r="K533" s="222"/>
      <c r="L533" s="227"/>
      <c r="M533" s="228"/>
      <c r="N533" s="229"/>
      <c r="O533" s="229"/>
      <c r="P533" s="229"/>
      <c r="Q533" s="229"/>
      <c r="R533" s="229"/>
      <c r="S533" s="229"/>
      <c r="T533" s="230"/>
      <c r="AT533" s="231" t="s">
        <v>157</v>
      </c>
      <c r="AU533" s="231" t="s">
        <v>82</v>
      </c>
      <c r="AV533" s="12" t="s">
        <v>24</v>
      </c>
      <c r="AW533" s="12" t="s">
        <v>39</v>
      </c>
      <c r="AX533" s="12" t="s">
        <v>75</v>
      </c>
      <c r="AY533" s="231" t="s">
        <v>144</v>
      </c>
    </row>
    <row r="534" spans="2:65" s="13" customFormat="1" ht="27">
      <c r="B534" s="232"/>
      <c r="C534" s="233"/>
      <c r="D534" s="245" t="s">
        <v>157</v>
      </c>
      <c r="E534" s="255" t="s">
        <v>22</v>
      </c>
      <c r="F534" s="256" t="s">
        <v>650</v>
      </c>
      <c r="G534" s="233"/>
      <c r="H534" s="257">
        <v>201.8</v>
      </c>
      <c r="I534" s="237"/>
      <c r="J534" s="233"/>
      <c r="K534" s="233"/>
      <c r="L534" s="238"/>
      <c r="M534" s="239"/>
      <c r="N534" s="240"/>
      <c r="O534" s="240"/>
      <c r="P534" s="240"/>
      <c r="Q534" s="240"/>
      <c r="R534" s="240"/>
      <c r="S534" s="240"/>
      <c r="T534" s="241"/>
      <c r="AT534" s="242" t="s">
        <v>157</v>
      </c>
      <c r="AU534" s="242" t="s">
        <v>82</v>
      </c>
      <c r="AV534" s="13" t="s">
        <v>82</v>
      </c>
      <c r="AW534" s="13" t="s">
        <v>39</v>
      </c>
      <c r="AX534" s="13" t="s">
        <v>24</v>
      </c>
      <c r="AY534" s="242" t="s">
        <v>144</v>
      </c>
    </row>
    <row r="535" spans="2:65" s="1" customFormat="1" ht="22.5" customHeight="1">
      <c r="B535" s="42"/>
      <c r="C535" s="269" t="s">
        <v>651</v>
      </c>
      <c r="D535" s="269" t="s">
        <v>301</v>
      </c>
      <c r="E535" s="270" t="s">
        <v>652</v>
      </c>
      <c r="F535" s="271" t="s">
        <v>653</v>
      </c>
      <c r="G535" s="272" t="s">
        <v>220</v>
      </c>
      <c r="H535" s="273">
        <v>204.827</v>
      </c>
      <c r="I535" s="274"/>
      <c r="J535" s="275">
        <f>ROUND(I535*H535,2)</f>
        <v>0</v>
      </c>
      <c r="K535" s="271" t="s">
        <v>22</v>
      </c>
      <c r="L535" s="276"/>
      <c r="M535" s="277" t="s">
        <v>22</v>
      </c>
      <c r="N535" s="278" t="s">
        <v>46</v>
      </c>
      <c r="O535" s="43"/>
      <c r="P535" s="214">
        <f>O535*H535</f>
        <v>0</v>
      </c>
      <c r="Q535" s="214">
        <v>1.9E-3</v>
      </c>
      <c r="R535" s="214">
        <f>Q535*H535</f>
        <v>0.3891713</v>
      </c>
      <c r="S535" s="214">
        <v>0</v>
      </c>
      <c r="T535" s="215">
        <f>S535*H535</f>
        <v>0</v>
      </c>
      <c r="AR535" s="25" t="s">
        <v>654</v>
      </c>
      <c r="AT535" s="25" t="s">
        <v>301</v>
      </c>
      <c r="AU535" s="25" t="s">
        <v>82</v>
      </c>
      <c r="AY535" s="25" t="s">
        <v>144</v>
      </c>
      <c r="BE535" s="216">
        <f>IF(N535="základní",J535,0)</f>
        <v>0</v>
      </c>
      <c r="BF535" s="216">
        <f>IF(N535="snížená",J535,0)</f>
        <v>0</v>
      </c>
      <c r="BG535" s="216">
        <f>IF(N535="zákl. přenesená",J535,0)</f>
        <v>0</v>
      </c>
      <c r="BH535" s="216">
        <f>IF(N535="sníž. přenesená",J535,0)</f>
        <v>0</v>
      </c>
      <c r="BI535" s="216">
        <f>IF(N535="nulová",J535,0)</f>
        <v>0</v>
      </c>
      <c r="BJ535" s="25" t="s">
        <v>24</v>
      </c>
      <c r="BK535" s="216">
        <f>ROUND(I535*H535,2)</f>
        <v>0</v>
      </c>
      <c r="BL535" s="25" t="s">
        <v>654</v>
      </c>
      <c r="BM535" s="25" t="s">
        <v>655</v>
      </c>
    </row>
    <row r="536" spans="2:65" s="1" customFormat="1">
      <c r="B536" s="42"/>
      <c r="C536" s="64"/>
      <c r="D536" s="217" t="s">
        <v>153</v>
      </c>
      <c r="E536" s="64"/>
      <c r="F536" s="218" t="s">
        <v>653</v>
      </c>
      <c r="G536" s="64"/>
      <c r="H536" s="64"/>
      <c r="I536" s="173"/>
      <c r="J536" s="64"/>
      <c r="K536" s="64"/>
      <c r="L536" s="62"/>
      <c r="M536" s="219"/>
      <c r="N536" s="43"/>
      <c r="O536" s="43"/>
      <c r="P536" s="43"/>
      <c r="Q536" s="43"/>
      <c r="R536" s="43"/>
      <c r="S536" s="43"/>
      <c r="T536" s="79"/>
      <c r="AT536" s="25" t="s">
        <v>153</v>
      </c>
      <c r="AU536" s="25" t="s">
        <v>82</v>
      </c>
    </row>
    <row r="537" spans="2:65" s="12" customFormat="1">
      <c r="B537" s="221"/>
      <c r="C537" s="222"/>
      <c r="D537" s="217" t="s">
        <v>157</v>
      </c>
      <c r="E537" s="223" t="s">
        <v>22</v>
      </c>
      <c r="F537" s="224" t="s">
        <v>656</v>
      </c>
      <c r="G537" s="222"/>
      <c r="H537" s="225" t="s">
        <v>22</v>
      </c>
      <c r="I537" s="226"/>
      <c r="J537" s="222"/>
      <c r="K537" s="222"/>
      <c r="L537" s="227"/>
      <c r="M537" s="228"/>
      <c r="N537" s="229"/>
      <c r="O537" s="229"/>
      <c r="P537" s="229"/>
      <c r="Q537" s="229"/>
      <c r="R537" s="229"/>
      <c r="S537" s="229"/>
      <c r="T537" s="230"/>
      <c r="AT537" s="231" t="s">
        <v>157</v>
      </c>
      <c r="AU537" s="231" t="s">
        <v>82</v>
      </c>
      <c r="AV537" s="12" t="s">
        <v>24</v>
      </c>
      <c r="AW537" s="12" t="s">
        <v>39</v>
      </c>
      <c r="AX537" s="12" t="s">
        <v>75</v>
      </c>
      <c r="AY537" s="231" t="s">
        <v>144</v>
      </c>
    </row>
    <row r="538" spans="2:65" s="13" customFormat="1">
      <c r="B538" s="232"/>
      <c r="C538" s="233"/>
      <c r="D538" s="245" t="s">
        <v>157</v>
      </c>
      <c r="E538" s="255" t="s">
        <v>22</v>
      </c>
      <c r="F538" s="256" t="s">
        <v>657</v>
      </c>
      <c r="G538" s="233"/>
      <c r="H538" s="257">
        <v>204.827</v>
      </c>
      <c r="I538" s="237"/>
      <c r="J538" s="233"/>
      <c r="K538" s="233"/>
      <c r="L538" s="238"/>
      <c r="M538" s="239"/>
      <c r="N538" s="240"/>
      <c r="O538" s="240"/>
      <c r="P538" s="240"/>
      <c r="Q538" s="240"/>
      <c r="R538" s="240"/>
      <c r="S538" s="240"/>
      <c r="T538" s="241"/>
      <c r="AT538" s="242" t="s">
        <v>157</v>
      </c>
      <c r="AU538" s="242" t="s">
        <v>82</v>
      </c>
      <c r="AV538" s="13" t="s">
        <v>82</v>
      </c>
      <c r="AW538" s="13" t="s">
        <v>39</v>
      </c>
      <c r="AX538" s="13" t="s">
        <v>24</v>
      </c>
      <c r="AY538" s="242" t="s">
        <v>144</v>
      </c>
    </row>
    <row r="539" spans="2:65" s="1" customFormat="1" ht="31.5" customHeight="1">
      <c r="B539" s="42"/>
      <c r="C539" s="205" t="s">
        <v>658</v>
      </c>
      <c r="D539" s="205" t="s">
        <v>146</v>
      </c>
      <c r="E539" s="206" t="s">
        <v>659</v>
      </c>
      <c r="F539" s="207" t="s">
        <v>660</v>
      </c>
      <c r="G539" s="208" t="s">
        <v>220</v>
      </c>
      <c r="H539" s="209">
        <v>221.8</v>
      </c>
      <c r="I539" s="210"/>
      <c r="J539" s="211">
        <f>ROUND(I539*H539,2)</f>
        <v>0</v>
      </c>
      <c r="K539" s="207" t="s">
        <v>150</v>
      </c>
      <c r="L539" s="62"/>
      <c r="M539" s="212" t="s">
        <v>22</v>
      </c>
      <c r="N539" s="213" t="s">
        <v>46</v>
      </c>
      <c r="O539" s="43"/>
      <c r="P539" s="214">
        <f>O539*H539</f>
        <v>0</v>
      </c>
      <c r="Q539" s="214">
        <v>4.2999999999999997E-2</v>
      </c>
      <c r="R539" s="214">
        <f>Q539*H539</f>
        <v>9.5373999999999999</v>
      </c>
      <c r="S539" s="214">
        <v>0</v>
      </c>
      <c r="T539" s="215">
        <f>S539*H539</f>
        <v>0</v>
      </c>
      <c r="AR539" s="25" t="s">
        <v>642</v>
      </c>
      <c r="AT539" s="25" t="s">
        <v>146</v>
      </c>
      <c r="AU539" s="25" t="s">
        <v>82</v>
      </c>
      <c r="AY539" s="25" t="s">
        <v>144</v>
      </c>
      <c r="BE539" s="216">
        <f>IF(N539="základní",J539,0)</f>
        <v>0</v>
      </c>
      <c r="BF539" s="216">
        <f>IF(N539="snížená",J539,0)</f>
        <v>0</v>
      </c>
      <c r="BG539" s="216">
        <f>IF(N539="zákl. přenesená",J539,0)</f>
        <v>0</v>
      </c>
      <c r="BH539" s="216">
        <f>IF(N539="sníž. přenesená",J539,0)</f>
        <v>0</v>
      </c>
      <c r="BI539" s="216">
        <f>IF(N539="nulová",J539,0)</f>
        <v>0</v>
      </c>
      <c r="BJ539" s="25" t="s">
        <v>24</v>
      </c>
      <c r="BK539" s="216">
        <f>ROUND(I539*H539,2)</f>
        <v>0</v>
      </c>
      <c r="BL539" s="25" t="s">
        <v>642</v>
      </c>
      <c r="BM539" s="25" t="s">
        <v>661</v>
      </c>
    </row>
    <row r="540" spans="2:65" s="1" customFormat="1" ht="40.5">
      <c r="B540" s="42"/>
      <c r="C540" s="64"/>
      <c r="D540" s="217" t="s">
        <v>153</v>
      </c>
      <c r="E540" s="64"/>
      <c r="F540" s="218" t="s">
        <v>662</v>
      </c>
      <c r="G540" s="64"/>
      <c r="H540" s="64"/>
      <c r="I540" s="173"/>
      <c r="J540" s="64"/>
      <c r="K540" s="64"/>
      <c r="L540" s="62"/>
      <c r="M540" s="219"/>
      <c r="N540" s="43"/>
      <c r="O540" s="43"/>
      <c r="P540" s="43"/>
      <c r="Q540" s="43"/>
      <c r="R540" s="43"/>
      <c r="S540" s="43"/>
      <c r="T540" s="79"/>
      <c r="AT540" s="25" t="s">
        <v>153</v>
      </c>
      <c r="AU540" s="25" t="s">
        <v>82</v>
      </c>
    </row>
    <row r="541" spans="2:65" s="1" customFormat="1" ht="67.5">
      <c r="B541" s="42"/>
      <c r="C541" s="64"/>
      <c r="D541" s="217" t="s">
        <v>155</v>
      </c>
      <c r="E541" s="64"/>
      <c r="F541" s="220" t="s">
        <v>647</v>
      </c>
      <c r="G541" s="64"/>
      <c r="H541" s="64"/>
      <c r="I541" s="173"/>
      <c r="J541" s="64"/>
      <c r="K541" s="64"/>
      <c r="L541" s="62"/>
      <c r="M541" s="219"/>
      <c r="N541" s="43"/>
      <c r="O541" s="43"/>
      <c r="P541" s="43"/>
      <c r="Q541" s="43"/>
      <c r="R541" s="43"/>
      <c r="S541" s="43"/>
      <c r="T541" s="79"/>
      <c r="AT541" s="25" t="s">
        <v>155</v>
      </c>
      <c r="AU541" s="25" t="s">
        <v>82</v>
      </c>
    </row>
    <row r="542" spans="2:65" s="12" customFormat="1">
      <c r="B542" s="221"/>
      <c r="C542" s="222"/>
      <c r="D542" s="217" t="s">
        <v>157</v>
      </c>
      <c r="E542" s="223" t="s">
        <v>22</v>
      </c>
      <c r="F542" s="224" t="s">
        <v>158</v>
      </c>
      <c r="G542" s="222"/>
      <c r="H542" s="225" t="s">
        <v>22</v>
      </c>
      <c r="I542" s="226"/>
      <c r="J542" s="222"/>
      <c r="K542" s="222"/>
      <c r="L542" s="227"/>
      <c r="M542" s="228"/>
      <c r="N542" s="229"/>
      <c r="O542" s="229"/>
      <c r="P542" s="229"/>
      <c r="Q542" s="229"/>
      <c r="R542" s="229"/>
      <c r="S542" s="229"/>
      <c r="T542" s="230"/>
      <c r="AT542" s="231" t="s">
        <v>157</v>
      </c>
      <c r="AU542" s="231" t="s">
        <v>82</v>
      </c>
      <c r="AV542" s="12" t="s">
        <v>24</v>
      </c>
      <c r="AW542" s="12" t="s">
        <v>39</v>
      </c>
      <c r="AX542" s="12" t="s">
        <v>75</v>
      </c>
      <c r="AY542" s="231" t="s">
        <v>144</v>
      </c>
    </row>
    <row r="543" spans="2:65" s="12" customFormat="1">
      <c r="B543" s="221"/>
      <c r="C543" s="222"/>
      <c r="D543" s="217" t="s">
        <v>157</v>
      </c>
      <c r="E543" s="223" t="s">
        <v>22</v>
      </c>
      <c r="F543" s="224" t="s">
        <v>663</v>
      </c>
      <c r="G543" s="222"/>
      <c r="H543" s="225" t="s">
        <v>22</v>
      </c>
      <c r="I543" s="226"/>
      <c r="J543" s="222"/>
      <c r="K543" s="222"/>
      <c r="L543" s="227"/>
      <c r="M543" s="228"/>
      <c r="N543" s="229"/>
      <c r="O543" s="229"/>
      <c r="P543" s="229"/>
      <c r="Q543" s="229"/>
      <c r="R543" s="229"/>
      <c r="S543" s="229"/>
      <c r="T543" s="230"/>
      <c r="AT543" s="231" t="s">
        <v>157</v>
      </c>
      <c r="AU543" s="231" t="s">
        <v>82</v>
      </c>
      <c r="AV543" s="12" t="s">
        <v>24</v>
      </c>
      <c r="AW543" s="12" t="s">
        <v>39</v>
      </c>
      <c r="AX543" s="12" t="s">
        <v>75</v>
      </c>
      <c r="AY543" s="231" t="s">
        <v>144</v>
      </c>
    </row>
    <row r="544" spans="2:65" s="13" customFormat="1" ht="27">
      <c r="B544" s="232"/>
      <c r="C544" s="233"/>
      <c r="D544" s="217" t="s">
        <v>157</v>
      </c>
      <c r="E544" s="234" t="s">
        <v>22</v>
      </c>
      <c r="F544" s="235" t="s">
        <v>650</v>
      </c>
      <c r="G544" s="233"/>
      <c r="H544" s="236">
        <v>201.8</v>
      </c>
      <c r="I544" s="237"/>
      <c r="J544" s="233"/>
      <c r="K544" s="233"/>
      <c r="L544" s="238"/>
      <c r="M544" s="239"/>
      <c r="N544" s="240"/>
      <c r="O544" s="240"/>
      <c r="P544" s="240"/>
      <c r="Q544" s="240"/>
      <c r="R544" s="240"/>
      <c r="S544" s="240"/>
      <c r="T544" s="241"/>
      <c r="AT544" s="242" t="s">
        <v>157</v>
      </c>
      <c r="AU544" s="242" t="s">
        <v>82</v>
      </c>
      <c r="AV544" s="13" t="s">
        <v>82</v>
      </c>
      <c r="AW544" s="13" t="s">
        <v>39</v>
      </c>
      <c r="AX544" s="13" t="s">
        <v>75</v>
      </c>
      <c r="AY544" s="242" t="s">
        <v>144</v>
      </c>
    </row>
    <row r="545" spans="2:51" s="12" customFormat="1">
      <c r="B545" s="221"/>
      <c r="C545" s="222"/>
      <c r="D545" s="217" t="s">
        <v>157</v>
      </c>
      <c r="E545" s="223" t="s">
        <v>22</v>
      </c>
      <c r="F545" s="224" t="s">
        <v>664</v>
      </c>
      <c r="G545" s="222"/>
      <c r="H545" s="225" t="s">
        <v>22</v>
      </c>
      <c r="I545" s="226"/>
      <c r="J545" s="222"/>
      <c r="K545" s="222"/>
      <c r="L545" s="227"/>
      <c r="M545" s="228"/>
      <c r="N545" s="229"/>
      <c r="O545" s="229"/>
      <c r="P545" s="229"/>
      <c r="Q545" s="229"/>
      <c r="R545" s="229"/>
      <c r="S545" s="229"/>
      <c r="T545" s="230"/>
      <c r="AT545" s="231" t="s">
        <v>157</v>
      </c>
      <c r="AU545" s="231" t="s">
        <v>82</v>
      </c>
      <c r="AV545" s="12" t="s">
        <v>24</v>
      </c>
      <c r="AW545" s="12" t="s">
        <v>39</v>
      </c>
      <c r="AX545" s="12" t="s">
        <v>75</v>
      </c>
      <c r="AY545" s="231" t="s">
        <v>144</v>
      </c>
    </row>
    <row r="546" spans="2:51" s="13" customFormat="1">
      <c r="B546" s="232"/>
      <c r="C546" s="233"/>
      <c r="D546" s="217" t="s">
        <v>157</v>
      </c>
      <c r="E546" s="234" t="s">
        <v>22</v>
      </c>
      <c r="F546" s="235" t="s">
        <v>665</v>
      </c>
      <c r="G546" s="233"/>
      <c r="H546" s="236">
        <v>20</v>
      </c>
      <c r="I546" s="237"/>
      <c r="J546" s="233"/>
      <c r="K546" s="233"/>
      <c r="L546" s="238"/>
      <c r="M546" s="239"/>
      <c r="N546" s="240"/>
      <c r="O546" s="240"/>
      <c r="P546" s="240"/>
      <c r="Q546" s="240"/>
      <c r="R546" s="240"/>
      <c r="S546" s="240"/>
      <c r="T546" s="241"/>
      <c r="AT546" s="242" t="s">
        <v>157</v>
      </c>
      <c r="AU546" s="242" t="s">
        <v>82</v>
      </c>
      <c r="AV546" s="13" t="s">
        <v>82</v>
      </c>
      <c r="AW546" s="13" t="s">
        <v>39</v>
      </c>
      <c r="AX546" s="13" t="s">
        <v>75</v>
      </c>
      <c r="AY546" s="242" t="s">
        <v>144</v>
      </c>
    </row>
    <row r="547" spans="2:51" s="14" customFormat="1">
      <c r="B547" s="243"/>
      <c r="C547" s="244"/>
      <c r="D547" s="217" t="s">
        <v>157</v>
      </c>
      <c r="E547" s="280" t="s">
        <v>22</v>
      </c>
      <c r="F547" s="281" t="s">
        <v>166</v>
      </c>
      <c r="G547" s="244"/>
      <c r="H547" s="282">
        <v>221.8</v>
      </c>
      <c r="I547" s="249"/>
      <c r="J547" s="244"/>
      <c r="K547" s="244"/>
      <c r="L547" s="250"/>
      <c r="M547" s="283"/>
      <c r="N547" s="284"/>
      <c r="O547" s="284"/>
      <c r="P547" s="284"/>
      <c r="Q547" s="284"/>
      <c r="R547" s="284"/>
      <c r="S547" s="284"/>
      <c r="T547" s="285"/>
      <c r="AT547" s="254" t="s">
        <v>157</v>
      </c>
      <c r="AU547" s="254" t="s">
        <v>82</v>
      </c>
      <c r="AV547" s="14" t="s">
        <v>151</v>
      </c>
      <c r="AW547" s="14" t="s">
        <v>39</v>
      </c>
      <c r="AX547" s="14" t="s">
        <v>24</v>
      </c>
      <c r="AY547" s="254" t="s">
        <v>144</v>
      </c>
    </row>
    <row r="548" spans="2:51" s="1" customFormat="1" ht="6.95" customHeight="1">
      <c r="B548" s="57"/>
      <c r="C548" s="58"/>
      <c r="D548" s="58"/>
      <c r="E548" s="58"/>
      <c r="F548" s="58"/>
      <c r="G548" s="58"/>
      <c r="H548" s="58"/>
      <c r="I548" s="149"/>
      <c r="J548" s="58"/>
      <c r="K548" s="58"/>
      <c r="L548" s="62"/>
    </row>
  </sheetData>
  <sheetProtection password="CC35" sheet="1" objects="1" scenarios="1" formatCells="0" formatColumns="0" formatRows="0" sort="0" autoFilter="0"/>
  <autoFilter ref="C92:K547"/>
  <mergeCells count="12">
    <mergeCell ref="G1:H1"/>
    <mergeCell ref="L2:V2"/>
    <mergeCell ref="E49:H49"/>
    <mergeCell ref="E51:H51"/>
    <mergeCell ref="E81:H81"/>
    <mergeCell ref="E83:H83"/>
    <mergeCell ref="E85:H85"/>
    <mergeCell ref="E7:H7"/>
    <mergeCell ref="E9:H9"/>
    <mergeCell ref="E11:H11"/>
    <mergeCell ref="E26:H26"/>
    <mergeCell ref="E47:H47"/>
  </mergeCells>
  <hyperlinks>
    <hyperlink ref="F1:G1" location="C2" display="1) Krycí list soupisu"/>
    <hyperlink ref="G1:H1" location="C58" display="2) Rekapitulace"/>
    <hyperlink ref="J1" location="C92"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1"/>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101</v>
      </c>
      <c r="G1" s="445" t="s">
        <v>102</v>
      </c>
      <c r="H1" s="445"/>
      <c r="I1" s="125"/>
      <c r="J1" s="124" t="s">
        <v>103</v>
      </c>
      <c r="K1" s="123" t="s">
        <v>104</v>
      </c>
      <c r="L1" s="124" t="s">
        <v>105</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436"/>
      <c r="M2" s="436"/>
      <c r="N2" s="436"/>
      <c r="O2" s="436"/>
      <c r="P2" s="436"/>
      <c r="Q2" s="436"/>
      <c r="R2" s="436"/>
      <c r="S2" s="436"/>
      <c r="T2" s="436"/>
      <c r="U2" s="436"/>
      <c r="V2" s="436"/>
      <c r="AT2" s="25" t="s">
        <v>90</v>
      </c>
    </row>
    <row r="3" spans="1:70" ht="6.95" customHeight="1">
      <c r="B3" s="26"/>
      <c r="C3" s="27"/>
      <c r="D3" s="27"/>
      <c r="E3" s="27"/>
      <c r="F3" s="27"/>
      <c r="G3" s="27"/>
      <c r="H3" s="27"/>
      <c r="I3" s="126"/>
      <c r="J3" s="27"/>
      <c r="K3" s="28"/>
      <c r="AT3" s="25" t="s">
        <v>82</v>
      </c>
    </row>
    <row r="4" spans="1:70" ht="36.950000000000003" customHeight="1">
      <c r="B4" s="29"/>
      <c r="C4" s="30"/>
      <c r="D4" s="31" t="s">
        <v>106</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18</v>
      </c>
      <c r="E6" s="30"/>
      <c r="F6" s="30"/>
      <c r="G6" s="30"/>
      <c r="H6" s="30"/>
      <c r="I6" s="127"/>
      <c r="J6" s="30"/>
      <c r="K6" s="32"/>
    </row>
    <row r="7" spans="1:70" ht="22.5" customHeight="1">
      <c r="B7" s="29"/>
      <c r="C7" s="30"/>
      <c r="D7" s="30"/>
      <c r="E7" s="441" t="str">
        <f>'Rekapitulace stavby'!K6</f>
        <v>III/4334, III/36711 - Kelčice - Investice obce</v>
      </c>
      <c r="F7" s="442"/>
      <c r="G7" s="442"/>
      <c r="H7" s="442"/>
      <c r="I7" s="127"/>
      <c r="J7" s="30"/>
      <c r="K7" s="32"/>
    </row>
    <row r="8" spans="1:70" ht="15">
      <c r="B8" s="29"/>
      <c r="C8" s="30"/>
      <c r="D8" s="38" t="s">
        <v>107</v>
      </c>
      <c r="E8" s="30"/>
      <c r="F8" s="30"/>
      <c r="G8" s="30"/>
      <c r="H8" s="30"/>
      <c r="I8" s="127"/>
      <c r="J8" s="30"/>
      <c r="K8" s="32"/>
    </row>
    <row r="9" spans="1:70" s="1" customFormat="1" ht="22.5" customHeight="1">
      <c r="B9" s="42"/>
      <c r="C9" s="43"/>
      <c r="D9" s="43"/>
      <c r="E9" s="441" t="s">
        <v>108</v>
      </c>
      <c r="F9" s="443"/>
      <c r="G9" s="443"/>
      <c r="H9" s="443"/>
      <c r="I9" s="128"/>
      <c r="J9" s="43"/>
      <c r="K9" s="46"/>
    </row>
    <row r="10" spans="1:70" s="1" customFormat="1" ht="15">
      <c r="B10" s="42"/>
      <c r="C10" s="43"/>
      <c r="D10" s="38" t="s">
        <v>109</v>
      </c>
      <c r="E10" s="43"/>
      <c r="F10" s="43"/>
      <c r="G10" s="43"/>
      <c r="H10" s="43"/>
      <c r="I10" s="128"/>
      <c r="J10" s="43"/>
      <c r="K10" s="46"/>
    </row>
    <row r="11" spans="1:70" s="1" customFormat="1" ht="36.950000000000003" customHeight="1">
      <c r="B11" s="42"/>
      <c r="C11" s="43"/>
      <c r="D11" s="43"/>
      <c r="E11" s="444" t="s">
        <v>666</v>
      </c>
      <c r="F11" s="443"/>
      <c r="G11" s="443"/>
      <c r="H11" s="443"/>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21</v>
      </c>
      <c r="E13" s="43"/>
      <c r="F13" s="36" t="s">
        <v>22</v>
      </c>
      <c r="G13" s="43"/>
      <c r="H13" s="43"/>
      <c r="I13" s="129" t="s">
        <v>23</v>
      </c>
      <c r="J13" s="36" t="s">
        <v>22</v>
      </c>
      <c r="K13" s="46"/>
    </row>
    <row r="14" spans="1:70" s="1" customFormat="1" ht="14.45" customHeight="1">
      <c r="B14" s="42"/>
      <c r="C14" s="43"/>
      <c r="D14" s="38" t="s">
        <v>25</v>
      </c>
      <c r="E14" s="43"/>
      <c r="F14" s="36" t="s">
        <v>26</v>
      </c>
      <c r="G14" s="43"/>
      <c r="H14" s="43"/>
      <c r="I14" s="129" t="s">
        <v>27</v>
      </c>
      <c r="J14" s="130" t="str">
        <f>'Rekapitulace stavby'!AN8</f>
        <v>25.10.2016</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31</v>
      </c>
      <c r="E16" s="43"/>
      <c r="F16" s="43"/>
      <c r="G16" s="43"/>
      <c r="H16" s="43"/>
      <c r="I16" s="129" t="s">
        <v>32</v>
      </c>
      <c r="J16" s="36" t="s">
        <v>22</v>
      </c>
      <c r="K16" s="46"/>
    </row>
    <row r="17" spans="2:11" s="1" customFormat="1" ht="18" customHeight="1">
      <c r="B17" s="42"/>
      <c r="C17" s="43"/>
      <c r="D17" s="43"/>
      <c r="E17" s="36" t="s">
        <v>667</v>
      </c>
      <c r="F17" s="43"/>
      <c r="G17" s="43"/>
      <c r="H17" s="43"/>
      <c r="I17" s="129" t="s">
        <v>34</v>
      </c>
      <c r="J17" s="36" t="s">
        <v>22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35</v>
      </c>
      <c r="E19" s="43"/>
      <c r="F19" s="43"/>
      <c r="G19" s="43"/>
      <c r="H19" s="43"/>
      <c r="I19" s="129" t="s">
        <v>32</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34</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37</v>
      </c>
      <c r="E22" s="43"/>
      <c r="F22" s="43"/>
      <c r="G22" s="43"/>
      <c r="H22" s="43"/>
      <c r="I22" s="129" t="s">
        <v>32</v>
      </c>
      <c r="J22" s="36" t="s">
        <v>22</v>
      </c>
      <c r="K22" s="46"/>
    </row>
    <row r="23" spans="2:11" s="1" customFormat="1" ht="18" customHeight="1">
      <c r="B23" s="42"/>
      <c r="C23" s="43"/>
      <c r="D23" s="43"/>
      <c r="E23" s="36" t="s">
        <v>38</v>
      </c>
      <c r="F23" s="43"/>
      <c r="G23" s="43"/>
      <c r="H23" s="43"/>
      <c r="I23" s="129" t="s">
        <v>34</v>
      </c>
      <c r="J23" s="36" t="s">
        <v>22</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22.5" customHeight="1">
      <c r="B26" s="131"/>
      <c r="C26" s="132"/>
      <c r="D26" s="132"/>
      <c r="E26" s="404" t="s">
        <v>22</v>
      </c>
      <c r="F26" s="404"/>
      <c r="G26" s="404"/>
      <c r="H26" s="404"/>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41</v>
      </c>
      <c r="E29" s="43"/>
      <c r="F29" s="43"/>
      <c r="G29" s="43"/>
      <c r="H29" s="43"/>
      <c r="I29" s="128"/>
      <c r="J29" s="138">
        <f>ROUND(J87,2)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43</v>
      </c>
      <c r="G31" s="43"/>
      <c r="H31" s="43"/>
      <c r="I31" s="139" t="s">
        <v>42</v>
      </c>
      <c r="J31" s="47" t="s">
        <v>44</v>
      </c>
      <c r="K31" s="46"/>
    </row>
    <row r="32" spans="2:11" s="1" customFormat="1" ht="14.45" customHeight="1">
      <c r="B32" s="42"/>
      <c r="C32" s="43"/>
      <c r="D32" s="50" t="s">
        <v>45</v>
      </c>
      <c r="E32" s="50" t="s">
        <v>46</v>
      </c>
      <c r="F32" s="140">
        <f>ROUND(SUM(BE87:BE120), 2)</f>
        <v>0</v>
      </c>
      <c r="G32" s="43"/>
      <c r="H32" s="43"/>
      <c r="I32" s="141">
        <v>0.21</v>
      </c>
      <c r="J32" s="140">
        <f>ROUND(ROUND((SUM(BE87:BE120)), 2)*I32, 2)</f>
        <v>0</v>
      </c>
      <c r="K32" s="46"/>
    </row>
    <row r="33" spans="2:11" s="1" customFormat="1" ht="14.45" customHeight="1">
      <c r="B33" s="42"/>
      <c r="C33" s="43"/>
      <c r="D33" s="43"/>
      <c r="E33" s="50" t="s">
        <v>47</v>
      </c>
      <c r="F33" s="140">
        <f>ROUND(SUM(BF87:BF120), 2)</f>
        <v>0</v>
      </c>
      <c r="G33" s="43"/>
      <c r="H33" s="43"/>
      <c r="I33" s="141">
        <v>0.15</v>
      </c>
      <c r="J33" s="140">
        <f>ROUND(ROUND((SUM(BF87:BF120)), 2)*I33, 2)</f>
        <v>0</v>
      </c>
      <c r="K33" s="46"/>
    </row>
    <row r="34" spans="2:11" s="1" customFormat="1" ht="14.45" hidden="1" customHeight="1">
      <c r="B34" s="42"/>
      <c r="C34" s="43"/>
      <c r="D34" s="43"/>
      <c r="E34" s="50" t="s">
        <v>48</v>
      </c>
      <c r="F34" s="140">
        <f>ROUND(SUM(BG87:BG120), 2)</f>
        <v>0</v>
      </c>
      <c r="G34" s="43"/>
      <c r="H34" s="43"/>
      <c r="I34" s="141">
        <v>0.21</v>
      </c>
      <c r="J34" s="140">
        <v>0</v>
      </c>
      <c r="K34" s="46"/>
    </row>
    <row r="35" spans="2:11" s="1" customFormat="1" ht="14.45" hidden="1" customHeight="1">
      <c r="B35" s="42"/>
      <c r="C35" s="43"/>
      <c r="D35" s="43"/>
      <c r="E35" s="50" t="s">
        <v>49</v>
      </c>
      <c r="F35" s="140">
        <f>ROUND(SUM(BH87:BH120), 2)</f>
        <v>0</v>
      </c>
      <c r="G35" s="43"/>
      <c r="H35" s="43"/>
      <c r="I35" s="141">
        <v>0.15</v>
      </c>
      <c r="J35" s="140">
        <v>0</v>
      </c>
      <c r="K35" s="46"/>
    </row>
    <row r="36" spans="2:11" s="1" customFormat="1" ht="14.45" hidden="1" customHeight="1">
      <c r="B36" s="42"/>
      <c r="C36" s="43"/>
      <c r="D36" s="43"/>
      <c r="E36" s="50" t="s">
        <v>50</v>
      </c>
      <c r="F36" s="140">
        <f>ROUND(SUM(BI87:BI120),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51</v>
      </c>
      <c r="E38" s="80"/>
      <c r="F38" s="80"/>
      <c r="G38" s="144" t="s">
        <v>52</v>
      </c>
      <c r="H38" s="145" t="s">
        <v>53</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112</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18</v>
      </c>
      <c r="D46" s="43"/>
      <c r="E46" s="43"/>
      <c r="F46" s="43"/>
      <c r="G46" s="43"/>
      <c r="H46" s="43"/>
      <c r="I46" s="128"/>
      <c r="J46" s="43"/>
      <c r="K46" s="46"/>
    </row>
    <row r="47" spans="2:11" s="1" customFormat="1" ht="22.5" customHeight="1">
      <c r="B47" s="42"/>
      <c r="C47" s="43"/>
      <c r="D47" s="43"/>
      <c r="E47" s="441" t="str">
        <f>E7</f>
        <v>III/4334, III/36711 - Kelčice - Investice obce</v>
      </c>
      <c r="F47" s="442"/>
      <c r="G47" s="442"/>
      <c r="H47" s="442"/>
      <c r="I47" s="128"/>
      <c r="J47" s="43"/>
      <c r="K47" s="46"/>
    </row>
    <row r="48" spans="2:11" ht="15">
      <c r="B48" s="29"/>
      <c r="C48" s="38" t="s">
        <v>107</v>
      </c>
      <c r="D48" s="30"/>
      <c r="E48" s="30"/>
      <c r="F48" s="30"/>
      <c r="G48" s="30"/>
      <c r="H48" s="30"/>
      <c r="I48" s="127"/>
      <c r="J48" s="30"/>
      <c r="K48" s="32"/>
    </row>
    <row r="49" spans="2:47" s="1" customFormat="1" ht="22.5" customHeight="1">
      <c r="B49" s="42"/>
      <c r="C49" s="43"/>
      <c r="D49" s="43"/>
      <c r="E49" s="441" t="s">
        <v>108</v>
      </c>
      <c r="F49" s="443"/>
      <c r="G49" s="443"/>
      <c r="H49" s="443"/>
      <c r="I49" s="128"/>
      <c r="J49" s="43"/>
      <c r="K49" s="46"/>
    </row>
    <row r="50" spans="2:47" s="1" customFormat="1" ht="14.45" customHeight="1">
      <c r="B50" s="42"/>
      <c r="C50" s="38" t="s">
        <v>109</v>
      </c>
      <c r="D50" s="43"/>
      <c r="E50" s="43"/>
      <c r="F50" s="43"/>
      <c r="G50" s="43"/>
      <c r="H50" s="43"/>
      <c r="I50" s="128"/>
      <c r="J50" s="43"/>
      <c r="K50" s="46"/>
    </row>
    <row r="51" spans="2:47" s="1" customFormat="1" ht="23.25" customHeight="1">
      <c r="B51" s="42"/>
      <c r="C51" s="43"/>
      <c r="D51" s="43"/>
      <c r="E51" s="444" t="str">
        <f>E11</f>
        <v>13 - Vedlejší a ostatní náklady</v>
      </c>
      <c r="F51" s="443"/>
      <c r="G51" s="443"/>
      <c r="H51" s="443"/>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25</v>
      </c>
      <c r="D53" s="43"/>
      <c r="E53" s="43"/>
      <c r="F53" s="36" t="str">
        <f>F14</f>
        <v>Kelčice</v>
      </c>
      <c r="G53" s="43"/>
      <c r="H53" s="43"/>
      <c r="I53" s="129" t="s">
        <v>27</v>
      </c>
      <c r="J53" s="130" t="str">
        <f>IF(J14="","",J14)</f>
        <v>25.10.2016</v>
      </c>
      <c r="K53" s="46"/>
    </row>
    <row r="54" spans="2:47" s="1" customFormat="1" ht="6.95" customHeight="1">
      <c r="B54" s="42"/>
      <c r="C54" s="43"/>
      <c r="D54" s="43"/>
      <c r="E54" s="43"/>
      <c r="F54" s="43"/>
      <c r="G54" s="43"/>
      <c r="H54" s="43"/>
      <c r="I54" s="128"/>
      <c r="J54" s="43"/>
      <c r="K54" s="46"/>
    </row>
    <row r="55" spans="2:47" s="1" customFormat="1" ht="15">
      <c r="B55" s="42"/>
      <c r="C55" s="38" t="s">
        <v>31</v>
      </c>
      <c r="D55" s="43"/>
      <c r="E55" s="43"/>
      <c r="F55" s="36" t="str">
        <f>E17</f>
        <v>obec Kelčice</v>
      </c>
      <c r="G55" s="43"/>
      <c r="H55" s="43"/>
      <c r="I55" s="129" t="s">
        <v>37</v>
      </c>
      <c r="J55" s="36" t="str">
        <f>E23</f>
        <v>Atelis - Ateliér liniových staveb</v>
      </c>
      <c r="K55" s="46"/>
    </row>
    <row r="56" spans="2:47" s="1" customFormat="1" ht="14.45" customHeight="1">
      <c r="B56" s="42"/>
      <c r="C56" s="38" t="s">
        <v>35</v>
      </c>
      <c r="D56" s="43"/>
      <c r="E56" s="43"/>
      <c r="F56" s="36" t="str">
        <f>IF(E20="","",E20)</f>
        <v/>
      </c>
      <c r="G56" s="43"/>
      <c r="H56" s="43"/>
      <c r="I56" s="128"/>
      <c r="J56" s="43"/>
      <c r="K56" s="46"/>
    </row>
    <row r="57" spans="2:47" s="1" customFormat="1" ht="10.35" customHeight="1">
      <c r="B57" s="42"/>
      <c r="C57" s="43"/>
      <c r="D57" s="43"/>
      <c r="E57" s="43"/>
      <c r="F57" s="43"/>
      <c r="G57" s="43"/>
      <c r="H57" s="43"/>
      <c r="I57" s="128"/>
      <c r="J57" s="43"/>
      <c r="K57" s="46"/>
    </row>
    <row r="58" spans="2:47" s="1" customFormat="1" ht="29.25" customHeight="1">
      <c r="B58" s="42"/>
      <c r="C58" s="154" t="s">
        <v>113</v>
      </c>
      <c r="D58" s="142"/>
      <c r="E58" s="142"/>
      <c r="F58" s="142"/>
      <c r="G58" s="142"/>
      <c r="H58" s="142"/>
      <c r="I58" s="155"/>
      <c r="J58" s="156" t="s">
        <v>114</v>
      </c>
      <c r="K58" s="157"/>
    </row>
    <row r="59" spans="2:47" s="1" customFormat="1" ht="10.35" customHeight="1">
      <c r="B59" s="42"/>
      <c r="C59" s="43"/>
      <c r="D59" s="43"/>
      <c r="E59" s="43"/>
      <c r="F59" s="43"/>
      <c r="G59" s="43"/>
      <c r="H59" s="43"/>
      <c r="I59" s="128"/>
      <c r="J59" s="43"/>
      <c r="K59" s="46"/>
    </row>
    <row r="60" spans="2:47" s="1" customFormat="1" ht="29.25" customHeight="1">
      <c r="B60" s="42"/>
      <c r="C60" s="158" t="s">
        <v>115</v>
      </c>
      <c r="D60" s="43"/>
      <c r="E60" s="43"/>
      <c r="F60" s="43"/>
      <c r="G60" s="43"/>
      <c r="H60" s="43"/>
      <c r="I60" s="128"/>
      <c r="J60" s="138">
        <f>J87</f>
        <v>0</v>
      </c>
      <c r="K60" s="46"/>
      <c r="AU60" s="25" t="s">
        <v>116</v>
      </c>
    </row>
    <row r="61" spans="2:47" s="8" customFormat="1" ht="24.95" customHeight="1">
      <c r="B61" s="159"/>
      <c r="C61" s="160"/>
      <c r="D61" s="161" t="s">
        <v>117</v>
      </c>
      <c r="E61" s="162"/>
      <c r="F61" s="162"/>
      <c r="G61" s="162"/>
      <c r="H61" s="162"/>
      <c r="I61" s="163"/>
      <c r="J61" s="164">
        <f>J88</f>
        <v>0</v>
      </c>
      <c r="K61" s="165"/>
    </row>
    <row r="62" spans="2:47" s="9" customFormat="1" ht="19.899999999999999" customHeight="1">
      <c r="B62" s="166"/>
      <c r="C62" s="167"/>
      <c r="D62" s="168" t="s">
        <v>668</v>
      </c>
      <c r="E62" s="169"/>
      <c r="F62" s="169"/>
      <c r="G62" s="169"/>
      <c r="H62" s="169"/>
      <c r="I62" s="170"/>
      <c r="J62" s="171">
        <f>J89</f>
        <v>0</v>
      </c>
      <c r="K62" s="172"/>
    </row>
    <row r="63" spans="2:47" s="8" customFormat="1" ht="24.95" customHeight="1">
      <c r="B63" s="159"/>
      <c r="C63" s="160"/>
      <c r="D63" s="161" t="s">
        <v>669</v>
      </c>
      <c r="E63" s="162"/>
      <c r="F63" s="162"/>
      <c r="G63" s="162"/>
      <c r="H63" s="162"/>
      <c r="I63" s="163"/>
      <c r="J63" s="164">
        <f>J112</f>
        <v>0</v>
      </c>
      <c r="K63" s="165"/>
    </row>
    <row r="64" spans="2:47" s="9" customFormat="1" ht="19.899999999999999" customHeight="1">
      <c r="B64" s="166"/>
      <c r="C64" s="167"/>
      <c r="D64" s="168" t="s">
        <v>670</v>
      </c>
      <c r="E64" s="169"/>
      <c r="F64" s="169"/>
      <c r="G64" s="169"/>
      <c r="H64" s="169"/>
      <c r="I64" s="170"/>
      <c r="J64" s="171">
        <f>J113</f>
        <v>0</v>
      </c>
      <c r="K64" s="172"/>
    </row>
    <row r="65" spans="2:12" s="9" customFormat="1" ht="19.899999999999999" customHeight="1">
      <c r="B65" s="166"/>
      <c r="C65" s="167"/>
      <c r="D65" s="168" t="s">
        <v>671</v>
      </c>
      <c r="E65" s="169"/>
      <c r="F65" s="169"/>
      <c r="G65" s="169"/>
      <c r="H65" s="169"/>
      <c r="I65" s="170"/>
      <c r="J65" s="171">
        <f>J118</f>
        <v>0</v>
      </c>
      <c r="K65" s="172"/>
    </row>
    <row r="66" spans="2:12" s="1" customFormat="1" ht="21.75" customHeight="1">
      <c r="B66" s="42"/>
      <c r="C66" s="43"/>
      <c r="D66" s="43"/>
      <c r="E66" s="43"/>
      <c r="F66" s="43"/>
      <c r="G66" s="43"/>
      <c r="H66" s="43"/>
      <c r="I66" s="128"/>
      <c r="J66" s="43"/>
      <c r="K66" s="46"/>
    </row>
    <row r="67" spans="2:12" s="1" customFormat="1" ht="6.95" customHeight="1">
      <c r="B67" s="57"/>
      <c r="C67" s="58"/>
      <c r="D67" s="58"/>
      <c r="E67" s="58"/>
      <c r="F67" s="58"/>
      <c r="G67" s="58"/>
      <c r="H67" s="58"/>
      <c r="I67" s="149"/>
      <c r="J67" s="58"/>
      <c r="K67" s="59"/>
    </row>
    <row r="71" spans="2:12" s="1" customFormat="1" ht="6.95" customHeight="1">
      <c r="B71" s="60"/>
      <c r="C71" s="61"/>
      <c r="D71" s="61"/>
      <c r="E71" s="61"/>
      <c r="F71" s="61"/>
      <c r="G71" s="61"/>
      <c r="H71" s="61"/>
      <c r="I71" s="152"/>
      <c r="J71" s="61"/>
      <c r="K71" s="61"/>
      <c r="L71" s="62"/>
    </row>
    <row r="72" spans="2:12" s="1" customFormat="1" ht="36.950000000000003" customHeight="1">
      <c r="B72" s="42"/>
      <c r="C72" s="63" t="s">
        <v>128</v>
      </c>
      <c r="D72" s="64"/>
      <c r="E72" s="64"/>
      <c r="F72" s="64"/>
      <c r="G72" s="64"/>
      <c r="H72" s="64"/>
      <c r="I72" s="173"/>
      <c r="J72" s="64"/>
      <c r="K72" s="64"/>
      <c r="L72" s="62"/>
    </row>
    <row r="73" spans="2:12" s="1" customFormat="1" ht="6.95" customHeight="1">
      <c r="B73" s="42"/>
      <c r="C73" s="64"/>
      <c r="D73" s="64"/>
      <c r="E73" s="64"/>
      <c r="F73" s="64"/>
      <c r="G73" s="64"/>
      <c r="H73" s="64"/>
      <c r="I73" s="173"/>
      <c r="J73" s="64"/>
      <c r="K73" s="64"/>
      <c r="L73" s="62"/>
    </row>
    <row r="74" spans="2:12" s="1" customFormat="1" ht="14.45" customHeight="1">
      <c r="B74" s="42"/>
      <c r="C74" s="66" t="s">
        <v>18</v>
      </c>
      <c r="D74" s="64"/>
      <c r="E74" s="64"/>
      <c r="F74" s="64"/>
      <c r="G74" s="64"/>
      <c r="H74" s="64"/>
      <c r="I74" s="173"/>
      <c r="J74" s="64"/>
      <c r="K74" s="64"/>
      <c r="L74" s="62"/>
    </row>
    <row r="75" spans="2:12" s="1" customFormat="1" ht="22.5" customHeight="1">
      <c r="B75" s="42"/>
      <c r="C75" s="64"/>
      <c r="D75" s="64"/>
      <c r="E75" s="439" t="str">
        <f>E7</f>
        <v>III/4334, III/36711 - Kelčice - Investice obce</v>
      </c>
      <c r="F75" s="446"/>
      <c r="G75" s="446"/>
      <c r="H75" s="446"/>
      <c r="I75" s="173"/>
      <c r="J75" s="64"/>
      <c r="K75" s="64"/>
      <c r="L75" s="62"/>
    </row>
    <row r="76" spans="2:12" ht="15">
      <c r="B76" s="29"/>
      <c r="C76" s="66" t="s">
        <v>107</v>
      </c>
      <c r="D76" s="174"/>
      <c r="E76" s="174"/>
      <c r="F76" s="174"/>
      <c r="G76" s="174"/>
      <c r="H76" s="174"/>
      <c r="J76" s="174"/>
      <c r="K76" s="174"/>
      <c r="L76" s="175"/>
    </row>
    <row r="77" spans="2:12" s="1" customFormat="1" ht="22.5" customHeight="1">
      <c r="B77" s="42"/>
      <c r="C77" s="64"/>
      <c r="D77" s="64"/>
      <c r="E77" s="439" t="s">
        <v>108</v>
      </c>
      <c r="F77" s="440"/>
      <c r="G77" s="440"/>
      <c r="H77" s="440"/>
      <c r="I77" s="173"/>
      <c r="J77" s="64"/>
      <c r="K77" s="64"/>
      <c r="L77" s="62"/>
    </row>
    <row r="78" spans="2:12" s="1" customFormat="1" ht="14.45" customHeight="1">
      <c r="B78" s="42"/>
      <c r="C78" s="66" t="s">
        <v>109</v>
      </c>
      <c r="D78" s="64"/>
      <c r="E78" s="64"/>
      <c r="F78" s="64"/>
      <c r="G78" s="64"/>
      <c r="H78" s="64"/>
      <c r="I78" s="173"/>
      <c r="J78" s="64"/>
      <c r="K78" s="64"/>
      <c r="L78" s="62"/>
    </row>
    <row r="79" spans="2:12" s="1" customFormat="1" ht="23.25" customHeight="1">
      <c r="B79" s="42"/>
      <c r="C79" s="64"/>
      <c r="D79" s="64"/>
      <c r="E79" s="415" t="str">
        <f>E11</f>
        <v>13 - Vedlejší a ostatní náklady</v>
      </c>
      <c r="F79" s="440"/>
      <c r="G79" s="440"/>
      <c r="H79" s="440"/>
      <c r="I79" s="173"/>
      <c r="J79" s="64"/>
      <c r="K79" s="64"/>
      <c r="L79" s="62"/>
    </row>
    <row r="80" spans="2:12" s="1" customFormat="1" ht="6.95" customHeight="1">
      <c r="B80" s="42"/>
      <c r="C80" s="64"/>
      <c r="D80" s="64"/>
      <c r="E80" s="64"/>
      <c r="F80" s="64"/>
      <c r="G80" s="64"/>
      <c r="H80" s="64"/>
      <c r="I80" s="173"/>
      <c r="J80" s="64"/>
      <c r="K80" s="64"/>
      <c r="L80" s="62"/>
    </row>
    <row r="81" spans="2:65" s="1" customFormat="1" ht="18" customHeight="1">
      <c r="B81" s="42"/>
      <c r="C81" s="66" t="s">
        <v>25</v>
      </c>
      <c r="D81" s="64"/>
      <c r="E81" s="64"/>
      <c r="F81" s="176" t="str">
        <f>F14</f>
        <v>Kelčice</v>
      </c>
      <c r="G81" s="64"/>
      <c r="H81" s="64"/>
      <c r="I81" s="177" t="s">
        <v>27</v>
      </c>
      <c r="J81" s="74" t="str">
        <f>IF(J14="","",J14)</f>
        <v>25.10.2016</v>
      </c>
      <c r="K81" s="64"/>
      <c r="L81" s="62"/>
    </row>
    <row r="82" spans="2:65" s="1" customFormat="1" ht="6.95" customHeight="1">
      <c r="B82" s="42"/>
      <c r="C82" s="64"/>
      <c r="D82" s="64"/>
      <c r="E82" s="64"/>
      <c r="F82" s="64"/>
      <c r="G82" s="64"/>
      <c r="H82" s="64"/>
      <c r="I82" s="173"/>
      <c r="J82" s="64"/>
      <c r="K82" s="64"/>
      <c r="L82" s="62"/>
    </row>
    <row r="83" spans="2:65" s="1" customFormat="1" ht="15">
      <c r="B83" s="42"/>
      <c r="C83" s="66" t="s">
        <v>31</v>
      </c>
      <c r="D83" s="64"/>
      <c r="E83" s="64"/>
      <c r="F83" s="176" t="str">
        <f>E17</f>
        <v>obec Kelčice</v>
      </c>
      <c r="G83" s="64"/>
      <c r="H83" s="64"/>
      <c r="I83" s="177" t="s">
        <v>37</v>
      </c>
      <c r="J83" s="176" t="str">
        <f>E23</f>
        <v>Atelis - Ateliér liniových staveb</v>
      </c>
      <c r="K83" s="64"/>
      <c r="L83" s="62"/>
    </row>
    <row r="84" spans="2:65" s="1" customFormat="1" ht="14.45" customHeight="1">
      <c r="B84" s="42"/>
      <c r="C84" s="66" t="s">
        <v>35</v>
      </c>
      <c r="D84" s="64"/>
      <c r="E84" s="64"/>
      <c r="F84" s="176" t="str">
        <f>IF(E20="","",E20)</f>
        <v/>
      </c>
      <c r="G84" s="64"/>
      <c r="H84" s="64"/>
      <c r="I84" s="173"/>
      <c r="J84" s="64"/>
      <c r="K84" s="64"/>
      <c r="L84" s="62"/>
    </row>
    <row r="85" spans="2:65" s="1" customFormat="1" ht="10.35" customHeight="1">
      <c r="B85" s="42"/>
      <c r="C85" s="64"/>
      <c r="D85" s="64"/>
      <c r="E85" s="64"/>
      <c r="F85" s="64"/>
      <c r="G85" s="64"/>
      <c r="H85" s="64"/>
      <c r="I85" s="173"/>
      <c r="J85" s="64"/>
      <c r="K85" s="64"/>
      <c r="L85" s="62"/>
    </row>
    <row r="86" spans="2:65" s="10" customFormat="1" ht="29.25" customHeight="1">
      <c r="B86" s="178"/>
      <c r="C86" s="179" t="s">
        <v>129</v>
      </c>
      <c r="D86" s="180" t="s">
        <v>60</v>
      </c>
      <c r="E86" s="180" t="s">
        <v>56</v>
      </c>
      <c r="F86" s="180" t="s">
        <v>130</v>
      </c>
      <c r="G86" s="180" t="s">
        <v>131</v>
      </c>
      <c r="H86" s="180" t="s">
        <v>132</v>
      </c>
      <c r="I86" s="181" t="s">
        <v>133</v>
      </c>
      <c r="J86" s="180" t="s">
        <v>114</v>
      </c>
      <c r="K86" s="182" t="s">
        <v>134</v>
      </c>
      <c r="L86" s="183"/>
      <c r="M86" s="82" t="s">
        <v>135</v>
      </c>
      <c r="N86" s="83" t="s">
        <v>45</v>
      </c>
      <c r="O86" s="83" t="s">
        <v>136</v>
      </c>
      <c r="P86" s="83" t="s">
        <v>137</v>
      </c>
      <c r="Q86" s="83" t="s">
        <v>138</v>
      </c>
      <c r="R86" s="83" t="s">
        <v>139</v>
      </c>
      <c r="S86" s="83" t="s">
        <v>140</v>
      </c>
      <c r="T86" s="84" t="s">
        <v>141</v>
      </c>
    </row>
    <row r="87" spans="2:65" s="1" customFormat="1" ht="29.25" customHeight="1">
      <c r="B87" s="42"/>
      <c r="C87" s="88" t="s">
        <v>115</v>
      </c>
      <c r="D87" s="64"/>
      <c r="E87" s="64"/>
      <c r="F87" s="64"/>
      <c r="G87" s="64"/>
      <c r="H87" s="64"/>
      <c r="I87" s="173"/>
      <c r="J87" s="184">
        <f>BK87</f>
        <v>0</v>
      </c>
      <c r="K87" s="64"/>
      <c r="L87" s="62"/>
      <c r="M87" s="85"/>
      <c r="N87" s="86"/>
      <c r="O87" s="86"/>
      <c r="P87" s="185">
        <f>P88+P112</f>
        <v>0</v>
      </c>
      <c r="Q87" s="86"/>
      <c r="R87" s="185">
        <f>R88+R112</f>
        <v>0</v>
      </c>
      <c r="S87" s="86"/>
      <c r="T87" s="186">
        <f>T88+T112</f>
        <v>0</v>
      </c>
      <c r="AT87" s="25" t="s">
        <v>74</v>
      </c>
      <c r="AU87" s="25" t="s">
        <v>116</v>
      </c>
      <c r="BK87" s="187">
        <f>BK88+BK112</f>
        <v>0</v>
      </c>
    </row>
    <row r="88" spans="2:65" s="11" customFormat="1" ht="37.35" customHeight="1">
      <c r="B88" s="188"/>
      <c r="C88" s="189"/>
      <c r="D88" s="190" t="s">
        <v>74</v>
      </c>
      <c r="E88" s="191" t="s">
        <v>142</v>
      </c>
      <c r="F88" s="191" t="s">
        <v>143</v>
      </c>
      <c r="G88" s="189"/>
      <c r="H88" s="189"/>
      <c r="I88" s="192"/>
      <c r="J88" s="193">
        <f>BK88</f>
        <v>0</v>
      </c>
      <c r="K88" s="189"/>
      <c r="L88" s="194"/>
      <c r="M88" s="195"/>
      <c r="N88" s="196"/>
      <c r="O88" s="196"/>
      <c r="P88" s="197">
        <f>P89</f>
        <v>0</v>
      </c>
      <c r="Q88" s="196"/>
      <c r="R88" s="197">
        <f>R89</f>
        <v>0</v>
      </c>
      <c r="S88" s="196"/>
      <c r="T88" s="198">
        <f>T89</f>
        <v>0</v>
      </c>
      <c r="AR88" s="199" t="s">
        <v>194</v>
      </c>
      <c r="AT88" s="200" t="s">
        <v>74</v>
      </c>
      <c r="AU88" s="200" t="s">
        <v>75</v>
      </c>
      <c r="AY88" s="199" t="s">
        <v>144</v>
      </c>
      <c r="BK88" s="201">
        <f>BK89</f>
        <v>0</v>
      </c>
    </row>
    <row r="89" spans="2:65" s="11" customFormat="1" ht="19.899999999999999" customHeight="1">
      <c r="B89" s="188"/>
      <c r="C89" s="189"/>
      <c r="D89" s="202" t="s">
        <v>74</v>
      </c>
      <c r="E89" s="203" t="s">
        <v>672</v>
      </c>
      <c r="F89" s="203" t="s">
        <v>673</v>
      </c>
      <c r="G89" s="189"/>
      <c r="H89" s="189"/>
      <c r="I89" s="192"/>
      <c r="J89" s="204">
        <f>BK89</f>
        <v>0</v>
      </c>
      <c r="K89" s="189"/>
      <c r="L89" s="194"/>
      <c r="M89" s="195"/>
      <c r="N89" s="196"/>
      <c r="O89" s="196"/>
      <c r="P89" s="197">
        <f>SUM(P90:P111)</f>
        <v>0</v>
      </c>
      <c r="Q89" s="196"/>
      <c r="R89" s="197">
        <f>SUM(R90:R111)</f>
        <v>0</v>
      </c>
      <c r="S89" s="196"/>
      <c r="T89" s="198">
        <f>SUM(T90:T111)</f>
        <v>0</v>
      </c>
      <c r="AR89" s="199" t="s">
        <v>194</v>
      </c>
      <c r="AT89" s="200" t="s">
        <v>74</v>
      </c>
      <c r="AU89" s="200" t="s">
        <v>24</v>
      </c>
      <c r="AY89" s="199" t="s">
        <v>144</v>
      </c>
      <c r="BK89" s="201">
        <f>SUM(BK90:BK111)</f>
        <v>0</v>
      </c>
    </row>
    <row r="90" spans="2:65" s="1" customFormat="1" ht="22.5" customHeight="1">
      <c r="B90" s="42"/>
      <c r="C90" s="205" t="s">
        <v>24</v>
      </c>
      <c r="D90" s="205" t="s">
        <v>146</v>
      </c>
      <c r="E90" s="206" t="s">
        <v>674</v>
      </c>
      <c r="F90" s="207" t="s">
        <v>675</v>
      </c>
      <c r="G90" s="208" t="s">
        <v>676</v>
      </c>
      <c r="H90" s="209">
        <v>1</v>
      </c>
      <c r="I90" s="210"/>
      <c r="J90" s="211">
        <f>ROUND(I90*H90,2)</f>
        <v>0</v>
      </c>
      <c r="K90" s="207" t="s">
        <v>22</v>
      </c>
      <c r="L90" s="62"/>
      <c r="M90" s="212" t="s">
        <v>22</v>
      </c>
      <c r="N90" s="213" t="s">
        <v>46</v>
      </c>
      <c r="O90" s="43"/>
      <c r="P90" s="214">
        <f>O90*H90</f>
        <v>0</v>
      </c>
      <c r="Q90" s="214">
        <v>0</v>
      </c>
      <c r="R90" s="214">
        <f>Q90*H90</f>
        <v>0</v>
      </c>
      <c r="S90" s="214">
        <v>0</v>
      </c>
      <c r="T90" s="215">
        <f>S90*H90</f>
        <v>0</v>
      </c>
      <c r="AR90" s="25" t="s">
        <v>677</v>
      </c>
      <c r="AT90" s="25" t="s">
        <v>146</v>
      </c>
      <c r="AU90" s="25" t="s">
        <v>82</v>
      </c>
      <c r="AY90" s="25" t="s">
        <v>144</v>
      </c>
      <c r="BE90" s="216">
        <f>IF(N90="základní",J90,0)</f>
        <v>0</v>
      </c>
      <c r="BF90" s="216">
        <f>IF(N90="snížená",J90,0)</f>
        <v>0</v>
      </c>
      <c r="BG90" s="216">
        <f>IF(N90="zákl. přenesená",J90,0)</f>
        <v>0</v>
      </c>
      <c r="BH90" s="216">
        <f>IF(N90="sníž. přenesená",J90,0)</f>
        <v>0</v>
      </c>
      <c r="BI90" s="216">
        <f>IF(N90="nulová",J90,0)</f>
        <v>0</v>
      </c>
      <c r="BJ90" s="25" t="s">
        <v>24</v>
      </c>
      <c r="BK90" s="216">
        <f>ROUND(I90*H90,2)</f>
        <v>0</v>
      </c>
      <c r="BL90" s="25" t="s">
        <v>677</v>
      </c>
      <c r="BM90" s="25" t="s">
        <v>678</v>
      </c>
    </row>
    <row r="91" spans="2:65" s="1" customFormat="1" ht="22.5" customHeight="1">
      <c r="B91" s="42"/>
      <c r="C91" s="205" t="s">
        <v>82</v>
      </c>
      <c r="D91" s="205" t="s">
        <v>146</v>
      </c>
      <c r="E91" s="206" t="s">
        <v>679</v>
      </c>
      <c r="F91" s="207" t="s">
        <v>680</v>
      </c>
      <c r="G91" s="208" t="s">
        <v>676</v>
      </c>
      <c r="H91" s="209">
        <v>1</v>
      </c>
      <c r="I91" s="210"/>
      <c r="J91" s="211">
        <f>ROUND(I91*H91,2)</f>
        <v>0</v>
      </c>
      <c r="K91" s="207" t="s">
        <v>22</v>
      </c>
      <c r="L91" s="62"/>
      <c r="M91" s="212" t="s">
        <v>22</v>
      </c>
      <c r="N91" s="213" t="s">
        <v>46</v>
      </c>
      <c r="O91" s="43"/>
      <c r="P91" s="214">
        <f>O91*H91</f>
        <v>0</v>
      </c>
      <c r="Q91" s="214">
        <v>0</v>
      </c>
      <c r="R91" s="214">
        <f>Q91*H91</f>
        <v>0</v>
      </c>
      <c r="S91" s="214">
        <v>0</v>
      </c>
      <c r="T91" s="215">
        <f>S91*H91</f>
        <v>0</v>
      </c>
      <c r="AR91" s="25" t="s">
        <v>677</v>
      </c>
      <c r="AT91" s="25" t="s">
        <v>146</v>
      </c>
      <c r="AU91" s="25" t="s">
        <v>82</v>
      </c>
      <c r="AY91" s="25" t="s">
        <v>144</v>
      </c>
      <c r="BE91" s="216">
        <f>IF(N91="základní",J91,0)</f>
        <v>0</v>
      </c>
      <c r="BF91" s="216">
        <f>IF(N91="snížená",J91,0)</f>
        <v>0</v>
      </c>
      <c r="BG91" s="216">
        <f>IF(N91="zákl. přenesená",J91,0)</f>
        <v>0</v>
      </c>
      <c r="BH91" s="216">
        <f>IF(N91="sníž. přenesená",J91,0)</f>
        <v>0</v>
      </c>
      <c r="BI91" s="216">
        <f>IF(N91="nulová",J91,0)</f>
        <v>0</v>
      </c>
      <c r="BJ91" s="25" t="s">
        <v>24</v>
      </c>
      <c r="BK91" s="216">
        <f>ROUND(I91*H91,2)</f>
        <v>0</v>
      </c>
      <c r="BL91" s="25" t="s">
        <v>677</v>
      </c>
      <c r="BM91" s="25" t="s">
        <v>681</v>
      </c>
    </row>
    <row r="92" spans="2:65" s="1" customFormat="1">
      <c r="B92" s="42"/>
      <c r="C92" s="64"/>
      <c r="D92" s="245" t="s">
        <v>153</v>
      </c>
      <c r="E92" s="64"/>
      <c r="F92" s="279" t="s">
        <v>680</v>
      </c>
      <c r="G92" s="64"/>
      <c r="H92" s="64"/>
      <c r="I92" s="173"/>
      <c r="J92" s="64"/>
      <c r="K92" s="64"/>
      <c r="L92" s="62"/>
      <c r="M92" s="219"/>
      <c r="N92" s="43"/>
      <c r="O92" s="43"/>
      <c r="P92" s="43"/>
      <c r="Q92" s="43"/>
      <c r="R92" s="43"/>
      <c r="S92" s="43"/>
      <c r="T92" s="79"/>
      <c r="AT92" s="25" t="s">
        <v>153</v>
      </c>
      <c r="AU92" s="25" t="s">
        <v>82</v>
      </c>
    </row>
    <row r="93" spans="2:65" s="1" customFormat="1" ht="22.5" customHeight="1">
      <c r="B93" s="42"/>
      <c r="C93" s="205" t="s">
        <v>183</v>
      </c>
      <c r="D93" s="205" t="s">
        <v>146</v>
      </c>
      <c r="E93" s="206" t="s">
        <v>682</v>
      </c>
      <c r="F93" s="207" t="s">
        <v>683</v>
      </c>
      <c r="G93" s="208" t="s">
        <v>676</v>
      </c>
      <c r="H93" s="209">
        <v>1</v>
      </c>
      <c r="I93" s="210"/>
      <c r="J93" s="211">
        <f>ROUND(I93*H93,2)</f>
        <v>0</v>
      </c>
      <c r="K93" s="207" t="s">
        <v>22</v>
      </c>
      <c r="L93" s="62"/>
      <c r="M93" s="212" t="s">
        <v>22</v>
      </c>
      <c r="N93" s="213" t="s">
        <v>46</v>
      </c>
      <c r="O93" s="43"/>
      <c r="P93" s="214">
        <f>O93*H93</f>
        <v>0</v>
      </c>
      <c r="Q93" s="214">
        <v>0</v>
      </c>
      <c r="R93" s="214">
        <f>Q93*H93</f>
        <v>0</v>
      </c>
      <c r="S93" s="214">
        <v>0</v>
      </c>
      <c r="T93" s="215">
        <f>S93*H93</f>
        <v>0</v>
      </c>
      <c r="AR93" s="25" t="s">
        <v>677</v>
      </c>
      <c r="AT93" s="25" t="s">
        <v>146</v>
      </c>
      <c r="AU93" s="25" t="s">
        <v>82</v>
      </c>
      <c r="AY93" s="25" t="s">
        <v>144</v>
      </c>
      <c r="BE93" s="216">
        <f>IF(N93="základní",J93,0)</f>
        <v>0</v>
      </c>
      <c r="BF93" s="216">
        <f>IF(N93="snížená",J93,0)</f>
        <v>0</v>
      </c>
      <c r="BG93" s="216">
        <f>IF(N93="zákl. přenesená",J93,0)</f>
        <v>0</v>
      </c>
      <c r="BH93" s="216">
        <f>IF(N93="sníž. přenesená",J93,0)</f>
        <v>0</v>
      </c>
      <c r="BI93" s="216">
        <f>IF(N93="nulová",J93,0)</f>
        <v>0</v>
      </c>
      <c r="BJ93" s="25" t="s">
        <v>24</v>
      </c>
      <c r="BK93" s="216">
        <f>ROUND(I93*H93,2)</f>
        <v>0</v>
      </c>
      <c r="BL93" s="25" t="s">
        <v>677</v>
      </c>
      <c r="BM93" s="25" t="s">
        <v>684</v>
      </c>
    </row>
    <row r="94" spans="2:65" s="1" customFormat="1">
      <c r="B94" s="42"/>
      <c r="C94" s="64"/>
      <c r="D94" s="217" t="s">
        <v>153</v>
      </c>
      <c r="E94" s="64"/>
      <c r="F94" s="218" t="s">
        <v>683</v>
      </c>
      <c r="G94" s="64"/>
      <c r="H94" s="64"/>
      <c r="I94" s="173"/>
      <c r="J94" s="64"/>
      <c r="K94" s="64"/>
      <c r="L94" s="62"/>
      <c r="M94" s="219"/>
      <c r="N94" s="43"/>
      <c r="O94" s="43"/>
      <c r="P94" s="43"/>
      <c r="Q94" s="43"/>
      <c r="R94" s="43"/>
      <c r="S94" s="43"/>
      <c r="T94" s="79"/>
      <c r="AT94" s="25" t="s">
        <v>153</v>
      </c>
      <c r="AU94" s="25" t="s">
        <v>82</v>
      </c>
    </row>
    <row r="95" spans="2:65" s="13" customFormat="1">
      <c r="B95" s="232"/>
      <c r="C95" s="233"/>
      <c r="D95" s="217" t="s">
        <v>157</v>
      </c>
      <c r="E95" s="234" t="s">
        <v>22</v>
      </c>
      <c r="F95" s="235" t="s">
        <v>685</v>
      </c>
      <c r="G95" s="233"/>
      <c r="H95" s="236">
        <v>1</v>
      </c>
      <c r="I95" s="237"/>
      <c r="J95" s="233"/>
      <c r="K95" s="233"/>
      <c r="L95" s="238"/>
      <c r="M95" s="239"/>
      <c r="N95" s="240"/>
      <c r="O95" s="240"/>
      <c r="P95" s="240"/>
      <c r="Q95" s="240"/>
      <c r="R95" s="240"/>
      <c r="S95" s="240"/>
      <c r="T95" s="241"/>
      <c r="AT95" s="242" t="s">
        <v>157</v>
      </c>
      <c r="AU95" s="242" t="s">
        <v>82</v>
      </c>
      <c r="AV95" s="13" t="s">
        <v>82</v>
      </c>
      <c r="AW95" s="13" t="s">
        <v>39</v>
      </c>
      <c r="AX95" s="13" t="s">
        <v>24</v>
      </c>
      <c r="AY95" s="242" t="s">
        <v>144</v>
      </c>
    </row>
    <row r="96" spans="2:65" s="13" customFormat="1">
      <c r="B96" s="232"/>
      <c r="C96" s="233"/>
      <c r="D96" s="217" t="s">
        <v>157</v>
      </c>
      <c r="E96" s="234" t="s">
        <v>22</v>
      </c>
      <c r="F96" s="235" t="s">
        <v>22</v>
      </c>
      <c r="G96" s="233"/>
      <c r="H96" s="236">
        <v>0</v>
      </c>
      <c r="I96" s="237"/>
      <c r="J96" s="233"/>
      <c r="K96" s="233"/>
      <c r="L96" s="238"/>
      <c r="M96" s="239"/>
      <c r="N96" s="240"/>
      <c r="O96" s="240"/>
      <c r="P96" s="240"/>
      <c r="Q96" s="240"/>
      <c r="R96" s="240"/>
      <c r="S96" s="240"/>
      <c r="T96" s="241"/>
      <c r="AT96" s="242" t="s">
        <v>157</v>
      </c>
      <c r="AU96" s="242" t="s">
        <v>82</v>
      </c>
      <c r="AV96" s="13" t="s">
        <v>82</v>
      </c>
      <c r="AW96" s="13" t="s">
        <v>39</v>
      </c>
      <c r="AX96" s="13" t="s">
        <v>75</v>
      </c>
      <c r="AY96" s="242" t="s">
        <v>144</v>
      </c>
    </row>
    <row r="97" spans="2:65" s="13" customFormat="1">
      <c r="B97" s="232"/>
      <c r="C97" s="233"/>
      <c r="D97" s="217" t="s">
        <v>157</v>
      </c>
      <c r="E97" s="234" t="s">
        <v>22</v>
      </c>
      <c r="F97" s="235" t="s">
        <v>22</v>
      </c>
      <c r="G97" s="233"/>
      <c r="H97" s="236">
        <v>0</v>
      </c>
      <c r="I97" s="237"/>
      <c r="J97" s="233"/>
      <c r="K97" s="233"/>
      <c r="L97" s="238"/>
      <c r="M97" s="239"/>
      <c r="N97" s="240"/>
      <c r="O97" s="240"/>
      <c r="P97" s="240"/>
      <c r="Q97" s="240"/>
      <c r="R97" s="240"/>
      <c r="S97" s="240"/>
      <c r="T97" s="241"/>
      <c r="AT97" s="242" t="s">
        <v>157</v>
      </c>
      <c r="AU97" s="242" t="s">
        <v>82</v>
      </c>
      <c r="AV97" s="13" t="s">
        <v>82</v>
      </c>
      <c r="AW97" s="13" t="s">
        <v>39</v>
      </c>
      <c r="AX97" s="13" t="s">
        <v>75</v>
      </c>
      <c r="AY97" s="242" t="s">
        <v>144</v>
      </c>
    </row>
    <row r="98" spans="2:65" s="13" customFormat="1">
      <c r="B98" s="232"/>
      <c r="C98" s="233"/>
      <c r="D98" s="217" t="s">
        <v>157</v>
      </c>
      <c r="E98" s="234" t="s">
        <v>22</v>
      </c>
      <c r="F98" s="235" t="s">
        <v>22</v>
      </c>
      <c r="G98" s="233"/>
      <c r="H98" s="236">
        <v>0</v>
      </c>
      <c r="I98" s="237"/>
      <c r="J98" s="233"/>
      <c r="K98" s="233"/>
      <c r="L98" s="238"/>
      <c r="M98" s="239"/>
      <c r="N98" s="240"/>
      <c r="O98" s="240"/>
      <c r="P98" s="240"/>
      <c r="Q98" s="240"/>
      <c r="R98" s="240"/>
      <c r="S98" s="240"/>
      <c r="T98" s="241"/>
      <c r="AT98" s="242" t="s">
        <v>157</v>
      </c>
      <c r="AU98" s="242" t="s">
        <v>82</v>
      </c>
      <c r="AV98" s="13" t="s">
        <v>82</v>
      </c>
      <c r="AW98" s="13" t="s">
        <v>39</v>
      </c>
      <c r="AX98" s="13" t="s">
        <v>75</v>
      </c>
      <c r="AY98" s="242" t="s">
        <v>144</v>
      </c>
    </row>
    <row r="99" spans="2:65" s="13" customFormat="1">
      <c r="B99" s="232"/>
      <c r="C99" s="233"/>
      <c r="D99" s="217" t="s">
        <v>157</v>
      </c>
      <c r="E99" s="234" t="s">
        <v>22</v>
      </c>
      <c r="F99" s="235" t="s">
        <v>22</v>
      </c>
      <c r="G99" s="233"/>
      <c r="H99" s="236">
        <v>0</v>
      </c>
      <c r="I99" s="237"/>
      <c r="J99" s="233"/>
      <c r="K99" s="233"/>
      <c r="L99" s="238"/>
      <c r="M99" s="239"/>
      <c r="N99" s="240"/>
      <c r="O99" s="240"/>
      <c r="P99" s="240"/>
      <c r="Q99" s="240"/>
      <c r="R99" s="240"/>
      <c r="S99" s="240"/>
      <c r="T99" s="241"/>
      <c r="AT99" s="242" t="s">
        <v>157</v>
      </c>
      <c r="AU99" s="242" t="s">
        <v>82</v>
      </c>
      <c r="AV99" s="13" t="s">
        <v>82</v>
      </c>
      <c r="AW99" s="13" t="s">
        <v>39</v>
      </c>
      <c r="AX99" s="13" t="s">
        <v>75</v>
      </c>
      <c r="AY99" s="242" t="s">
        <v>144</v>
      </c>
    </row>
    <row r="100" spans="2:65" s="13" customFormat="1">
      <c r="B100" s="232"/>
      <c r="C100" s="233"/>
      <c r="D100" s="217" t="s">
        <v>157</v>
      </c>
      <c r="E100" s="234" t="s">
        <v>22</v>
      </c>
      <c r="F100" s="235" t="s">
        <v>22</v>
      </c>
      <c r="G100" s="233"/>
      <c r="H100" s="236">
        <v>0</v>
      </c>
      <c r="I100" s="237"/>
      <c r="J100" s="233"/>
      <c r="K100" s="233"/>
      <c r="L100" s="238"/>
      <c r="M100" s="239"/>
      <c r="N100" s="240"/>
      <c r="O100" s="240"/>
      <c r="P100" s="240"/>
      <c r="Q100" s="240"/>
      <c r="R100" s="240"/>
      <c r="S100" s="240"/>
      <c r="T100" s="241"/>
      <c r="AT100" s="242" t="s">
        <v>157</v>
      </c>
      <c r="AU100" s="242" t="s">
        <v>82</v>
      </c>
      <c r="AV100" s="13" t="s">
        <v>82</v>
      </c>
      <c r="AW100" s="13" t="s">
        <v>39</v>
      </c>
      <c r="AX100" s="13" t="s">
        <v>75</v>
      </c>
      <c r="AY100" s="242" t="s">
        <v>144</v>
      </c>
    </row>
    <row r="101" spans="2:65" s="13" customFormat="1">
      <c r="B101" s="232"/>
      <c r="C101" s="233"/>
      <c r="D101" s="217" t="s">
        <v>157</v>
      </c>
      <c r="E101" s="234" t="s">
        <v>22</v>
      </c>
      <c r="F101" s="235" t="s">
        <v>22</v>
      </c>
      <c r="G101" s="233"/>
      <c r="H101" s="236">
        <v>0</v>
      </c>
      <c r="I101" s="237"/>
      <c r="J101" s="233"/>
      <c r="K101" s="233"/>
      <c r="L101" s="238"/>
      <c r="M101" s="239"/>
      <c r="N101" s="240"/>
      <c r="O101" s="240"/>
      <c r="P101" s="240"/>
      <c r="Q101" s="240"/>
      <c r="R101" s="240"/>
      <c r="S101" s="240"/>
      <c r="T101" s="241"/>
      <c r="AT101" s="242" t="s">
        <v>157</v>
      </c>
      <c r="AU101" s="242" t="s">
        <v>82</v>
      </c>
      <c r="AV101" s="13" t="s">
        <v>82</v>
      </c>
      <c r="AW101" s="13" t="s">
        <v>39</v>
      </c>
      <c r="AX101" s="13" t="s">
        <v>75</v>
      </c>
      <c r="AY101" s="242" t="s">
        <v>144</v>
      </c>
    </row>
    <row r="102" spans="2:65" s="13" customFormat="1">
      <c r="B102" s="232"/>
      <c r="C102" s="233"/>
      <c r="D102" s="217" t="s">
        <v>157</v>
      </c>
      <c r="E102" s="234" t="s">
        <v>22</v>
      </c>
      <c r="F102" s="235" t="s">
        <v>22</v>
      </c>
      <c r="G102" s="233"/>
      <c r="H102" s="236">
        <v>0</v>
      </c>
      <c r="I102" s="237"/>
      <c r="J102" s="233"/>
      <c r="K102" s="233"/>
      <c r="L102" s="238"/>
      <c r="M102" s="239"/>
      <c r="N102" s="240"/>
      <c r="O102" s="240"/>
      <c r="P102" s="240"/>
      <c r="Q102" s="240"/>
      <c r="R102" s="240"/>
      <c r="S102" s="240"/>
      <c r="T102" s="241"/>
      <c r="AT102" s="242" t="s">
        <v>157</v>
      </c>
      <c r="AU102" s="242" t="s">
        <v>82</v>
      </c>
      <c r="AV102" s="13" t="s">
        <v>82</v>
      </c>
      <c r="AW102" s="13" t="s">
        <v>39</v>
      </c>
      <c r="AX102" s="13" t="s">
        <v>75</v>
      </c>
      <c r="AY102" s="242" t="s">
        <v>144</v>
      </c>
    </row>
    <row r="103" spans="2:65" s="13" customFormat="1">
      <c r="B103" s="232"/>
      <c r="C103" s="233"/>
      <c r="D103" s="217" t="s">
        <v>157</v>
      </c>
      <c r="E103" s="234" t="s">
        <v>22</v>
      </c>
      <c r="F103" s="235" t="s">
        <v>22</v>
      </c>
      <c r="G103" s="233"/>
      <c r="H103" s="236">
        <v>0</v>
      </c>
      <c r="I103" s="237"/>
      <c r="J103" s="233"/>
      <c r="K103" s="233"/>
      <c r="L103" s="238"/>
      <c r="M103" s="239"/>
      <c r="N103" s="240"/>
      <c r="O103" s="240"/>
      <c r="P103" s="240"/>
      <c r="Q103" s="240"/>
      <c r="R103" s="240"/>
      <c r="S103" s="240"/>
      <c r="T103" s="241"/>
      <c r="AT103" s="242" t="s">
        <v>157</v>
      </c>
      <c r="AU103" s="242" t="s">
        <v>82</v>
      </c>
      <c r="AV103" s="13" t="s">
        <v>82</v>
      </c>
      <c r="AW103" s="13" t="s">
        <v>39</v>
      </c>
      <c r="AX103" s="13" t="s">
        <v>75</v>
      </c>
      <c r="AY103" s="242" t="s">
        <v>144</v>
      </c>
    </row>
    <row r="104" spans="2:65" s="13" customFormat="1">
      <c r="B104" s="232"/>
      <c r="C104" s="233"/>
      <c r="D104" s="217" t="s">
        <v>157</v>
      </c>
      <c r="E104" s="234" t="s">
        <v>22</v>
      </c>
      <c r="F104" s="235" t="s">
        <v>22</v>
      </c>
      <c r="G104" s="233"/>
      <c r="H104" s="236">
        <v>0</v>
      </c>
      <c r="I104" s="237"/>
      <c r="J104" s="233"/>
      <c r="K104" s="233"/>
      <c r="L104" s="238"/>
      <c r="M104" s="239"/>
      <c r="N104" s="240"/>
      <c r="O104" s="240"/>
      <c r="P104" s="240"/>
      <c r="Q104" s="240"/>
      <c r="R104" s="240"/>
      <c r="S104" s="240"/>
      <c r="T104" s="241"/>
      <c r="AT104" s="242" t="s">
        <v>157</v>
      </c>
      <c r="AU104" s="242" t="s">
        <v>82</v>
      </c>
      <c r="AV104" s="13" t="s">
        <v>82</v>
      </c>
      <c r="AW104" s="13" t="s">
        <v>39</v>
      </c>
      <c r="AX104" s="13" t="s">
        <v>75</v>
      </c>
      <c r="AY104" s="242" t="s">
        <v>144</v>
      </c>
    </row>
    <row r="105" spans="2:65" s="13" customFormat="1">
      <c r="B105" s="232"/>
      <c r="C105" s="233"/>
      <c r="D105" s="217" t="s">
        <v>157</v>
      </c>
      <c r="E105" s="234" t="s">
        <v>22</v>
      </c>
      <c r="F105" s="235" t="s">
        <v>22</v>
      </c>
      <c r="G105" s="233"/>
      <c r="H105" s="236">
        <v>0</v>
      </c>
      <c r="I105" s="237"/>
      <c r="J105" s="233"/>
      <c r="K105" s="233"/>
      <c r="L105" s="238"/>
      <c r="M105" s="239"/>
      <c r="N105" s="240"/>
      <c r="O105" s="240"/>
      <c r="P105" s="240"/>
      <c r="Q105" s="240"/>
      <c r="R105" s="240"/>
      <c r="S105" s="240"/>
      <c r="T105" s="241"/>
      <c r="AT105" s="242" t="s">
        <v>157</v>
      </c>
      <c r="AU105" s="242" t="s">
        <v>82</v>
      </c>
      <c r="AV105" s="13" t="s">
        <v>82</v>
      </c>
      <c r="AW105" s="13" t="s">
        <v>39</v>
      </c>
      <c r="AX105" s="13" t="s">
        <v>75</v>
      </c>
      <c r="AY105" s="242" t="s">
        <v>144</v>
      </c>
    </row>
    <row r="106" spans="2:65" s="13" customFormat="1">
      <c r="B106" s="232"/>
      <c r="C106" s="233"/>
      <c r="D106" s="245" t="s">
        <v>157</v>
      </c>
      <c r="E106" s="255" t="s">
        <v>22</v>
      </c>
      <c r="F106" s="256" t="s">
        <v>22</v>
      </c>
      <c r="G106" s="233"/>
      <c r="H106" s="257">
        <v>0</v>
      </c>
      <c r="I106" s="237"/>
      <c r="J106" s="233"/>
      <c r="K106" s="233"/>
      <c r="L106" s="238"/>
      <c r="M106" s="239"/>
      <c r="N106" s="240"/>
      <c r="O106" s="240"/>
      <c r="P106" s="240"/>
      <c r="Q106" s="240"/>
      <c r="R106" s="240"/>
      <c r="S106" s="240"/>
      <c r="T106" s="241"/>
      <c r="AT106" s="242" t="s">
        <v>157</v>
      </c>
      <c r="AU106" s="242" t="s">
        <v>82</v>
      </c>
      <c r="AV106" s="13" t="s">
        <v>82</v>
      </c>
      <c r="AW106" s="13" t="s">
        <v>39</v>
      </c>
      <c r="AX106" s="13" t="s">
        <v>75</v>
      </c>
      <c r="AY106" s="242" t="s">
        <v>144</v>
      </c>
    </row>
    <row r="107" spans="2:65" s="1" customFormat="1" ht="22.5" customHeight="1">
      <c r="B107" s="42"/>
      <c r="C107" s="205" t="s">
        <v>151</v>
      </c>
      <c r="D107" s="205" t="s">
        <v>146</v>
      </c>
      <c r="E107" s="206" t="s">
        <v>686</v>
      </c>
      <c r="F107" s="207" t="s">
        <v>687</v>
      </c>
      <c r="G107" s="208" t="s">
        <v>676</v>
      </c>
      <c r="H107" s="209">
        <v>1</v>
      </c>
      <c r="I107" s="210"/>
      <c r="J107" s="211">
        <f>ROUND(I107*H107,2)</f>
        <v>0</v>
      </c>
      <c r="K107" s="207" t="s">
        <v>150</v>
      </c>
      <c r="L107" s="62"/>
      <c r="M107" s="212" t="s">
        <v>22</v>
      </c>
      <c r="N107" s="213" t="s">
        <v>46</v>
      </c>
      <c r="O107" s="43"/>
      <c r="P107" s="214">
        <f>O107*H107</f>
        <v>0</v>
      </c>
      <c r="Q107" s="214">
        <v>0</v>
      </c>
      <c r="R107" s="214">
        <f>Q107*H107</f>
        <v>0</v>
      </c>
      <c r="S107" s="214">
        <v>0</v>
      </c>
      <c r="T107" s="215">
        <f>S107*H107</f>
        <v>0</v>
      </c>
      <c r="AR107" s="25" t="s">
        <v>677</v>
      </c>
      <c r="AT107" s="25" t="s">
        <v>146</v>
      </c>
      <c r="AU107" s="25" t="s">
        <v>82</v>
      </c>
      <c r="AY107" s="25" t="s">
        <v>144</v>
      </c>
      <c r="BE107" s="216">
        <f>IF(N107="základní",J107,0)</f>
        <v>0</v>
      </c>
      <c r="BF107" s="216">
        <f>IF(N107="snížená",J107,0)</f>
        <v>0</v>
      </c>
      <c r="BG107" s="216">
        <f>IF(N107="zákl. přenesená",J107,0)</f>
        <v>0</v>
      </c>
      <c r="BH107" s="216">
        <f>IF(N107="sníž. přenesená",J107,0)</f>
        <v>0</v>
      </c>
      <c r="BI107" s="216">
        <f>IF(N107="nulová",J107,0)</f>
        <v>0</v>
      </c>
      <c r="BJ107" s="25" t="s">
        <v>24</v>
      </c>
      <c r="BK107" s="216">
        <f>ROUND(I107*H107,2)</f>
        <v>0</v>
      </c>
      <c r="BL107" s="25" t="s">
        <v>677</v>
      </c>
      <c r="BM107" s="25" t="s">
        <v>688</v>
      </c>
    </row>
    <row r="108" spans="2:65" s="1" customFormat="1" ht="27">
      <c r="B108" s="42"/>
      <c r="C108" s="64"/>
      <c r="D108" s="245" t="s">
        <v>153</v>
      </c>
      <c r="E108" s="64"/>
      <c r="F108" s="279" t="s">
        <v>689</v>
      </c>
      <c r="G108" s="64"/>
      <c r="H108" s="64"/>
      <c r="I108" s="173"/>
      <c r="J108" s="64"/>
      <c r="K108" s="64"/>
      <c r="L108" s="62"/>
      <c r="M108" s="219"/>
      <c r="N108" s="43"/>
      <c r="O108" s="43"/>
      <c r="P108" s="43"/>
      <c r="Q108" s="43"/>
      <c r="R108" s="43"/>
      <c r="S108" s="43"/>
      <c r="T108" s="79"/>
      <c r="AT108" s="25" t="s">
        <v>153</v>
      </c>
      <c r="AU108" s="25" t="s">
        <v>82</v>
      </c>
    </row>
    <row r="109" spans="2:65" s="1" customFormat="1" ht="22.5" customHeight="1">
      <c r="B109" s="42"/>
      <c r="C109" s="205" t="s">
        <v>194</v>
      </c>
      <c r="D109" s="205" t="s">
        <v>146</v>
      </c>
      <c r="E109" s="206" t="s">
        <v>690</v>
      </c>
      <c r="F109" s="207" t="s">
        <v>691</v>
      </c>
      <c r="G109" s="208" t="s">
        <v>676</v>
      </c>
      <c r="H109" s="209">
        <v>1</v>
      </c>
      <c r="I109" s="210"/>
      <c r="J109" s="211">
        <f>ROUND(I109*H109,2)</f>
        <v>0</v>
      </c>
      <c r="K109" s="207" t="s">
        <v>150</v>
      </c>
      <c r="L109" s="62"/>
      <c r="M109" s="212" t="s">
        <v>22</v>
      </c>
      <c r="N109" s="213" t="s">
        <v>46</v>
      </c>
      <c r="O109" s="43"/>
      <c r="P109" s="214">
        <f>O109*H109</f>
        <v>0</v>
      </c>
      <c r="Q109" s="214">
        <v>0</v>
      </c>
      <c r="R109" s="214">
        <f>Q109*H109</f>
        <v>0</v>
      </c>
      <c r="S109" s="214">
        <v>0</v>
      </c>
      <c r="T109" s="215">
        <f>S109*H109</f>
        <v>0</v>
      </c>
      <c r="AR109" s="25" t="s">
        <v>677</v>
      </c>
      <c r="AT109" s="25" t="s">
        <v>146</v>
      </c>
      <c r="AU109" s="25" t="s">
        <v>82</v>
      </c>
      <c r="AY109" s="25" t="s">
        <v>144</v>
      </c>
      <c r="BE109" s="216">
        <f>IF(N109="základní",J109,0)</f>
        <v>0</v>
      </c>
      <c r="BF109" s="216">
        <f>IF(N109="snížená",J109,0)</f>
        <v>0</v>
      </c>
      <c r="BG109" s="216">
        <f>IF(N109="zákl. přenesená",J109,0)</f>
        <v>0</v>
      </c>
      <c r="BH109" s="216">
        <f>IF(N109="sníž. přenesená",J109,0)</f>
        <v>0</v>
      </c>
      <c r="BI109" s="216">
        <f>IF(N109="nulová",J109,0)</f>
        <v>0</v>
      </c>
      <c r="BJ109" s="25" t="s">
        <v>24</v>
      </c>
      <c r="BK109" s="216">
        <f>ROUND(I109*H109,2)</f>
        <v>0</v>
      </c>
      <c r="BL109" s="25" t="s">
        <v>677</v>
      </c>
      <c r="BM109" s="25" t="s">
        <v>692</v>
      </c>
    </row>
    <row r="110" spans="2:65" s="1" customFormat="1">
      <c r="B110" s="42"/>
      <c r="C110" s="64"/>
      <c r="D110" s="217" t="s">
        <v>153</v>
      </c>
      <c r="E110" s="64"/>
      <c r="F110" s="218" t="s">
        <v>693</v>
      </c>
      <c r="G110" s="64"/>
      <c r="H110" s="64"/>
      <c r="I110" s="173"/>
      <c r="J110" s="64"/>
      <c r="K110" s="64"/>
      <c r="L110" s="62"/>
      <c r="M110" s="219"/>
      <c r="N110" s="43"/>
      <c r="O110" s="43"/>
      <c r="P110" s="43"/>
      <c r="Q110" s="43"/>
      <c r="R110" s="43"/>
      <c r="S110" s="43"/>
      <c r="T110" s="79"/>
      <c r="AT110" s="25" t="s">
        <v>153</v>
      </c>
      <c r="AU110" s="25" t="s">
        <v>82</v>
      </c>
    </row>
    <row r="111" spans="2:65" s="13" customFormat="1">
      <c r="B111" s="232"/>
      <c r="C111" s="233"/>
      <c r="D111" s="217" t="s">
        <v>157</v>
      </c>
      <c r="E111" s="234" t="s">
        <v>22</v>
      </c>
      <c r="F111" s="235" t="s">
        <v>694</v>
      </c>
      <c r="G111" s="233"/>
      <c r="H111" s="236">
        <v>1</v>
      </c>
      <c r="I111" s="237"/>
      <c r="J111" s="233"/>
      <c r="K111" s="233"/>
      <c r="L111" s="238"/>
      <c r="M111" s="239"/>
      <c r="N111" s="240"/>
      <c r="O111" s="240"/>
      <c r="P111" s="240"/>
      <c r="Q111" s="240"/>
      <c r="R111" s="240"/>
      <c r="S111" s="240"/>
      <c r="T111" s="241"/>
      <c r="AT111" s="242" t="s">
        <v>157</v>
      </c>
      <c r="AU111" s="242" t="s">
        <v>82</v>
      </c>
      <c r="AV111" s="13" t="s">
        <v>82</v>
      </c>
      <c r="AW111" s="13" t="s">
        <v>39</v>
      </c>
      <c r="AX111" s="13" t="s">
        <v>24</v>
      </c>
      <c r="AY111" s="242" t="s">
        <v>144</v>
      </c>
    </row>
    <row r="112" spans="2:65" s="11" customFormat="1" ht="37.35" customHeight="1">
      <c r="B112" s="188"/>
      <c r="C112" s="189"/>
      <c r="D112" s="190" t="s">
        <v>74</v>
      </c>
      <c r="E112" s="191" t="s">
        <v>695</v>
      </c>
      <c r="F112" s="191" t="s">
        <v>696</v>
      </c>
      <c r="G112" s="189"/>
      <c r="H112" s="189"/>
      <c r="I112" s="192"/>
      <c r="J112" s="193">
        <f>BK112</f>
        <v>0</v>
      </c>
      <c r="K112" s="189"/>
      <c r="L112" s="194"/>
      <c r="M112" s="195"/>
      <c r="N112" s="196"/>
      <c r="O112" s="196"/>
      <c r="P112" s="197">
        <f>P113+P118</f>
        <v>0</v>
      </c>
      <c r="Q112" s="196"/>
      <c r="R112" s="197">
        <f>R113+R118</f>
        <v>0</v>
      </c>
      <c r="S112" s="196"/>
      <c r="T112" s="198">
        <f>T113+T118</f>
        <v>0</v>
      </c>
      <c r="AR112" s="199" t="s">
        <v>194</v>
      </c>
      <c r="AT112" s="200" t="s">
        <v>74</v>
      </c>
      <c r="AU112" s="200" t="s">
        <v>75</v>
      </c>
      <c r="AY112" s="199" t="s">
        <v>144</v>
      </c>
      <c r="BK112" s="201">
        <f>BK113+BK118</f>
        <v>0</v>
      </c>
    </row>
    <row r="113" spans="2:65" s="11" customFormat="1" ht="19.899999999999999" customHeight="1">
      <c r="B113" s="188"/>
      <c r="C113" s="189"/>
      <c r="D113" s="202" t="s">
        <v>74</v>
      </c>
      <c r="E113" s="203" t="s">
        <v>697</v>
      </c>
      <c r="F113" s="203" t="s">
        <v>698</v>
      </c>
      <c r="G113" s="189"/>
      <c r="H113" s="189"/>
      <c r="I113" s="192"/>
      <c r="J113" s="204">
        <f>BK113</f>
        <v>0</v>
      </c>
      <c r="K113" s="189"/>
      <c r="L113" s="194"/>
      <c r="M113" s="195"/>
      <c r="N113" s="196"/>
      <c r="O113" s="196"/>
      <c r="P113" s="197">
        <f>SUM(P114:P117)</f>
        <v>0</v>
      </c>
      <c r="Q113" s="196"/>
      <c r="R113" s="197">
        <f>SUM(R114:R117)</f>
        <v>0</v>
      </c>
      <c r="S113" s="196"/>
      <c r="T113" s="198">
        <f>SUM(T114:T117)</f>
        <v>0</v>
      </c>
      <c r="AR113" s="199" t="s">
        <v>194</v>
      </c>
      <c r="AT113" s="200" t="s">
        <v>74</v>
      </c>
      <c r="AU113" s="200" t="s">
        <v>24</v>
      </c>
      <c r="AY113" s="199" t="s">
        <v>144</v>
      </c>
      <c r="BK113" s="201">
        <f>SUM(BK114:BK117)</f>
        <v>0</v>
      </c>
    </row>
    <row r="114" spans="2:65" s="1" customFormat="1" ht="31.5" customHeight="1">
      <c r="B114" s="42"/>
      <c r="C114" s="205" t="s">
        <v>203</v>
      </c>
      <c r="D114" s="205" t="s">
        <v>146</v>
      </c>
      <c r="E114" s="206" t="s">
        <v>699</v>
      </c>
      <c r="F114" s="207" t="s">
        <v>700</v>
      </c>
      <c r="G114" s="208" t="s">
        <v>676</v>
      </c>
      <c r="H114" s="209">
        <v>1</v>
      </c>
      <c r="I114" s="210"/>
      <c r="J114" s="211">
        <f>ROUND(I114*H114,2)</f>
        <v>0</v>
      </c>
      <c r="K114" s="207" t="s">
        <v>22</v>
      </c>
      <c r="L114" s="62"/>
      <c r="M114" s="212" t="s">
        <v>22</v>
      </c>
      <c r="N114" s="213" t="s">
        <v>46</v>
      </c>
      <c r="O114" s="43"/>
      <c r="P114" s="214">
        <f>O114*H114</f>
        <v>0</v>
      </c>
      <c r="Q114" s="214">
        <v>0</v>
      </c>
      <c r="R114" s="214">
        <f>Q114*H114</f>
        <v>0</v>
      </c>
      <c r="S114" s="214">
        <v>0</v>
      </c>
      <c r="T114" s="215">
        <f>S114*H114</f>
        <v>0</v>
      </c>
      <c r="AR114" s="25" t="s">
        <v>677</v>
      </c>
      <c r="AT114" s="25" t="s">
        <v>146</v>
      </c>
      <c r="AU114" s="25" t="s">
        <v>82</v>
      </c>
      <c r="AY114" s="25" t="s">
        <v>144</v>
      </c>
      <c r="BE114" s="216">
        <f>IF(N114="základní",J114,0)</f>
        <v>0</v>
      </c>
      <c r="BF114" s="216">
        <f>IF(N114="snížená",J114,0)</f>
        <v>0</v>
      </c>
      <c r="BG114" s="216">
        <f>IF(N114="zákl. přenesená",J114,0)</f>
        <v>0</v>
      </c>
      <c r="BH114" s="216">
        <f>IF(N114="sníž. přenesená",J114,0)</f>
        <v>0</v>
      </c>
      <c r="BI114" s="216">
        <f>IF(N114="nulová",J114,0)</f>
        <v>0</v>
      </c>
      <c r="BJ114" s="25" t="s">
        <v>24</v>
      </c>
      <c r="BK114" s="216">
        <f>ROUND(I114*H114,2)</f>
        <v>0</v>
      </c>
      <c r="BL114" s="25" t="s">
        <v>677</v>
      </c>
      <c r="BM114" s="25" t="s">
        <v>701</v>
      </c>
    </row>
    <row r="115" spans="2:65" s="1" customFormat="1" ht="22.5" customHeight="1">
      <c r="B115" s="42"/>
      <c r="C115" s="205" t="s">
        <v>210</v>
      </c>
      <c r="D115" s="205" t="s">
        <v>146</v>
      </c>
      <c r="E115" s="206" t="s">
        <v>702</v>
      </c>
      <c r="F115" s="207" t="s">
        <v>703</v>
      </c>
      <c r="G115" s="208" t="s">
        <v>676</v>
      </c>
      <c r="H115" s="209">
        <v>1</v>
      </c>
      <c r="I115" s="210"/>
      <c r="J115" s="211">
        <f>ROUND(I115*H115,2)</f>
        <v>0</v>
      </c>
      <c r="K115" s="207" t="s">
        <v>22</v>
      </c>
      <c r="L115" s="62"/>
      <c r="M115" s="212" t="s">
        <v>22</v>
      </c>
      <c r="N115" s="213" t="s">
        <v>46</v>
      </c>
      <c r="O115" s="43"/>
      <c r="P115" s="214">
        <f>O115*H115</f>
        <v>0</v>
      </c>
      <c r="Q115" s="214">
        <v>0</v>
      </c>
      <c r="R115" s="214">
        <f>Q115*H115</f>
        <v>0</v>
      </c>
      <c r="S115" s="214">
        <v>0</v>
      </c>
      <c r="T115" s="215">
        <f>S115*H115</f>
        <v>0</v>
      </c>
      <c r="AR115" s="25" t="s">
        <v>677</v>
      </c>
      <c r="AT115" s="25" t="s">
        <v>146</v>
      </c>
      <c r="AU115" s="25" t="s">
        <v>82</v>
      </c>
      <c r="AY115" s="25" t="s">
        <v>144</v>
      </c>
      <c r="BE115" s="216">
        <f>IF(N115="základní",J115,0)</f>
        <v>0</v>
      </c>
      <c r="BF115" s="216">
        <f>IF(N115="snížená",J115,0)</f>
        <v>0</v>
      </c>
      <c r="BG115" s="216">
        <f>IF(N115="zákl. přenesená",J115,0)</f>
        <v>0</v>
      </c>
      <c r="BH115" s="216">
        <f>IF(N115="sníž. přenesená",J115,0)</f>
        <v>0</v>
      </c>
      <c r="BI115" s="216">
        <f>IF(N115="nulová",J115,0)</f>
        <v>0</v>
      </c>
      <c r="BJ115" s="25" t="s">
        <v>24</v>
      </c>
      <c r="BK115" s="216">
        <f>ROUND(I115*H115,2)</f>
        <v>0</v>
      </c>
      <c r="BL115" s="25" t="s">
        <v>677</v>
      </c>
      <c r="BM115" s="25" t="s">
        <v>704</v>
      </c>
    </row>
    <row r="116" spans="2:65" s="1" customFormat="1" ht="22.5" customHeight="1">
      <c r="B116" s="42"/>
      <c r="C116" s="205" t="s">
        <v>217</v>
      </c>
      <c r="D116" s="205" t="s">
        <v>146</v>
      </c>
      <c r="E116" s="206" t="s">
        <v>705</v>
      </c>
      <c r="F116" s="207" t="s">
        <v>706</v>
      </c>
      <c r="G116" s="208" t="s">
        <v>676</v>
      </c>
      <c r="H116" s="209">
        <v>1</v>
      </c>
      <c r="I116" s="210"/>
      <c r="J116" s="211">
        <f>ROUND(I116*H116,2)</f>
        <v>0</v>
      </c>
      <c r="K116" s="207" t="s">
        <v>150</v>
      </c>
      <c r="L116" s="62"/>
      <c r="M116" s="212" t="s">
        <v>22</v>
      </c>
      <c r="N116" s="213" t="s">
        <v>46</v>
      </c>
      <c r="O116" s="43"/>
      <c r="P116" s="214">
        <f>O116*H116</f>
        <v>0</v>
      </c>
      <c r="Q116" s="214">
        <v>0</v>
      </c>
      <c r="R116" s="214">
        <f>Q116*H116</f>
        <v>0</v>
      </c>
      <c r="S116" s="214">
        <v>0</v>
      </c>
      <c r="T116" s="215">
        <f>S116*H116</f>
        <v>0</v>
      </c>
      <c r="AR116" s="25" t="s">
        <v>677</v>
      </c>
      <c r="AT116" s="25" t="s">
        <v>146</v>
      </c>
      <c r="AU116" s="25" t="s">
        <v>82</v>
      </c>
      <c r="AY116" s="25" t="s">
        <v>144</v>
      </c>
      <c r="BE116" s="216">
        <f>IF(N116="základní",J116,0)</f>
        <v>0</v>
      </c>
      <c r="BF116" s="216">
        <f>IF(N116="snížená",J116,0)</f>
        <v>0</v>
      </c>
      <c r="BG116" s="216">
        <f>IF(N116="zákl. přenesená",J116,0)</f>
        <v>0</v>
      </c>
      <c r="BH116" s="216">
        <f>IF(N116="sníž. přenesená",J116,0)</f>
        <v>0</v>
      </c>
      <c r="BI116" s="216">
        <f>IF(N116="nulová",J116,0)</f>
        <v>0</v>
      </c>
      <c r="BJ116" s="25" t="s">
        <v>24</v>
      </c>
      <c r="BK116" s="216">
        <f>ROUND(I116*H116,2)</f>
        <v>0</v>
      </c>
      <c r="BL116" s="25" t="s">
        <v>677</v>
      </c>
      <c r="BM116" s="25" t="s">
        <v>707</v>
      </c>
    </row>
    <row r="117" spans="2:65" s="1" customFormat="1" ht="27">
      <c r="B117" s="42"/>
      <c r="C117" s="64"/>
      <c r="D117" s="217" t="s">
        <v>153</v>
      </c>
      <c r="E117" s="64"/>
      <c r="F117" s="218" t="s">
        <v>708</v>
      </c>
      <c r="G117" s="64"/>
      <c r="H117" s="64"/>
      <c r="I117" s="173"/>
      <c r="J117" s="64"/>
      <c r="K117" s="64"/>
      <c r="L117" s="62"/>
      <c r="M117" s="219"/>
      <c r="N117" s="43"/>
      <c r="O117" s="43"/>
      <c r="P117" s="43"/>
      <c r="Q117" s="43"/>
      <c r="R117" s="43"/>
      <c r="S117" s="43"/>
      <c r="T117" s="79"/>
      <c r="AT117" s="25" t="s">
        <v>153</v>
      </c>
      <c r="AU117" s="25" t="s">
        <v>82</v>
      </c>
    </row>
    <row r="118" spans="2:65" s="11" customFormat="1" ht="29.85" customHeight="1">
      <c r="B118" s="188"/>
      <c r="C118" s="189"/>
      <c r="D118" s="202" t="s">
        <v>74</v>
      </c>
      <c r="E118" s="203" t="s">
        <v>709</v>
      </c>
      <c r="F118" s="203" t="s">
        <v>710</v>
      </c>
      <c r="G118" s="189"/>
      <c r="H118" s="189"/>
      <c r="I118" s="192"/>
      <c r="J118" s="204">
        <f>BK118</f>
        <v>0</v>
      </c>
      <c r="K118" s="189"/>
      <c r="L118" s="194"/>
      <c r="M118" s="195"/>
      <c r="N118" s="196"/>
      <c r="O118" s="196"/>
      <c r="P118" s="197">
        <f>SUM(P119:P120)</f>
        <v>0</v>
      </c>
      <c r="Q118" s="196"/>
      <c r="R118" s="197">
        <f>SUM(R119:R120)</f>
        <v>0</v>
      </c>
      <c r="S118" s="196"/>
      <c r="T118" s="198">
        <f>SUM(T119:T120)</f>
        <v>0</v>
      </c>
      <c r="AR118" s="199" t="s">
        <v>194</v>
      </c>
      <c r="AT118" s="200" t="s">
        <v>74</v>
      </c>
      <c r="AU118" s="200" t="s">
        <v>24</v>
      </c>
      <c r="AY118" s="199" t="s">
        <v>144</v>
      </c>
      <c r="BK118" s="201">
        <f>SUM(BK119:BK120)</f>
        <v>0</v>
      </c>
    </row>
    <row r="119" spans="2:65" s="1" customFormat="1" ht="22.5" customHeight="1">
      <c r="B119" s="42"/>
      <c r="C119" s="205" t="s">
        <v>235</v>
      </c>
      <c r="D119" s="205" t="s">
        <v>146</v>
      </c>
      <c r="E119" s="206" t="s">
        <v>711</v>
      </c>
      <c r="F119" s="207" t="s">
        <v>710</v>
      </c>
      <c r="G119" s="208" t="s">
        <v>676</v>
      </c>
      <c r="H119" s="209">
        <v>1</v>
      </c>
      <c r="I119" s="210"/>
      <c r="J119" s="211">
        <f>ROUND(I119*H119,2)</f>
        <v>0</v>
      </c>
      <c r="K119" s="207" t="s">
        <v>150</v>
      </c>
      <c r="L119" s="62"/>
      <c r="M119" s="212" t="s">
        <v>22</v>
      </c>
      <c r="N119" s="213" t="s">
        <v>46</v>
      </c>
      <c r="O119" s="43"/>
      <c r="P119" s="214">
        <f>O119*H119</f>
        <v>0</v>
      </c>
      <c r="Q119" s="214">
        <v>0</v>
      </c>
      <c r="R119" s="214">
        <f>Q119*H119</f>
        <v>0</v>
      </c>
      <c r="S119" s="214">
        <v>0</v>
      </c>
      <c r="T119" s="215">
        <f>S119*H119</f>
        <v>0</v>
      </c>
      <c r="AR119" s="25" t="s">
        <v>677</v>
      </c>
      <c r="AT119" s="25" t="s">
        <v>146</v>
      </c>
      <c r="AU119" s="25" t="s">
        <v>82</v>
      </c>
      <c r="AY119" s="25" t="s">
        <v>144</v>
      </c>
      <c r="BE119" s="216">
        <f>IF(N119="základní",J119,0)</f>
        <v>0</v>
      </c>
      <c r="BF119" s="216">
        <f>IF(N119="snížená",J119,0)</f>
        <v>0</v>
      </c>
      <c r="BG119" s="216">
        <f>IF(N119="zákl. přenesená",J119,0)</f>
        <v>0</v>
      </c>
      <c r="BH119" s="216">
        <f>IF(N119="sníž. přenesená",J119,0)</f>
        <v>0</v>
      </c>
      <c r="BI119" s="216">
        <f>IF(N119="nulová",J119,0)</f>
        <v>0</v>
      </c>
      <c r="BJ119" s="25" t="s">
        <v>24</v>
      </c>
      <c r="BK119" s="216">
        <f>ROUND(I119*H119,2)</f>
        <v>0</v>
      </c>
      <c r="BL119" s="25" t="s">
        <v>677</v>
      </c>
      <c r="BM119" s="25" t="s">
        <v>712</v>
      </c>
    </row>
    <row r="120" spans="2:65" s="1" customFormat="1">
      <c r="B120" s="42"/>
      <c r="C120" s="64"/>
      <c r="D120" s="217" t="s">
        <v>153</v>
      </c>
      <c r="E120" s="64"/>
      <c r="F120" s="218" t="s">
        <v>713</v>
      </c>
      <c r="G120" s="64"/>
      <c r="H120" s="64"/>
      <c r="I120" s="173"/>
      <c r="J120" s="64"/>
      <c r="K120" s="64"/>
      <c r="L120" s="62"/>
      <c r="M120" s="286"/>
      <c r="N120" s="287"/>
      <c r="O120" s="287"/>
      <c r="P120" s="287"/>
      <c r="Q120" s="287"/>
      <c r="R120" s="287"/>
      <c r="S120" s="287"/>
      <c r="T120" s="288"/>
      <c r="AT120" s="25" t="s">
        <v>153</v>
      </c>
      <c r="AU120" s="25" t="s">
        <v>82</v>
      </c>
    </row>
    <row r="121" spans="2:65" s="1" customFormat="1" ht="6.95" customHeight="1">
      <c r="B121" s="57"/>
      <c r="C121" s="58"/>
      <c r="D121" s="58"/>
      <c r="E121" s="58"/>
      <c r="F121" s="58"/>
      <c r="G121" s="58"/>
      <c r="H121" s="58"/>
      <c r="I121" s="149"/>
      <c r="J121" s="58"/>
      <c r="K121" s="58"/>
      <c r="L121" s="62"/>
    </row>
  </sheetData>
  <sheetProtection password="CC35" sheet="1" objects="1" scenarios="1" formatCells="0" formatColumns="0" formatRows="0" sort="0" autoFilter="0"/>
  <autoFilter ref="C86:K120"/>
  <mergeCells count="12">
    <mergeCell ref="G1:H1"/>
    <mergeCell ref="L2:V2"/>
    <mergeCell ref="E49:H49"/>
    <mergeCell ref="E51:H51"/>
    <mergeCell ref="E75:H75"/>
    <mergeCell ref="E77:H77"/>
    <mergeCell ref="E79:H79"/>
    <mergeCell ref="E7:H7"/>
    <mergeCell ref="E9:H9"/>
    <mergeCell ref="E11:H11"/>
    <mergeCell ref="E26:H26"/>
    <mergeCell ref="E47:H47"/>
  </mergeCells>
  <hyperlinks>
    <hyperlink ref="F1:G1" location="C2" display="1) Krycí list soupisu"/>
    <hyperlink ref="G1:H1" location="C58" display="2) Rekapitulace"/>
    <hyperlink ref="J1" location="C86"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96"/>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101</v>
      </c>
      <c r="G1" s="445" t="s">
        <v>102</v>
      </c>
      <c r="H1" s="445"/>
      <c r="I1" s="125"/>
      <c r="J1" s="124" t="s">
        <v>103</v>
      </c>
      <c r="K1" s="123" t="s">
        <v>104</v>
      </c>
      <c r="L1" s="124" t="s">
        <v>105</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436"/>
      <c r="M2" s="436"/>
      <c r="N2" s="436"/>
      <c r="O2" s="436"/>
      <c r="P2" s="436"/>
      <c r="Q2" s="436"/>
      <c r="R2" s="436"/>
      <c r="S2" s="436"/>
      <c r="T2" s="436"/>
      <c r="U2" s="436"/>
      <c r="V2" s="436"/>
      <c r="AT2" s="25" t="s">
        <v>94</v>
      </c>
    </row>
    <row r="3" spans="1:70" ht="6.95" customHeight="1">
      <c r="B3" s="26"/>
      <c r="C3" s="27"/>
      <c r="D3" s="27"/>
      <c r="E3" s="27"/>
      <c r="F3" s="27"/>
      <c r="G3" s="27"/>
      <c r="H3" s="27"/>
      <c r="I3" s="126"/>
      <c r="J3" s="27"/>
      <c r="K3" s="28"/>
      <c r="AT3" s="25" t="s">
        <v>82</v>
      </c>
    </row>
    <row r="4" spans="1:70" ht="36.950000000000003" customHeight="1">
      <c r="B4" s="29"/>
      <c r="C4" s="30"/>
      <c r="D4" s="31" t="s">
        <v>106</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18</v>
      </c>
      <c r="E6" s="30"/>
      <c r="F6" s="30"/>
      <c r="G6" s="30"/>
      <c r="H6" s="30"/>
      <c r="I6" s="127"/>
      <c r="J6" s="30"/>
      <c r="K6" s="32"/>
    </row>
    <row r="7" spans="1:70" ht="22.5" customHeight="1">
      <c r="B7" s="29"/>
      <c r="C7" s="30"/>
      <c r="D7" s="30"/>
      <c r="E7" s="441" t="str">
        <f>'Rekapitulace stavby'!K6</f>
        <v>III/4334, III/36711 - Kelčice - Investice obce</v>
      </c>
      <c r="F7" s="442"/>
      <c r="G7" s="442"/>
      <c r="H7" s="442"/>
      <c r="I7" s="127"/>
      <c r="J7" s="30"/>
      <c r="K7" s="32"/>
    </row>
    <row r="8" spans="1:70" ht="15">
      <c r="B8" s="29"/>
      <c r="C8" s="30"/>
      <c r="D8" s="38" t="s">
        <v>107</v>
      </c>
      <c r="E8" s="30"/>
      <c r="F8" s="30"/>
      <c r="G8" s="30"/>
      <c r="H8" s="30"/>
      <c r="I8" s="127"/>
      <c r="J8" s="30"/>
      <c r="K8" s="32"/>
    </row>
    <row r="9" spans="1:70" s="1" customFormat="1" ht="22.5" customHeight="1">
      <c r="B9" s="42"/>
      <c r="C9" s="43"/>
      <c r="D9" s="43"/>
      <c r="E9" s="441" t="s">
        <v>714</v>
      </c>
      <c r="F9" s="443"/>
      <c r="G9" s="443"/>
      <c r="H9" s="443"/>
      <c r="I9" s="128"/>
      <c r="J9" s="43"/>
      <c r="K9" s="46"/>
    </row>
    <row r="10" spans="1:70" s="1" customFormat="1" ht="15">
      <c r="B10" s="42"/>
      <c r="C10" s="43"/>
      <c r="D10" s="38" t="s">
        <v>109</v>
      </c>
      <c r="E10" s="43"/>
      <c r="F10" s="43"/>
      <c r="G10" s="43"/>
      <c r="H10" s="43"/>
      <c r="I10" s="128"/>
      <c r="J10" s="43"/>
      <c r="K10" s="46"/>
    </row>
    <row r="11" spans="1:70" s="1" customFormat="1" ht="36.950000000000003" customHeight="1">
      <c r="B11" s="42"/>
      <c r="C11" s="43"/>
      <c r="D11" s="43"/>
      <c r="E11" s="444" t="s">
        <v>715</v>
      </c>
      <c r="F11" s="443"/>
      <c r="G11" s="443"/>
      <c r="H11" s="443"/>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21</v>
      </c>
      <c r="E13" s="43"/>
      <c r="F13" s="36" t="s">
        <v>22</v>
      </c>
      <c r="G13" s="43"/>
      <c r="H13" s="43"/>
      <c r="I13" s="129" t="s">
        <v>23</v>
      </c>
      <c r="J13" s="36" t="s">
        <v>22</v>
      </c>
      <c r="K13" s="46"/>
    </row>
    <row r="14" spans="1:70" s="1" customFormat="1" ht="14.45" customHeight="1">
      <c r="B14" s="42"/>
      <c r="C14" s="43"/>
      <c r="D14" s="38" t="s">
        <v>25</v>
      </c>
      <c r="E14" s="43"/>
      <c r="F14" s="36" t="s">
        <v>26</v>
      </c>
      <c r="G14" s="43"/>
      <c r="H14" s="43"/>
      <c r="I14" s="129" t="s">
        <v>27</v>
      </c>
      <c r="J14" s="130" t="str">
        <f>'Rekapitulace stavby'!AN8</f>
        <v>25.10.2016</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31</v>
      </c>
      <c r="E16" s="43"/>
      <c r="F16" s="43"/>
      <c r="G16" s="43"/>
      <c r="H16" s="43"/>
      <c r="I16" s="129" t="s">
        <v>32</v>
      </c>
      <c r="J16" s="36" t="s">
        <v>111</v>
      </c>
      <c r="K16" s="46"/>
    </row>
    <row r="17" spans="2:11" s="1" customFormat="1" ht="18" customHeight="1">
      <c r="B17" s="42"/>
      <c r="C17" s="43"/>
      <c r="D17" s="43"/>
      <c r="E17" s="36" t="s">
        <v>33</v>
      </c>
      <c r="F17" s="43"/>
      <c r="G17" s="43"/>
      <c r="H17" s="43"/>
      <c r="I17" s="129" t="s">
        <v>34</v>
      </c>
      <c r="J17" s="36" t="s">
        <v>22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35</v>
      </c>
      <c r="E19" s="43"/>
      <c r="F19" s="43"/>
      <c r="G19" s="43"/>
      <c r="H19" s="43"/>
      <c r="I19" s="129" t="s">
        <v>32</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34</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37</v>
      </c>
      <c r="E22" s="43"/>
      <c r="F22" s="43"/>
      <c r="G22" s="43"/>
      <c r="H22" s="43"/>
      <c r="I22" s="129" t="s">
        <v>32</v>
      </c>
      <c r="J22" s="36" t="s">
        <v>22</v>
      </c>
      <c r="K22" s="46"/>
    </row>
    <row r="23" spans="2:11" s="1" customFormat="1" ht="18" customHeight="1">
      <c r="B23" s="42"/>
      <c r="C23" s="43"/>
      <c r="D23" s="43"/>
      <c r="E23" s="36" t="s">
        <v>38</v>
      </c>
      <c r="F23" s="43"/>
      <c r="G23" s="43"/>
      <c r="H23" s="43"/>
      <c r="I23" s="129" t="s">
        <v>34</v>
      </c>
      <c r="J23" s="36" t="s">
        <v>22</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22.5" customHeight="1">
      <c r="B26" s="131"/>
      <c r="C26" s="132"/>
      <c r="D26" s="132"/>
      <c r="E26" s="404" t="s">
        <v>22</v>
      </c>
      <c r="F26" s="404"/>
      <c r="G26" s="404"/>
      <c r="H26" s="404"/>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41</v>
      </c>
      <c r="E29" s="43"/>
      <c r="F29" s="43"/>
      <c r="G29" s="43"/>
      <c r="H29" s="43"/>
      <c r="I29" s="128"/>
      <c r="J29" s="138">
        <f>ROUND(J95,2)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43</v>
      </c>
      <c r="G31" s="43"/>
      <c r="H31" s="43"/>
      <c r="I31" s="139" t="s">
        <v>42</v>
      </c>
      <c r="J31" s="47" t="s">
        <v>44</v>
      </c>
      <c r="K31" s="46"/>
    </row>
    <row r="32" spans="2:11" s="1" customFormat="1" ht="14.45" customHeight="1">
      <c r="B32" s="42"/>
      <c r="C32" s="43"/>
      <c r="D32" s="50" t="s">
        <v>45</v>
      </c>
      <c r="E32" s="50" t="s">
        <v>46</v>
      </c>
      <c r="F32" s="140">
        <f>ROUND(SUM(BE95:BE795), 2)</f>
        <v>0</v>
      </c>
      <c r="G32" s="43"/>
      <c r="H32" s="43"/>
      <c r="I32" s="141">
        <v>0.21</v>
      </c>
      <c r="J32" s="140">
        <f>ROUND(ROUND((SUM(BE95:BE795)), 2)*I32, 2)</f>
        <v>0</v>
      </c>
      <c r="K32" s="46"/>
    </row>
    <row r="33" spans="2:11" s="1" customFormat="1" ht="14.45" customHeight="1">
      <c r="B33" s="42"/>
      <c r="C33" s="43"/>
      <c r="D33" s="43"/>
      <c r="E33" s="50" t="s">
        <v>47</v>
      </c>
      <c r="F33" s="140">
        <f>ROUND(SUM(BF95:BF795), 2)</f>
        <v>0</v>
      </c>
      <c r="G33" s="43"/>
      <c r="H33" s="43"/>
      <c r="I33" s="141">
        <v>0.15</v>
      </c>
      <c r="J33" s="140">
        <f>ROUND(ROUND((SUM(BF95:BF795)), 2)*I33, 2)</f>
        <v>0</v>
      </c>
      <c r="K33" s="46"/>
    </row>
    <row r="34" spans="2:11" s="1" customFormat="1" ht="14.45" hidden="1" customHeight="1">
      <c r="B34" s="42"/>
      <c r="C34" s="43"/>
      <c r="D34" s="43"/>
      <c r="E34" s="50" t="s">
        <v>48</v>
      </c>
      <c r="F34" s="140">
        <f>ROUND(SUM(BG95:BG795), 2)</f>
        <v>0</v>
      </c>
      <c r="G34" s="43"/>
      <c r="H34" s="43"/>
      <c r="I34" s="141">
        <v>0.21</v>
      </c>
      <c r="J34" s="140">
        <v>0</v>
      </c>
      <c r="K34" s="46"/>
    </row>
    <row r="35" spans="2:11" s="1" customFormat="1" ht="14.45" hidden="1" customHeight="1">
      <c r="B35" s="42"/>
      <c r="C35" s="43"/>
      <c r="D35" s="43"/>
      <c r="E35" s="50" t="s">
        <v>49</v>
      </c>
      <c r="F35" s="140">
        <f>ROUND(SUM(BH95:BH795), 2)</f>
        <v>0</v>
      </c>
      <c r="G35" s="43"/>
      <c r="H35" s="43"/>
      <c r="I35" s="141">
        <v>0.15</v>
      </c>
      <c r="J35" s="140">
        <v>0</v>
      </c>
      <c r="K35" s="46"/>
    </row>
    <row r="36" spans="2:11" s="1" customFormat="1" ht="14.45" hidden="1" customHeight="1">
      <c r="B36" s="42"/>
      <c r="C36" s="43"/>
      <c r="D36" s="43"/>
      <c r="E36" s="50" t="s">
        <v>50</v>
      </c>
      <c r="F36" s="140">
        <f>ROUND(SUM(BI95:BI795),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51</v>
      </c>
      <c r="E38" s="80"/>
      <c r="F38" s="80"/>
      <c r="G38" s="144" t="s">
        <v>52</v>
      </c>
      <c r="H38" s="145" t="s">
        <v>53</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112</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18</v>
      </c>
      <c r="D46" s="43"/>
      <c r="E46" s="43"/>
      <c r="F46" s="43"/>
      <c r="G46" s="43"/>
      <c r="H46" s="43"/>
      <c r="I46" s="128"/>
      <c r="J46" s="43"/>
      <c r="K46" s="46"/>
    </row>
    <row r="47" spans="2:11" s="1" customFormat="1" ht="22.5" customHeight="1">
      <c r="B47" s="42"/>
      <c r="C47" s="43"/>
      <c r="D47" s="43"/>
      <c r="E47" s="441" t="str">
        <f>E7</f>
        <v>III/4334, III/36711 - Kelčice - Investice obce</v>
      </c>
      <c r="F47" s="442"/>
      <c r="G47" s="442"/>
      <c r="H47" s="442"/>
      <c r="I47" s="128"/>
      <c r="J47" s="43"/>
      <c r="K47" s="46"/>
    </row>
    <row r="48" spans="2:11" ht="15">
      <c r="B48" s="29"/>
      <c r="C48" s="38" t="s">
        <v>107</v>
      </c>
      <c r="D48" s="30"/>
      <c r="E48" s="30"/>
      <c r="F48" s="30"/>
      <c r="G48" s="30"/>
      <c r="H48" s="30"/>
      <c r="I48" s="127"/>
      <c r="J48" s="30"/>
      <c r="K48" s="32"/>
    </row>
    <row r="49" spans="2:47" s="1" customFormat="1" ht="22.5" customHeight="1">
      <c r="B49" s="42"/>
      <c r="C49" s="43"/>
      <c r="D49" s="43"/>
      <c r="E49" s="441" t="s">
        <v>714</v>
      </c>
      <c r="F49" s="443"/>
      <c r="G49" s="443"/>
      <c r="H49" s="443"/>
      <c r="I49" s="128"/>
      <c r="J49" s="43"/>
      <c r="K49" s="46"/>
    </row>
    <row r="50" spans="2:47" s="1" customFormat="1" ht="14.45" customHeight="1">
      <c r="B50" s="42"/>
      <c r="C50" s="38" t="s">
        <v>109</v>
      </c>
      <c r="D50" s="43"/>
      <c r="E50" s="43"/>
      <c r="F50" s="43"/>
      <c r="G50" s="43"/>
      <c r="H50" s="43"/>
      <c r="I50" s="128"/>
      <c r="J50" s="43"/>
      <c r="K50" s="46"/>
    </row>
    <row r="51" spans="2:47" s="1" customFormat="1" ht="23.25" customHeight="1">
      <c r="B51" s="42"/>
      <c r="C51" s="43"/>
      <c r="D51" s="43"/>
      <c r="E51" s="444" t="str">
        <f>E11</f>
        <v>21 - SO 102 Chodníky - neuznatelné náklady</v>
      </c>
      <c r="F51" s="443"/>
      <c r="G51" s="443"/>
      <c r="H51" s="443"/>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25</v>
      </c>
      <c r="D53" s="43"/>
      <c r="E53" s="43"/>
      <c r="F53" s="36" t="str">
        <f>F14</f>
        <v>Kelčice</v>
      </c>
      <c r="G53" s="43"/>
      <c r="H53" s="43"/>
      <c r="I53" s="129" t="s">
        <v>27</v>
      </c>
      <c r="J53" s="130" t="str">
        <f>IF(J14="","",J14)</f>
        <v>25.10.2016</v>
      </c>
      <c r="K53" s="46"/>
    </row>
    <row r="54" spans="2:47" s="1" customFormat="1" ht="6.95" customHeight="1">
      <c r="B54" s="42"/>
      <c r="C54" s="43"/>
      <c r="D54" s="43"/>
      <c r="E54" s="43"/>
      <c r="F54" s="43"/>
      <c r="G54" s="43"/>
      <c r="H54" s="43"/>
      <c r="I54" s="128"/>
      <c r="J54" s="43"/>
      <c r="K54" s="46"/>
    </row>
    <row r="55" spans="2:47" s="1" customFormat="1" ht="15">
      <c r="B55" s="42"/>
      <c r="C55" s="38" t="s">
        <v>31</v>
      </c>
      <c r="D55" s="43"/>
      <c r="E55" s="43"/>
      <c r="F55" s="36" t="str">
        <f>E17</f>
        <v>Obec Kelčice</v>
      </c>
      <c r="G55" s="43"/>
      <c r="H55" s="43"/>
      <c r="I55" s="129" t="s">
        <v>37</v>
      </c>
      <c r="J55" s="36" t="str">
        <f>E23</f>
        <v>Atelis - Ateliér liniových staveb</v>
      </c>
      <c r="K55" s="46"/>
    </row>
    <row r="56" spans="2:47" s="1" customFormat="1" ht="14.45" customHeight="1">
      <c r="B56" s="42"/>
      <c r="C56" s="38" t="s">
        <v>35</v>
      </c>
      <c r="D56" s="43"/>
      <c r="E56" s="43"/>
      <c r="F56" s="36" t="str">
        <f>IF(E20="","",E20)</f>
        <v/>
      </c>
      <c r="G56" s="43"/>
      <c r="H56" s="43"/>
      <c r="I56" s="128"/>
      <c r="J56" s="43"/>
      <c r="K56" s="46"/>
    </row>
    <row r="57" spans="2:47" s="1" customFormat="1" ht="10.35" customHeight="1">
      <c r="B57" s="42"/>
      <c r="C57" s="43"/>
      <c r="D57" s="43"/>
      <c r="E57" s="43"/>
      <c r="F57" s="43"/>
      <c r="G57" s="43"/>
      <c r="H57" s="43"/>
      <c r="I57" s="128"/>
      <c r="J57" s="43"/>
      <c r="K57" s="46"/>
    </row>
    <row r="58" spans="2:47" s="1" customFormat="1" ht="29.25" customHeight="1">
      <c r="B58" s="42"/>
      <c r="C58" s="154" t="s">
        <v>113</v>
      </c>
      <c r="D58" s="142"/>
      <c r="E58" s="142"/>
      <c r="F58" s="142"/>
      <c r="G58" s="142"/>
      <c r="H58" s="142"/>
      <c r="I58" s="155"/>
      <c r="J58" s="156" t="s">
        <v>114</v>
      </c>
      <c r="K58" s="157"/>
    </row>
    <row r="59" spans="2:47" s="1" customFormat="1" ht="10.35" customHeight="1">
      <c r="B59" s="42"/>
      <c r="C59" s="43"/>
      <c r="D59" s="43"/>
      <c r="E59" s="43"/>
      <c r="F59" s="43"/>
      <c r="G59" s="43"/>
      <c r="H59" s="43"/>
      <c r="I59" s="128"/>
      <c r="J59" s="43"/>
      <c r="K59" s="46"/>
    </row>
    <row r="60" spans="2:47" s="1" customFormat="1" ht="29.25" customHeight="1">
      <c r="B60" s="42"/>
      <c r="C60" s="158" t="s">
        <v>115</v>
      </c>
      <c r="D60" s="43"/>
      <c r="E60" s="43"/>
      <c r="F60" s="43"/>
      <c r="G60" s="43"/>
      <c r="H60" s="43"/>
      <c r="I60" s="128"/>
      <c r="J60" s="138">
        <f>J95</f>
        <v>0</v>
      </c>
      <c r="K60" s="46"/>
      <c r="AU60" s="25" t="s">
        <v>116</v>
      </c>
    </row>
    <row r="61" spans="2:47" s="8" customFormat="1" ht="24.95" customHeight="1">
      <c r="B61" s="159"/>
      <c r="C61" s="160"/>
      <c r="D61" s="161" t="s">
        <v>117</v>
      </c>
      <c r="E61" s="162"/>
      <c r="F61" s="162"/>
      <c r="G61" s="162"/>
      <c r="H61" s="162"/>
      <c r="I61" s="163"/>
      <c r="J61" s="164">
        <f>J96</f>
        <v>0</v>
      </c>
      <c r="K61" s="165"/>
    </row>
    <row r="62" spans="2:47" s="9" customFormat="1" ht="19.899999999999999" customHeight="1">
      <c r="B62" s="166"/>
      <c r="C62" s="167"/>
      <c r="D62" s="168" t="s">
        <v>118</v>
      </c>
      <c r="E62" s="169"/>
      <c r="F62" s="169"/>
      <c r="G62" s="169"/>
      <c r="H62" s="169"/>
      <c r="I62" s="170"/>
      <c r="J62" s="171">
        <f>J97</f>
        <v>0</v>
      </c>
      <c r="K62" s="172"/>
    </row>
    <row r="63" spans="2:47" s="9" customFormat="1" ht="19.899999999999999" customHeight="1">
      <c r="B63" s="166"/>
      <c r="C63" s="167"/>
      <c r="D63" s="168" t="s">
        <v>716</v>
      </c>
      <c r="E63" s="169"/>
      <c r="F63" s="169"/>
      <c r="G63" s="169"/>
      <c r="H63" s="169"/>
      <c r="I63" s="170"/>
      <c r="J63" s="171">
        <f>J312</f>
        <v>0</v>
      </c>
      <c r="K63" s="172"/>
    </row>
    <row r="64" spans="2:47" s="9" customFormat="1" ht="19.899999999999999" customHeight="1">
      <c r="B64" s="166"/>
      <c r="C64" s="167"/>
      <c r="D64" s="168" t="s">
        <v>717</v>
      </c>
      <c r="E64" s="169"/>
      <c r="F64" s="169"/>
      <c r="G64" s="169"/>
      <c r="H64" s="169"/>
      <c r="I64" s="170"/>
      <c r="J64" s="171">
        <f>J374</f>
        <v>0</v>
      </c>
      <c r="K64" s="172"/>
    </row>
    <row r="65" spans="2:12" s="9" customFormat="1" ht="19.899999999999999" customHeight="1">
      <c r="B65" s="166"/>
      <c r="C65" s="167"/>
      <c r="D65" s="168" t="s">
        <v>119</v>
      </c>
      <c r="E65" s="169"/>
      <c r="F65" s="169"/>
      <c r="G65" s="169"/>
      <c r="H65" s="169"/>
      <c r="I65" s="170"/>
      <c r="J65" s="171">
        <f>J386</f>
        <v>0</v>
      </c>
      <c r="K65" s="172"/>
    </row>
    <row r="66" spans="2:12" s="9" customFormat="1" ht="19.899999999999999" customHeight="1">
      <c r="B66" s="166"/>
      <c r="C66" s="167"/>
      <c r="D66" s="168" t="s">
        <v>120</v>
      </c>
      <c r="E66" s="169"/>
      <c r="F66" s="169"/>
      <c r="G66" s="169"/>
      <c r="H66" s="169"/>
      <c r="I66" s="170"/>
      <c r="J66" s="171">
        <f>J477</f>
        <v>0</v>
      </c>
      <c r="K66" s="172"/>
    </row>
    <row r="67" spans="2:12" s="9" customFormat="1" ht="19.899999999999999" customHeight="1">
      <c r="B67" s="166"/>
      <c r="C67" s="167"/>
      <c r="D67" s="168" t="s">
        <v>121</v>
      </c>
      <c r="E67" s="169"/>
      <c r="F67" s="169"/>
      <c r="G67" s="169"/>
      <c r="H67" s="169"/>
      <c r="I67" s="170"/>
      <c r="J67" s="171">
        <f>J574</f>
        <v>0</v>
      </c>
      <c r="K67" s="172"/>
    </row>
    <row r="68" spans="2:12" s="9" customFormat="1" ht="19.899999999999999" customHeight="1">
      <c r="B68" s="166"/>
      <c r="C68" s="167"/>
      <c r="D68" s="168" t="s">
        <v>122</v>
      </c>
      <c r="E68" s="169"/>
      <c r="F68" s="169"/>
      <c r="G68" s="169"/>
      <c r="H68" s="169"/>
      <c r="I68" s="170"/>
      <c r="J68" s="171">
        <f>J712</f>
        <v>0</v>
      </c>
      <c r="K68" s="172"/>
    </row>
    <row r="69" spans="2:12" s="9" customFormat="1" ht="19.899999999999999" customHeight="1">
      <c r="B69" s="166"/>
      <c r="C69" s="167"/>
      <c r="D69" s="168" t="s">
        <v>123</v>
      </c>
      <c r="E69" s="169"/>
      <c r="F69" s="169"/>
      <c r="G69" s="169"/>
      <c r="H69" s="169"/>
      <c r="I69" s="170"/>
      <c r="J69" s="171">
        <f>J753</f>
        <v>0</v>
      </c>
      <c r="K69" s="172"/>
    </row>
    <row r="70" spans="2:12" s="8" customFormat="1" ht="24.95" customHeight="1">
      <c r="B70" s="159"/>
      <c r="C70" s="160"/>
      <c r="D70" s="161" t="s">
        <v>124</v>
      </c>
      <c r="E70" s="162"/>
      <c r="F70" s="162"/>
      <c r="G70" s="162"/>
      <c r="H70" s="162"/>
      <c r="I70" s="163"/>
      <c r="J70" s="164">
        <f>J756</f>
        <v>0</v>
      </c>
      <c r="K70" s="165"/>
    </row>
    <row r="71" spans="2:12" s="9" customFormat="1" ht="19.899999999999999" customHeight="1">
      <c r="B71" s="166"/>
      <c r="C71" s="167"/>
      <c r="D71" s="168" t="s">
        <v>125</v>
      </c>
      <c r="E71" s="169"/>
      <c r="F71" s="169"/>
      <c r="G71" s="169"/>
      <c r="H71" s="169"/>
      <c r="I71" s="170"/>
      <c r="J71" s="171">
        <f>J757</f>
        <v>0</v>
      </c>
      <c r="K71" s="172"/>
    </row>
    <row r="72" spans="2:12" s="8" customFormat="1" ht="24.95" customHeight="1">
      <c r="B72" s="159"/>
      <c r="C72" s="160"/>
      <c r="D72" s="161" t="s">
        <v>126</v>
      </c>
      <c r="E72" s="162"/>
      <c r="F72" s="162"/>
      <c r="G72" s="162"/>
      <c r="H72" s="162"/>
      <c r="I72" s="163"/>
      <c r="J72" s="164">
        <f>J768</f>
        <v>0</v>
      </c>
      <c r="K72" s="165"/>
    </row>
    <row r="73" spans="2:12" s="9" customFormat="1" ht="19.899999999999999" customHeight="1">
      <c r="B73" s="166"/>
      <c r="C73" s="167"/>
      <c r="D73" s="168" t="s">
        <v>127</v>
      </c>
      <c r="E73" s="169"/>
      <c r="F73" s="169"/>
      <c r="G73" s="169"/>
      <c r="H73" s="169"/>
      <c r="I73" s="170"/>
      <c r="J73" s="171">
        <f>J769</f>
        <v>0</v>
      </c>
      <c r="K73" s="172"/>
    </row>
    <row r="74" spans="2:12" s="1" customFormat="1" ht="21.75" customHeight="1">
      <c r="B74" s="42"/>
      <c r="C74" s="43"/>
      <c r="D74" s="43"/>
      <c r="E74" s="43"/>
      <c r="F74" s="43"/>
      <c r="G74" s="43"/>
      <c r="H74" s="43"/>
      <c r="I74" s="128"/>
      <c r="J74" s="43"/>
      <c r="K74" s="46"/>
    </row>
    <row r="75" spans="2:12" s="1" customFormat="1" ht="6.95" customHeight="1">
      <c r="B75" s="57"/>
      <c r="C75" s="58"/>
      <c r="D75" s="58"/>
      <c r="E75" s="58"/>
      <c r="F75" s="58"/>
      <c r="G75" s="58"/>
      <c r="H75" s="58"/>
      <c r="I75" s="149"/>
      <c r="J75" s="58"/>
      <c r="K75" s="59"/>
    </row>
    <row r="79" spans="2:12" s="1" customFormat="1" ht="6.95" customHeight="1">
      <c r="B79" s="60"/>
      <c r="C79" s="61"/>
      <c r="D79" s="61"/>
      <c r="E79" s="61"/>
      <c r="F79" s="61"/>
      <c r="G79" s="61"/>
      <c r="H79" s="61"/>
      <c r="I79" s="152"/>
      <c r="J79" s="61"/>
      <c r="K79" s="61"/>
      <c r="L79" s="62"/>
    </row>
    <row r="80" spans="2:12" s="1" customFormat="1" ht="36.950000000000003" customHeight="1">
      <c r="B80" s="42"/>
      <c r="C80" s="63" t="s">
        <v>128</v>
      </c>
      <c r="D80" s="64"/>
      <c r="E80" s="64"/>
      <c r="F80" s="64"/>
      <c r="G80" s="64"/>
      <c r="H80" s="64"/>
      <c r="I80" s="173"/>
      <c r="J80" s="64"/>
      <c r="K80" s="64"/>
      <c r="L80" s="62"/>
    </row>
    <row r="81" spans="2:63" s="1" customFormat="1" ht="6.95" customHeight="1">
      <c r="B81" s="42"/>
      <c r="C81" s="64"/>
      <c r="D81" s="64"/>
      <c r="E81" s="64"/>
      <c r="F81" s="64"/>
      <c r="G81" s="64"/>
      <c r="H81" s="64"/>
      <c r="I81" s="173"/>
      <c r="J81" s="64"/>
      <c r="K81" s="64"/>
      <c r="L81" s="62"/>
    </row>
    <row r="82" spans="2:63" s="1" customFormat="1" ht="14.45" customHeight="1">
      <c r="B82" s="42"/>
      <c r="C82" s="66" t="s">
        <v>18</v>
      </c>
      <c r="D82" s="64"/>
      <c r="E82" s="64"/>
      <c r="F82" s="64"/>
      <c r="G82" s="64"/>
      <c r="H82" s="64"/>
      <c r="I82" s="173"/>
      <c r="J82" s="64"/>
      <c r="K82" s="64"/>
      <c r="L82" s="62"/>
    </row>
    <row r="83" spans="2:63" s="1" customFormat="1" ht="22.5" customHeight="1">
      <c r="B83" s="42"/>
      <c r="C83" s="64"/>
      <c r="D83" s="64"/>
      <c r="E83" s="439" t="str">
        <f>E7</f>
        <v>III/4334, III/36711 - Kelčice - Investice obce</v>
      </c>
      <c r="F83" s="446"/>
      <c r="G83" s="446"/>
      <c r="H83" s="446"/>
      <c r="I83" s="173"/>
      <c r="J83" s="64"/>
      <c r="K83" s="64"/>
      <c r="L83" s="62"/>
    </row>
    <row r="84" spans="2:63" ht="15">
      <c r="B84" s="29"/>
      <c r="C84" s="66" t="s">
        <v>107</v>
      </c>
      <c r="D84" s="174"/>
      <c r="E84" s="174"/>
      <c r="F84" s="174"/>
      <c r="G84" s="174"/>
      <c r="H84" s="174"/>
      <c r="J84" s="174"/>
      <c r="K84" s="174"/>
      <c r="L84" s="175"/>
    </row>
    <row r="85" spans="2:63" s="1" customFormat="1" ht="22.5" customHeight="1">
      <c r="B85" s="42"/>
      <c r="C85" s="64"/>
      <c r="D85" s="64"/>
      <c r="E85" s="439" t="s">
        <v>714</v>
      </c>
      <c r="F85" s="440"/>
      <c r="G85" s="440"/>
      <c r="H85" s="440"/>
      <c r="I85" s="173"/>
      <c r="J85" s="64"/>
      <c r="K85" s="64"/>
      <c r="L85" s="62"/>
    </row>
    <row r="86" spans="2:63" s="1" customFormat="1" ht="14.45" customHeight="1">
      <c r="B86" s="42"/>
      <c r="C86" s="66" t="s">
        <v>109</v>
      </c>
      <c r="D86" s="64"/>
      <c r="E86" s="64"/>
      <c r="F86" s="64"/>
      <c r="G86" s="64"/>
      <c r="H86" s="64"/>
      <c r="I86" s="173"/>
      <c r="J86" s="64"/>
      <c r="K86" s="64"/>
      <c r="L86" s="62"/>
    </row>
    <row r="87" spans="2:63" s="1" customFormat="1" ht="23.25" customHeight="1">
      <c r="B87" s="42"/>
      <c r="C87" s="64"/>
      <c r="D87" s="64"/>
      <c r="E87" s="415" t="str">
        <f>E11</f>
        <v>21 - SO 102 Chodníky - neuznatelné náklady</v>
      </c>
      <c r="F87" s="440"/>
      <c r="G87" s="440"/>
      <c r="H87" s="440"/>
      <c r="I87" s="173"/>
      <c r="J87" s="64"/>
      <c r="K87" s="64"/>
      <c r="L87" s="62"/>
    </row>
    <row r="88" spans="2:63" s="1" customFormat="1" ht="6.95" customHeight="1">
      <c r="B88" s="42"/>
      <c r="C88" s="64"/>
      <c r="D88" s="64"/>
      <c r="E88" s="64"/>
      <c r="F88" s="64"/>
      <c r="G88" s="64"/>
      <c r="H88" s="64"/>
      <c r="I88" s="173"/>
      <c r="J88" s="64"/>
      <c r="K88" s="64"/>
      <c r="L88" s="62"/>
    </row>
    <row r="89" spans="2:63" s="1" customFormat="1" ht="18" customHeight="1">
      <c r="B89" s="42"/>
      <c r="C89" s="66" t="s">
        <v>25</v>
      </c>
      <c r="D89" s="64"/>
      <c r="E89" s="64"/>
      <c r="F89" s="176" t="str">
        <f>F14</f>
        <v>Kelčice</v>
      </c>
      <c r="G89" s="64"/>
      <c r="H89" s="64"/>
      <c r="I89" s="177" t="s">
        <v>27</v>
      </c>
      <c r="J89" s="74" t="str">
        <f>IF(J14="","",J14)</f>
        <v>25.10.2016</v>
      </c>
      <c r="K89" s="64"/>
      <c r="L89" s="62"/>
    </row>
    <row r="90" spans="2:63" s="1" customFormat="1" ht="6.95" customHeight="1">
      <c r="B90" s="42"/>
      <c r="C90" s="64"/>
      <c r="D90" s="64"/>
      <c r="E90" s="64"/>
      <c r="F90" s="64"/>
      <c r="G90" s="64"/>
      <c r="H90" s="64"/>
      <c r="I90" s="173"/>
      <c r="J90" s="64"/>
      <c r="K90" s="64"/>
      <c r="L90" s="62"/>
    </row>
    <row r="91" spans="2:63" s="1" customFormat="1" ht="15">
      <c r="B91" s="42"/>
      <c r="C91" s="66" t="s">
        <v>31</v>
      </c>
      <c r="D91" s="64"/>
      <c r="E91" s="64"/>
      <c r="F91" s="176" t="str">
        <f>E17</f>
        <v>Obec Kelčice</v>
      </c>
      <c r="G91" s="64"/>
      <c r="H91" s="64"/>
      <c r="I91" s="177" t="s">
        <v>37</v>
      </c>
      <c r="J91" s="176" t="str">
        <f>E23</f>
        <v>Atelis - Ateliér liniových staveb</v>
      </c>
      <c r="K91" s="64"/>
      <c r="L91" s="62"/>
    </row>
    <row r="92" spans="2:63" s="1" customFormat="1" ht="14.45" customHeight="1">
      <c r="B92" s="42"/>
      <c r="C92" s="66" t="s">
        <v>35</v>
      </c>
      <c r="D92" s="64"/>
      <c r="E92" s="64"/>
      <c r="F92" s="176" t="str">
        <f>IF(E20="","",E20)</f>
        <v/>
      </c>
      <c r="G92" s="64"/>
      <c r="H92" s="64"/>
      <c r="I92" s="173"/>
      <c r="J92" s="64"/>
      <c r="K92" s="64"/>
      <c r="L92" s="62"/>
    </row>
    <row r="93" spans="2:63" s="1" customFormat="1" ht="10.35" customHeight="1">
      <c r="B93" s="42"/>
      <c r="C93" s="64"/>
      <c r="D93" s="64"/>
      <c r="E93" s="64"/>
      <c r="F93" s="64"/>
      <c r="G93" s="64"/>
      <c r="H93" s="64"/>
      <c r="I93" s="173"/>
      <c r="J93" s="64"/>
      <c r="K93" s="64"/>
      <c r="L93" s="62"/>
    </row>
    <row r="94" spans="2:63" s="10" customFormat="1" ht="29.25" customHeight="1">
      <c r="B94" s="178"/>
      <c r="C94" s="179" t="s">
        <v>129</v>
      </c>
      <c r="D94" s="180" t="s">
        <v>60</v>
      </c>
      <c r="E94" s="180" t="s">
        <v>56</v>
      </c>
      <c r="F94" s="180" t="s">
        <v>130</v>
      </c>
      <c r="G94" s="180" t="s">
        <v>131</v>
      </c>
      <c r="H94" s="180" t="s">
        <v>132</v>
      </c>
      <c r="I94" s="181" t="s">
        <v>133</v>
      </c>
      <c r="J94" s="180" t="s">
        <v>114</v>
      </c>
      <c r="K94" s="182" t="s">
        <v>134</v>
      </c>
      <c r="L94" s="183"/>
      <c r="M94" s="82" t="s">
        <v>135</v>
      </c>
      <c r="N94" s="83" t="s">
        <v>45</v>
      </c>
      <c r="O94" s="83" t="s">
        <v>136</v>
      </c>
      <c r="P94" s="83" t="s">
        <v>137</v>
      </c>
      <c r="Q94" s="83" t="s">
        <v>138</v>
      </c>
      <c r="R94" s="83" t="s">
        <v>139</v>
      </c>
      <c r="S94" s="83" t="s">
        <v>140</v>
      </c>
      <c r="T94" s="84" t="s">
        <v>141</v>
      </c>
    </row>
    <row r="95" spans="2:63" s="1" customFormat="1" ht="29.25" customHeight="1">
      <c r="B95" s="42"/>
      <c r="C95" s="88" t="s">
        <v>115</v>
      </c>
      <c r="D95" s="64"/>
      <c r="E95" s="64"/>
      <c r="F95" s="64"/>
      <c r="G95" s="64"/>
      <c r="H95" s="64"/>
      <c r="I95" s="173"/>
      <c r="J95" s="184">
        <f>BK95</f>
        <v>0</v>
      </c>
      <c r="K95" s="64"/>
      <c r="L95" s="62"/>
      <c r="M95" s="85"/>
      <c r="N95" s="86"/>
      <c r="O95" s="86"/>
      <c r="P95" s="185">
        <f>P96+P756+P768</f>
        <v>0</v>
      </c>
      <c r="Q95" s="86"/>
      <c r="R95" s="185">
        <f>R96+R756+R768</f>
        <v>1001.2788402984999</v>
      </c>
      <c r="S95" s="86"/>
      <c r="T95" s="186">
        <f>T96+T756+T768</f>
        <v>217.7527</v>
      </c>
      <c r="AT95" s="25" t="s">
        <v>74</v>
      </c>
      <c r="AU95" s="25" t="s">
        <v>116</v>
      </c>
      <c r="BK95" s="187">
        <f>BK96+BK756+BK768</f>
        <v>0</v>
      </c>
    </row>
    <row r="96" spans="2:63" s="11" customFormat="1" ht="37.35" customHeight="1">
      <c r="B96" s="188"/>
      <c r="C96" s="189"/>
      <c r="D96" s="190" t="s">
        <v>74</v>
      </c>
      <c r="E96" s="191" t="s">
        <v>142</v>
      </c>
      <c r="F96" s="191" t="s">
        <v>143</v>
      </c>
      <c r="G96" s="189"/>
      <c r="H96" s="189"/>
      <c r="I96" s="192"/>
      <c r="J96" s="193">
        <f>BK96</f>
        <v>0</v>
      </c>
      <c r="K96" s="189"/>
      <c r="L96" s="194"/>
      <c r="M96" s="195"/>
      <c r="N96" s="196"/>
      <c r="O96" s="196"/>
      <c r="P96" s="197">
        <f>P97+P312+P374+P386+P477+P574+P712+P753</f>
        <v>0</v>
      </c>
      <c r="Q96" s="196"/>
      <c r="R96" s="197">
        <f>R97+R312+R374+R386+R477+R574+R712+R753</f>
        <v>978.11931849849987</v>
      </c>
      <c r="S96" s="196"/>
      <c r="T96" s="198">
        <f>T97+T312+T374+T386+T477+T574+T712+T753</f>
        <v>217.7527</v>
      </c>
      <c r="AR96" s="199" t="s">
        <v>24</v>
      </c>
      <c r="AT96" s="200" t="s">
        <v>74</v>
      </c>
      <c r="AU96" s="200" t="s">
        <v>75</v>
      </c>
      <c r="AY96" s="199" t="s">
        <v>144</v>
      </c>
      <c r="BK96" s="201">
        <f>BK97+BK312+BK374+BK386+BK477+BK574+BK712+BK753</f>
        <v>0</v>
      </c>
    </row>
    <row r="97" spans="2:65" s="11" customFormat="1" ht="19.899999999999999" customHeight="1">
      <c r="B97" s="188"/>
      <c r="C97" s="189"/>
      <c r="D97" s="202" t="s">
        <v>74</v>
      </c>
      <c r="E97" s="203" t="s">
        <v>24</v>
      </c>
      <c r="F97" s="203" t="s">
        <v>145</v>
      </c>
      <c r="G97" s="189"/>
      <c r="H97" s="189"/>
      <c r="I97" s="192"/>
      <c r="J97" s="204">
        <f>BK97</f>
        <v>0</v>
      </c>
      <c r="K97" s="189"/>
      <c r="L97" s="194"/>
      <c r="M97" s="195"/>
      <c r="N97" s="196"/>
      <c r="O97" s="196"/>
      <c r="P97" s="197">
        <f>SUM(P98:P311)</f>
        <v>0</v>
      </c>
      <c r="Q97" s="196"/>
      <c r="R97" s="197">
        <f>SUM(R98:R311)</f>
        <v>17.797525</v>
      </c>
      <c r="S97" s="196"/>
      <c r="T97" s="198">
        <f>SUM(T98:T311)</f>
        <v>211.1917</v>
      </c>
      <c r="AR97" s="199" t="s">
        <v>24</v>
      </c>
      <c r="AT97" s="200" t="s">
        <v>74</v>
      </c>
      <c r="AU97" s="200" t="s">
        <v>24</v>
      </c>
      <c r="AY97" s="199" t="s">
        <v>144</v>
      </c>
      <c r="BK97" s="201">
        <f>SUM(BK98:BK311)</f>
        <v>0</v>
      </c>
    </row>
    <row r="98" spans="2:65" s="1" customFormat="1" ht="31.5" customHeight="1">
      <c r="B98" s="42"/>
      <c r="C98" s="205" t="s">
        <v>24</v>
      </c>
      <c r="D98" s="205" t="s">
        <v>146</v>
      </c>
      <c r="E98" s="206" t="s">
        <v>718</v>
      </c>
      <c r="F98" s="207" t="s">
        <v>719</v>
      </c>
      <c r="G98" s="208" t="s">
        <v>149</v>
      </c>
      <c r="H98" s="209">
        <v>3</v>
      </c>
      <c r="I98" s="210"/>
      <c r="J98" s="211">
        <f>ROUND(I98*H98,2)</f>
        <v>0</v>
      </c>
      <c r="K98" s="207" t="s">
        <v>150</v>
      </c>
      <c r="L98" s="62"/>
      <c r="M98" s="212" t="s">
        <v>22</v>
      </c>
      <c r="N98" s="213" t="s">
        <v>46</v>
      </c>
      <c r="O98" s="43"/>
      <c r="P98" s="214">
        <f>O98*H98</f>
        <v>0</v>
      </c>
      <c r="Q98" s="214">
        <v>0</v>
      </c>
      <c r="R98" s="214">
        <f>Q98*H98</f>
        <v>0</v>
      </c>
      <c r="S98" s="214">
        <v>0</v>
      </c>
      <c r="T98" s="215">
        <f>S98*H98</f>
        <v>0</v>
      </c>
      <c r="AR98" s="25" t="s">
        <v>151</v>
      </c>
      <c r="AT98" s="25" t="s">
        <v>146</v>
      </c>
      <c r="AU98" s="25" t="s">
        <v>82</v>
      </c>
      <c r="AY98" s="25" t="s">
        <v>144</v>
      </c>
      <c r="BE98" s="216">
        <f>IF(N98="základní",J98,0)</f>
        <v>0</v>
      </c>
      <c r="BF98" s="216">
        <f>IF(N98="snížená",J98,0)</f>
        <v>0</v>
      </c>
      <c r="BG98" s="216">
        <f>IF(N98="zákl. přenesená",J98,0)</f>
        <v>0</v>
      </c>
      <c r="BH98" s="216">
        <f>IF(N98="sníž. přenesená",J98,0)</f>
        <v>0</v>
      </c>
      <c r="BI98" s="216">
        <f>IF(N98="nulová",J98,0)</f>
        <v>0</v>
      </c>
      <c r="BJ98" s="25" t="s">
        <v>24</v>
      </c>
      <c r="BK98" s="216">
        <f>ROUND(I98*H98,2)</f>
        <v>0</v>
      </c>
      <c r="BL98" s="25" t="s">
        <v>151</v>
      </c>
      <c r="BM98" s="25" t="s">
        <v>720</v>
      </c>
    </row>
    <row r="99" spans="2:65" s="1" customFormat="1" ht="27">
      <c r="B99" s="42"/>
      <c r="C99" s="64"/>
      <c r="D99" s="217" t="s">
        <v>153</v>
      </c>
      <c r="E99" s="64"/>
      <c r="F99" s="218" t="s">
        <v>721</v>
      </c>
      <c r="G99" s="64"/>
      <c r="H99" s="64"/>
      <c r="I99" s="173"/>
      <c r="J99" s="64"/>
      <c r="K99" s="64"/>
      <c r="L99" s="62"/>
      <c r="M99" s="219"/>
      <c r="N99" s="43"/>
      <c r="O99" s="43"/>
      <c r="P99" s="43"/>
      <c r="Q99" s="43"/>
      <c r="R99" s="43"/>
      <c r="S99" s="43"/>
      <c r="T99" s="79"/>
      <c r="AT99" s="25" t="s">
        <v>153</v>
      </c>
      <c r="AU99" s="25" t="s">
        <v>82</v>
      </c>
    </row>
    <row r="100" spans="2:65" s="1" customFormat="1" ht="216">
      <c r="B100" s="42"/>
      <c r="C100" s="64"/>
      <c r="D100" s="217" t="s">
        <v>155</v>
      </c>
      <c r="E100" s="64"/>
      <c r="F100" s="220" t="s">
        <v>722</v>
      </c>
      <c r="G100" s="64"/>
      <c r="H100" s="64"/>
      <c r="I100" s="173"/>
      <c r="J100" s="64"/>
      <c r="K100" s="64"/>
      <c r="L100" s="62"/>
      <c r="M100" s="219"/>
      <c r="N100" s="43"/>
      <c r="O100" s="43"/>
      <c r="P100" s="43"/>
      <c r="Q100" s="43"/>
      <c r="R100" s="43"/>
      <c r="S100" s="43"/>
      <c r="T100" s="79"/>
      <c r="AT100" s="25" t="s">
        <v>155</v>
      </c>
      <c r="AU100" s="25" t="s">
        <v>82</v>
      </c>
    </row>
    <row r="101" spans="2:65" s="12" customFormat="1">
      <c r="B101" s="221"/>
      <c r="C101" s="222"/>
      <c r="D101" s="217" t="s">
        <v>157</v>
      </c>
      <c r="E101" s="223" t="s">
        <v>22</v>
      </c>
      <c r="F101" s="224" t="s">
        <v>158</v>
      </c>
      <c r="G101" s="222"/>
      <c r="H101" s="225" t="s">
        <v>22</v>
      </c>
      <c r="I101" s="226"/>
      <c r="J101" s="222"/>
      <c r="K101" s="222"/>
      <c r="L101" s="227"/>
      <c r="M101" s="228"/>
      <c r="N101" s="229"/>
      <c r="O101" s="229"/>
      <c r="P101" s="229"/>
      <c r="Q101" s="229"/>
      <c r="R101" s="229"/>
      <c r="S101" s="229"/>
      <c r="T101" s="230"/>
      <c r="AT101" s="231" t="s">
        <v>157</v>
      </c>
      <c r="AU101" s="231" t="s">
        <v>82</v>
      </c>
      <c r="AV101" s="12" t="s">
        <v>24</v>
      </c>
      <c r="AW101" s="12" t="s">
        <v>39</v>
      </c>
      <c r="AX101" s="12" t="s">
        <v>75</v>
      </c>
      <c r="AY101" s="231" t="s">
        <v>144</v>
      </c>
    </row>
    <row r="102" spans="2:65" s="13" customFormat="1">
      <c r="B102" s="232"/>
      <c r="C102" s="233"/>
      <c r="D102" s="245" t="s">
        <v>157</v>
      </c>
      <c r="E102" s="255" t="s">
        <v>22</v>
      </c>
      <c r="F102" s="256" t="s">
        <v>723</v>
      </c>
      <c r="G102" s="233"/>
      <c r="H102" s="257">
        <v>3</v>
      </c>
      <c r="I102" s="237"/>
      <c r="J102" s="233"/>
      <c r="K102" s="233"/>
      <c r="L102" s="238"/>
      <c r="M102" s="239"/>
      <c r="N102" s="240"/>
      <c r="O102" s="240"/>
      <c r="P102" s="240"/>
      <c r="Q102" s="240"/>
      <c r="R102" s="240"/>
      <c r="S102" s="240"/>
      <c r="T102" s="241"/>
      <c r="AT102" s="242" t="s">
        <v>157</v>
      </c>
      <c r="AU102" s="242" t="s">
        <v>82</v>
      </c>
      <c r="AV102" s="13" t="s">
        <v>82</v>
      </c>
      <c r="AW102" s="13" t="s">
        <v>39</v>
      </c>
      <c r="AX102" s="13" t="s">
        <v>24</v>
      </c>
      <c r="AY102" s="242" t="s">
        <v>144</v>
      </c>
    </row>
    <row r="103" spans="2:65" s="1" customFormat="1" ht="22.5" customHeight="1">
      <c r="B103" s="42"/>
      <c r="C103" s="205" t="s">
        <v>82</v>
      </c>
      <c r="D103" s="205" t="s">
        <v>146</v>
      </c>
      <c r="E103" s="206" t="s">
        <v>724</v>
      </c>
      <c r="F103" s="207" t="s">
        <v>725</v>
      </c>
      <c r="G103" s="208" t="s">
        <v>406</v>
      </c>
      <c r="H103" s="209">
        <v>1</v>
      </c>
      <c r="I103" s="210"/>
      <c r="J103" s="211">
        <f>ROUND(I103*H103,2)</f>
        <v>0</v>
      </c>
      <c r="K103" s="207" t="s">
        <v>150</v>
      </c>
      <c r="L103" s="62"/>
      <c r="M103" s="212" t="s">
        <v>22</v>
      </c>
      <c r="N103" s="213" t="s">
        <v>46</v>
      </c>
      <c r="O103" s="43"/>
      <c r="P103" s="214">
        <f>O103*H103</f>
        <v>0</v>
      </c>
      <c r="Q103" s="214">
        <v>0</v>
      </c>
      <c r="R103" s="214">
        <f>Q103*H103</f>
        <v>0</v>
      </c>
      <c r="S103" s="214">
        <v>0</v>
      </c>
      <c r="T103" s="215">
        <f>S103*H103</f>
        <v>0</v>
      </c>
      <c r="AR103" s="25" t="s">
        <v>151</v>
      </c>
      <c r="AT103" s="25" t="s">
        <v>146</v>
      </c>
      <c r="AU103" s="25" t="s">
        <v>82</v>
      </c>
      <c r="AY103" s="25" t="s">
        <v>144</v>
      </c>
      <c r="BE103" s="216">
        <f>IF(N103="základní",J103,0)</f>
        <v>0</v>
      </c>
      <c r="BF103" s="216">
        <f>IF(N103="snížená",J103,0)</f>
        <v>0</v>
      </c>
      <c r="BG103" s="216">
        <f>IF(N103="zákl. přenesená",J103,0)</f>
        <v>0</v>
      </c>
      <c r="BH103" s="216">
        <f>IF(N103="sníž. přenesená",J103,0)</f>
        <v>0</v>
      </c>
      <c r="BI103" s="216">
        <f>IF(N103="nulová",J103,0)</f>
        <v>0</v>
      </c>
      <c r="BJ103" s="25" t="s">
        <v>24</v>
      </c>
      <c r="BK103" s="216">
        <f>ROUND(I103*H103,2)</f>
        <v>0</v>
      </c>
      <c r="BL103" s="25" t="s">
        <v>151</v>
      </c>
      <c r="BM103" s="25" t="s">
        <v>726</v>
      </c>
    </row>
    <row r="104" spans="2:65" s="1" customFormat="1" ht="27">
      <c r="B104" s="42"/>
      <c r="C104" s="64"/>
      <c r="D104" s="217" t="s">
        <v>153</v>
      </c>
      <c r="E104" s="64"/>
      <c r="F104" s="218" t="s">
        <v>727</v>
      </c>
      <c r="G104" s="64"/>
      <c r="H104" s="64"/>
      <c r="I104" s="173"/>
      <c r="J104" s="64"/>
      <c r="K104" s="64"/>
      <c r="L104" s="62"/>
      <c r="M104" s="219"/>
      <c r="N104" s="43"/>
      <c r="O104" s="43"/>
      <c r="P104" s="43"/>
      <c r="Q104" s="43"/>
      <c r="R104" s="43"/>
      <c r="S104" s="43"/>
      <c r="T104" s="79"/>
      <c r="AT104" s="25" t="s">
        <v>153</v>
      </c>
      <c r="AU104" s="25" t="s">
        <v>82</v>
      </c>
    </row>
    <row r="105" spans="2:65" s="1" customFormat="1" ht="135">
      <c r="B105" s="42"/>
      <c r="C105" s="64"/>
      <c r="D105" s="217" t="s">
        <v>155</v>
      </c>
      <c r="E105" s="64"/>
      <c r="F105" s="220" t="s">
        <v>728</v>
      </c>
      <c r="G105" s="64"/>
      <c r="H105" s="64"/>
      <c r="I105" s="173"/>
      <c r="J105" s="64"/>
      <c r="K105" s="64"/>
      <c r="L105" s="62"/>
      <c r="M105" s="219"/>
      <c r="N105" s="43"/>
      <c r="O105" s="43"/>
      <c r="P105" s="43"/>
      <c r="Q105" s="43"/>
      <c r="R105" s="43"/>
      <c r="S105" s="43"/>
      <c r="T105" s="79"/>
      <c r="AT105" s="25" t="s">
        <v>155</v>
      </c>
      <c r="AU105" s="25" t="s">
        <v>82</v>
      </c>
    </row>
    <row r="106" spans="2:65" s="12" customFormat="1">
      <c r="B106" s="221"/>
      <c r="C106" s="222"/>
      <c r="D106" s="217" t="s">
        <v>157</v>
      </c>
      <c r="E106" s="223" t="s">
        <v>22</v>
      </c>
      <c r="F106" s="224" t="s">
        <v>158</v>
      </c>
      <c r="G106" s="222"/>
      <c r="H106" s="225" t="s">
        <v>22</v>
      </c>
      <c r="I106" s="226"/>
      <c r="J106" s="222"/>
      <c r="K106" s="222"/>
      <c r="L106" s="227"/>
      <c r="M106" s="228"/>
      <c r="N106" s="229"/>
      <c r="O106" s="229"/>
      <c r="P106" s="229"/>
      <c r="Q106" s="229"/>
      <c r="R106" s="229"/>
      <c r="S106" s="229"/>
      <c r="T106" s="230"/>
      <c r="AT106" s="231" t="s">
        <v>157</v>
      </c>
      <c r="AU106" s="231" t="s">
        <v>82</v>
      </c>
      <c r="AV106" s="12" t="s">
        <v>24</v>
      </c>
      <c r="AW106" s="12" t="s">
        <v>39</v>
      </c>
      <c r="AX106" s="12" t="s">
        <v>75</v>
      </c>
      <c r="AY106" s="231" t="s">
        <v>144</v>
      </c>
    </row>
    <row r="107" spans="2:65" s="13" customFormat="1">
      <c r="B107" s="232"/>
      <c r="C107" s="233"/>
      <c r="D107" s="245" t="s">
        <v>157</v>
      </c>
      <c r="E107" s="255" t="s">
        <v>22</v>
      </c>
      <c r="F107" s="256" t="s">
        <v>729</v>
      </c>
      <c r="G107" s="233"/>
      <c r="H107" s="257">
        <v>1</v>
      </c>
      <c r="I107" s="237"/>
      <c r="J107" s="233"/>
      <c r="K107" s="233"/>
      <c r="L107" s="238"/>
      <c r="M107" s="239"/>
      <c r="N107" s="240"/>
      <c r="O107" s="240"/>
      <c r="P107" s="240"/>
      <c r="Q107" s="240"/>
      <c r="R107" s="240"/>
      <c r="S107" s="240"/>
      <c r="T107" s="241"/>
      <c r="AT107" s="242" t="s">
        <v>157</v>
      </c>
      <c r="AU107" s="242" t="s">
        <v>82</v>
      </c>
      <c r="AV107" s="13" t="s">
        <v>82</v>
      </c>
      <c r="AW107" s="13" t="s">
        <v>39</v>
      </c>
      <c r="AX107" s="13" t="s">
        <v>24</v>
      </c>
      <c r="AY107" s="242" t="s">
        <v>144</v>
      </c>
    </row>
    <row r="108" spans="2:65" s="1" customFormat="1" ht="31.5" customHeight="1">
      <c r="B108" s="42"/>
      <c r="C108" s="205" t="s">
        <v>183</v>
      </c>
      <c r="D108" s="205" t="s">
        <v>146</v>
      </c>
      <c r="E108" s="206" t="s">
        <v>730</v>
      </c>
      <c r="F108" s="207" t="s">
        <v>731</v>
      </c>
      <c r="G108" s="208" t="s">
        <v>406</v>
      </c>
      <c r="H108" s="209">
        <v>1</v>
      </c>
      <c r="I108" s="210"/>
      <c r="J108" s="211">
        <f>ROUND(I108*H108,2)</f>
        <v>0</v>
      </c>
      <c r="K108" s="207" t="s">
        <v>150</v>
      </c>
      <c r="L108" s="62"/>
      <c r="M108" s="212" t="s">
        <v>22</v>
      </c>
      <c r="N108" s="213" t="s">
        <v>46</v>
      </c>
      <c r="O108" s="43"/>
      <c r="P108" s="214">
        <f>O108*H108</f>
        <v>0</v>
      </c>
      <c r="Q108" s="214">
        <v>0</v>
      </c>
      <c r="R108" s="214">
        <f>Q108*H108</f>
        <v>0</v>
      </c>
      <c r="S108" s="214">
        <v>0</v>
      </c>
      <c r="T108" s="215">
        <f>S108*H108</f>
        <v>0</v>
      </c>
      <c r="AR108" s="25" t="s">
        <v>151</v>
      </c>
      <c r="AT108" s="25" t="s">
        <v>146</v>
      </c>
      <c r="AU108" s="25" t="s">
        <v>82</v>
      </c>
      <c r="AY108" s="25" t="s">
        <v>144</v>
      </c>
      <c r="BE108" s="216">
        <f>IF(N108="základní",J108,0)</f>
        <v>0</v>
      </c>
      <c r="BF108" s="216">
        <f>IF(N108="snížená",J108,0)</f>
        <v>0</v>
      </c>
      <c r="BG108" s="216">
        <f>IF(N108="zákl. přenesená",J108,0)</f>
        <v>0</v>
      </c>
      <c r="BH108" s="216">
        <f>IF(N108="sníž. přenesená",J108,0)</f>
        <v>0</v>
      </c>
      <c r="BI108" s="216">
        <f>IF(N108="nulová",J108,0)</f>
        <v>0</v>
      </c>
      <c r="BJ108" s="25" t="s">
        <v>24</v>
      </c>
      <c r="BK108" s="216">
        <f>ROUND(I108*H108,2)</f>
        <v>0</v>
      </c>
      <c r="BL108" s="25" t="s">
        <v>151</v>
      </c>
      <c r="BM108" s="25" t="s">
        <v>732</v>
      </c>
    </row>
    <row r="109" spans="2:65" s="1" customFormat="1" ht="27">
      <c r="B109" s="42"/>
      <c r="C109" s="64"/>
      <c r="D109" s="217" t="s">
        <v>153</v>
      </c>
      <c r="E109" s="64"/>
      <c r="F109" s="218" t="s">
        <v>733</v>
      </c>
      <c r="G109" s="64"/>
      <c r="H109" s="64"/>
      <c r="I109" s="173"/>
      <c r="J109" s="64"/>
      <c r="K109" s="64"/>
      <c r="L109" s="62"/>
      <c r="M109" s="219"/>
      <c r="N109" s="43"/>
      <c r="O109" s="43"/>
      <c r="P109" s="43"/>
      <c r="Q109" s="43"/>
      <c r="R109" s="43"/>
      <c r="S109" s="43"/>
      <c r="T109" s="79"/>
      <c r="AT109" s="25" t="s">
        <v>153</v>
      </c>
      <c r="AU109" s="25" t="s">
        <v>82</v>
      </c>
    </row>
    <row r="110" spans="2:65" s="1" customFormat="1" ht="162">
      <c r="B110" s="42"/>
      <c r="C110" s="64"/>
      <c r="D110" s="217" t="s">
        <v>155</v>
      </c>
      <c r="E110" s="64"/>
      <c r="F110" s="220" t="s">
        <v>734</v>
      </c>
      <c r="G110" s="64"/>
      <c r="H110" s="64"/>
      <c r="I110" s="173"/>
      <c r="J110" s="64"/>
      <c r="K110" s="64"/>
      <c r="L110" s="62"/>
      <c r="M110" s="219"/>
      <c r="N110" s="43"/>
      <c r="O110" s="43"/>
      <c r="P110" s="43"/>
      <c r="Q110" s="43"/>
      <c r="R110" s="43"/>
      <c r="S110" s="43"/>
      <c r="T110" s="79"/>
      <c r="AT110" s="25" t="s">
        <v>155</v>
      </c>
      <c r="AU110" s="25" t="s">
        <v>82</v>
      </c>
    </row>
    <row r="111" spans="2:65" s="12" customFormat="1">
      <c r="B111" s="221"/>
      <c r="C111" s="222"/>
      <c r="D111" s="217" t="s">
        <v>157</v>
      </c>
      <c r="E111" s="223" t="s">
        <v>22</v>
      </c>
      <c r="F111" s="224" t="s">
        <v>158</v>
      </c>
      <c r="G111" s="222"/>
      <c r="H111" s="225" t="s">
        <v>22</v>
      </c>
      <c r="I111" s="226"/>
      <c r="J111" s="222"/>
      <c r="K111" s="222"/>
      <c r="L111" s="227"/>
      <c r="M111" s="228"/>
      <c r="N111" s="229"/>
      <c r="O111" s="229"/>
      <c r="P111" s="229"/>
      <c r="Q111" s="229"/>
      <c r="R111" s="229"/>
      <c r="S111" s="229"/>
      <c r="T111" s="230"/>
      <c r="AT111" s="231" t="s">
        <v>157</v>
      </c>
      <c r="AU111" s="231" t="s">
        <v>82</v>
      </c>
      <c r="AV111" s="12" t="s">
        <v>24</v>
      </c>
      <c r="AW111" s="12" t="s">
        <v>39</v>
      </c>
      <c r="AX111" s="12" t="s">
        <v>75</v>
      </c>
      <c r="AY111" s="231" t="s">
        <v>144</v>
      </c>
    </row>
    <row r="112" spans="2:65" s="13" customFormat="1">
      <c r="B112" s="232"/>
      <c r="C112" s="233"/>
      <c r="D112" s="245" t="s">
        <v>157</v>
      </c>
      <c r="E112" s="255" t="s">
        <v>22</v>
      </c>
      <c r="F112" s="256" t="s">
        <v>729</v>
      </c>
      <c r="G112" s="233"/>
      <c r="H112" s="257">
        <v>1</v>
      </c>
      <c r="I112" s="237"/>
      <c r="J112" s="233"/>
      <c r="K112" s="233"/>
      <c r="L112" s="238"/>
      <c r="M112" s="239"/>
      <c r="N112" s="240"/>
      <c r="O112" s="240"/>
      <c r="P112" s="240"/>
      <c r="Q112" s="240"/>
      <c r="R112" s="240"/>
      <c r="S112" s="240"/>
      <c r="T112" s="241"/>
      <c r="AT112" s="242" t="s">
        <v>157</v>
      </c>
      <c r="AU112" s="242" t="s">
        <v>82</v>
      </c>
      <c r="AV112" s="13" t="s">
        <v>82</v>
      </c>
      <c r="AW112" s="13" t="s">
        <v>39</v>
      </c>
      <c r="AX112" s="13" t="s">
        <v>24</v>
      </c>
      <c r="AY112" s="242" t="s">
        <v>144</v>
      </c>
    </row>
    <row r="113" spans="2:65" s="1" customFormat="1" ht="22.5" customHeight="1">
      <c r="B113" s="42"/>
      <c r="C113" s="205" t="s">
        <v>151</v>
      </c>
      <c r="D113" s="205" t="s">
        <v>146</v>
      </c>
      <c r="E113" s="206" t="s">
        <v>147</v>
      </c>
      <c r="F113" s="207" t="s">
        <v>148</v>
      </c>
      <c r="G113" s="208" t="s">
        <v>149</v>
      </c>
      <c r="H113" s="209">
        <v>142.30000000000001</v>
      </c>
      <c r="I113" s="210"/>
      <c r="J113" s="211">
        <f>ROUND(I113*H113,2)</f>
        <v>0</v>
      </c>
      <c r="K113" s="207" t="s">
        <v>150</v>
      </c>
      <c r="L113" s="62"/>
      <c r="M113" s="212" t="s">
        <v>22</v>
      </c>
      <c r="N113" s="213" t="s">
        <v>46</v>
      </c>
      <c r="O113" s="43"/>
      <c r="P113" s="214">
        <f>O113*H113</f>
        <v>0</v>
      </c>
      <c r="Q113" s="214">
        <v>0</v>
      </c>
      <c r="R113" s="214">
        <f>Q113*H113</f>
        <v>0</v>
      </c>
      <c r="S113" s="214">
        <v>0.255</v>
      </c>
      <c r="T113" s="215">
        <f>S113*H113</f>
        <v>36.286500000000004</v>
      </c>
      <c r="AR113" s="25" t="s">
        <v>151</v>
      </c>
      <c r="AT113" s="25" t="s">
        <v>146</v>
      </c>
      <c r="AU113" s="25" t="s">
        <v>82</v>
      </c>
      <c r="AY113" s="25" t="s">
        <v>144</v>
      </c>
      <c r="BE113" s="216">
        <f>IF(N113="základní",J113,0)</f>
        <v>0</v>
      </c>
      <c r="BF113" s="216">
        <f>IF(N113="snížená",J113,0)</f>
        <v>0</v>
      </c>
      <c r="BG113" s="216">
        <f>IF(N113="zákl. přenesená",J113,0)</f>
        <v>0</v>
      </c>
      <c r="BH113" s="216">
        <f>IF(N113="sníž. přenesená",J113,0)</f>
        <v>0</v>
      </c>
      <c r="BI113" s="216">
        <f>IF(N113="nulová",J113,0)</f>
        <v>0</v>
      </c>
      <c r="BJ113" s="25" t="s">
        <v>24</v>
      </c>
      <c r="BK113" s="216">
        <f>ROUND(I113*H113,2)</f>
        <v>0</v>
      </c>
      <c r="BL113" s="25" t="s">
        <v>151</v>
      </c>
      <c r="BM113" s="25" t="s">
        <v>152</v>
      </c>
    </row>
    <row r="114" spans="2:65" s="1" customFormat="1" ht="54">
      <c r="B114" s="42"/>
      <c r="C114" s="64"/>
      <c r="D114" s="217" t="s">
        <v>153</v>
      </c>
      <c r="E114" s="64"/>
      <c r="F114" s="218" t="s">
        <v>154</v>
      </c>
      <c r="G114" s="64"/>
      <c r="H114" s="64"/>
      <c r="I114" s="173"/>
      <c r="J114" s="64"/>
      <c r="K114" s="64"/>
      <c r="L114" s="62"/>
      <c r="M114" s="219"/>
      <c r="N114" s="43"/>
      <c r="O114" s="43"/>
      <c r="P114" s="43"/>
      <c r="Q114" s="43"/>
      <c r="R114" s="43"/>
      <c r="S114" s="43"/>
      <c r="T114" s="79"/>
      <c r="AT114" s="25" t="s">
        <v>153</v>
      </c>
      <c r="AU114" s="25" t="s">
        <v>82</v>
      </c>
    </row>
    <row r="115" spans="2:65" s="1" customFormat="1" ht="175.5">
      <c r="B115" s="42"/>
      <c r="C115" s="64"/>
      <c r="D115" s="217" t="s">
        <v>155</v>
      </c>
      <c r="E115" s="64"/>
      <c r="F115" s="220" t="s">
        <v>156</v>
      </c>
      <c r="G115" s="64"/>
      <c r="H115" s="64"/>
      <c r="I115" s="173"/>
      <c r="J115" s="64"/>
      <c r="K115" s="64"/>
      <c r="L115" s="62"/>
      <c r="M115" s="219"/>
      <c r="N115" s="43"/>
      <c r="O115" s="43"/>
      <c r="P115" s="43"/>
      <c r="Q115" s="43"/>
      <c r="R115" s="43"/>
      <c r="S115" s="43"/>
      <c r="T115" s="79"/>
      <c r="AT115" s="25" t="s">
        <v>155</v>
      </c>
      <c r="AU115" s="25" t="s">
        <v>82</v>
      </c>
    </row>
    <row r="116" spans="2:65" s="12" customFormat="1">
      <c r="B116" s="221"/>
      <c r="C116" s="222"/>
      <c r="D116" s="217" t="s">
        <v>157</v>
      </c>
      <c r="E116" s="223" t="s">
        <v>22</v>
      </c>
      <c r="F116" s="224" t="s">
        <v>158</v>
      </c>
      <c r="G116" s="222"/>
      <c r="H116" s="225" t="s">
        <v>22</v>
      </c>
      <c r="I116" s="226"/>
      <c r="J116" s="222"/>
      <c r="K116" s="222"/>
      <c r="L116" s="227"/>
      <c r="M116" s="228"/>
      <c r="N116" s="229"/>
      <c r="O116" s="229"/>
      <c r="P116" s="229"/>
      <c r="Q116" s="229"/>
      <c r="R116" s="229"/>
      <c r="S116" s="229"/>
      <c r="T116" s="230"/>
      <c r="AT116" s="231" t="s">
        <v>157</v>
      </c>
      <c r="AU116" s="231" t="s">
        <v>82</v>
      </c>
      <c r="AV116" s="12" t="s">
        <v>24</v>
      </c>
      <c r="AW116" s="12" t="s">
        <v>39</v>
      </c>
      <c r="AX116" s="12" t="s">
        <v>75</v>
      </c>
      <c r="AY116" s="231" t="s">
        <v>144</v>
      </c>
    </row>
    <row r="117" spans="2:65" s="12" customFormat="1">
      <c r="B117" s="221"/>
      <c r="C117" s="222"/>
      <c r="D117" s="217" t="s">
        <v>157</v>
      </c>
      <c r="E117" s="223" t="s">
        <v>22</v>
      </c>
      <c r="F117" s="224" t="s">
        <v>159</v>
      </c>
      <c r="G117" s="222"/>
      <c r="H117" s="225" t="s">
        <v>22</v>
      </c>
      <c r="I117" s="226"/>
      <c r="J117" s="222"/>
      <c r="K117" s="222"/>
      <c r="L117" s="227"/>
      <c r="M117" s="228"/>
      <c r="N117" s="229"/>
      <c r="O117" s="229"/>
      <c r="P117" s="229"/>
      <c r="Q117" s="229"/>
      <c r="R117" s="229"/>
      <c r="S117" s="229"/>
      <c r="T117" s="230"/>
      <c r="AT117" s="231" t="s">
        <v>157</v>
      </c>
      <c r="AU117" s="231" t="s">
        <v>82</v>
      </c>
      <c r="AV117" s="12" t="s">
        <v>24</v>
      </c>
      <c r="AW117" s="12" t="s">
        <v>39</v>
      </c>
      <c r="AX117" s="12" t="s">
        <v>75</v>
      </c>
      <c r="AY117" s="231" t="s">
        <v>144</v>
      </c>
    </row>
    <row r="118" spans="2:65" s="13" customFormat="1" ht="27">
      <c r="B118" s="232"/>
      <c r="C118" s="233"/>
      <c r="D118" s="217" t="s">
        <v>157</v>
      </c>
      <c r="E118" s="234" t="s">
        <v>22</v>
      </c>
      <c r="F118" s="235" t="s">
        <v>735</v>
      </c>
      <c r="G118" s="233"/>
      <c r="H118" s="236">
        <v>100.5</v>
      </c>
      <c r="I118" s="237"/>
      <c r="J118" s="233"/>
      <c r="K118" s="233"/>
      <c r="L118" s="238"/>
      <c r="M118" s="239"/>
      <c r="N118" s="240"/>
      <c r="O118" s="240"/>
      <c r="P118" s="240"/>
      <c r="Q118" s="240"/>
      <c r="R118" s="240"/>
      <c r="S118" s="240"/>
      <c r="T118" s="241"/>
      <c r="AT118" s="242" t="s">
        <v>157</v>
      </c>
      <c r="AU118" s="242" t="s">
        <v>82</v>
      </c>
      <c r="AV118" s="13" t="s">
        <v>82</v>
      </c>
      <c r="AW118" s="13" t="s">
        <v>39</v>
      </c>
      <c r="AX118" s="13" t="s">
        <v>75</v>
      </c>
      <c r="AY118" s="242" t="s">
        <v>144</v>
      </c>
    </row>
    <row r="119" spans="2:65" s="13" customFormat="1">
      <c r="B119" s="232"/>
      <c r="C119" s="233"/>
      <c r="D119" s="217" t="s">
        <v>157</v>
      </c>
      <c r="E119" s="234" t="s">
        <v>22</v>
      </c>
      <c r="F119" s="235" t="s">
        <v>736</v>
      </c>
      <c r="G119" s="233"/>
      <c r="H119" s="236">
        <v>1.9</v>
      </c>
      <c r="I119" s="237"/>
      <c r="J119" s="233"/>
      <c r="K119" s="233"/>
      <c r="L119" s="238"/>
      <c r="M119" s="239"/>
      <c r="N119" s="240"/>
      <c r="O119" s="240"/>
      <c r="P119" s="240"/>
      <c r="Q119" s="240"/>
      <c r="R119" s="240"/>
      <c r="S119" s="240"/>
      <c r="T119" s="241"/>
      <c r="AT119" s="242" t="s">
        <v>157</v>
      </c>
      <c r="AU119" s="242" t="s">
        <v>82</v>
      </c>
      <c r="AV119" s="13" t="s">
        <v>82</v>
      </c>
      <c r="AW119" s="13" t="s">
        <v>39</v>
      </c>
      <c r="AX119" s="13" t="s">
        <v>75</v>
      </c>
      <c r="AY119" s="242" t="s">
        <v>144</v>
      </c>
    </row>
    <row r="120" spans="2:65" s="12" customFormat="1">
      <c r="B120" s="221"/>
      <c r="C120" s="222"/>
      <c r="D120" s="217" t="s">
        <v>157</v>
      </c>
      <c r="E120" s="223" t="s">
        <v>22</v>
      </c>
      <c r="F120" s="224" t="s">
        <v>164</v>
      </c>
      <c r="G120" s="222"/>
      <c r="H120" s="225" t="s">
        <v>22</v>
      </c>
      <c r="I120" s="226"/>
      <c r="J120" s="222"/>
      <c r="K120" s="222"/>
      <c r="L120" s="227"/>
      <c r="M120" s="228"/>
      <c r="N120" s="229"/>
      <c r="O120" s="229"/>
      <c r="P120" s="229"/>
      <c r="Q120" s="229"/>
      <c r="R120" s="229"/>
      <c r="S120" s="229"/>
      <c r="T120" s="230"/>
      <c r="AT120" s="231" t="s">
        <v>157</v>
      </c>
      <c r="AU120" s="231" t="s">
        <v>82</v>
      </c>
      <c r="AV120" s="12" t="s">
        <v>24</v>
      </c>
      <c r="AW120" s="12" t="s">
        <v>39</v>
      </c>
      <c r="AX120" s="12" t="s">
        <v>75</v>
      </c>
      <c r="AY120" s="231" t="s">
        <v>144</v>
      </c>
    </row>
    <row r="121" spans="2:65" s="13" customFormat="1">
      <c r="B121" s="232"/>
      <c r="C121" s="233"/>
      <c r="D121" s="217" t="s">
        <v>157</v>
      </c>
      <c r="E121" s="234" t="s">
        <v>22</v>
      </c>
      <c r="F121" s="235" t="s">
        <v>737</v>
      </c>
      <c r="G121" s="233"/>
      <c r="H121" s="236">
        <v>19.2</v>
      </c>
      <c r="I121" s="237"/>
      <c r="J121" s="233"/>
      <c r="K121" s="233"/>
      <c r="L121" s="238"/>
      <c r="M121" s="239"/>
      <c r="N121" s="240"/>
      <c r="O121" s="240"/>
      <c r="P121" s="240"/>
      <c r="Q121" s="240"/>
      <c r="R121" s="240"/>
      <c r="S121" s="240"/>
      <c r="T121" s="241"/>
      <c r="AT121" s="242" t="s">
        <v>157</v>
      </c>
      <c r="AU121" s="242" t="s">
        <v>82</v>
      </c>
      <c r="AV121" s="13" t="s">
        <v>82</v>
      </c>
      <c r="AW121" s="13" t="s">
        <v>39</v>
      </c>
      <c r="AX121" s="13" t="s">
        <v>75</v>
      </c>
      <c r="AY121" s="242" t="s">
        <v>144</v>
      </c>
    </row>
    <row r="122" spans="2:65" s="12" customFormat="1">
      <c r="B122" s="221"/>
      <c r="C122" s="222"/>
      <c r="D122" s="217" t="s">
        <v>157</v>
      </c>
      <c r="E122" s="223" t="s">
        <v>22</v>
      </c>
      <c r="F122" s="224" t="s">
        <v>738</v>
      </c>
      <c r="G122" s="222"/>
      <c r="H122" s="225" t="s">
        <v>22</v>
      </c>
      <c r="I122" s="226"/>
      <c r="J122" s="222"/>
      <c r="K122" s="222"/>
      <c r="L122" s="227"/>
      <c r="M122" s="228"/>
      <c r="N122" s="229"/>
      <c r="O122" s="229"/>
      <c r="P122" s="229"/>
      <c r="Q122" s="229"/>
      <c r="R122" s="229"/>
      <c r="S122" s="229"/>
      <c r="T122" s="230"/>
      <c r="AT122" s="231" t="s">
        <v>157</v>
      </c>
      <c r="AU122" s="231" t="s">
        <v>82</v>
      </c>
      <c r="AV122" s="12" t="s">
        <v>24</v>
      </c>
      <c r="AW122" s="12" t="s">
        <v>39</v>
      </c>
      <c r="AX122" s="12" t="s">
        <v>75</v>
      </c>
      <c r="AY122" s="231" t="s">
        <v>144</v>
      </c>
    </row>
    <row r="123" spans="2:65" s="13" customFormat="1">
      <c r="B123" s="232"/>
      <c r="C123" s="233"/>
      <c r="D123" s="217" t="s">
        <v>157</v>
      </c>
      <c r="E123" s="234" t="s">
        <v>22</v>
      </c>
      <c r="F123" s="235" t="s">
        <v>739</v>
      </c>
      <c r="G123" s="233"/>
      <c r="H123" s="236">
        <v>20.7</v>
      </c>
      <c r="I123" s="237"/>
      <c r="J123" s="233"/>
      <c r="K123" s="233"/>
      <c r="L123" s="238"/>
      <c r="M123" s="239"/>
      <c r="N123" s="240"/>
      <c r="O123" s="240"/>
      <c r="P123" s="240"/>
      <c r="Q123" s="240"/>
      <c r="R123" s="240"/>
      <c r="S123" s="240"/>
      <c r="T123" s="241"/>
      <c r="AT123" s="242" t="s">
        <v>157</v>
      </c>
      <c r="AU123" s="242" t="s">
        <v>82</v>
      </c>
      <c r="AV123" s="13" t="s">
        <v>82</v>
      </c>
      <c r="AW123" s="13" t="s">
        <v>39</v>
      </c>
      <c r="AX123" s="13" t="s">
        <v>75</v>
      </c>
      <c r="AY123" s="242" t="s">
        <v>144</v>
      </c>
    </row>
    <row r="124" spans="2:65" s="14" customFormat="1">
      <c r="B124" s="243"/>
      <c r="C124" s="244"/>
      <c r="D124" s="245" t="s">
        <v>157</v>
      </c>
      <c r="E124" s="246" t="s">
        <v>22</v>
      </c>
      <c r="F124" s="247" t="s">
        <v>166</v>
      </c>
      <c r="G124" s="244"/>
      <c r="H124" s="248">
        <v>142.30000000000001</v>
      </c>
      <c r="I124" s="249"/>
      <c r="J124" s="244"/>
      <c r="K124" s="244"/>
      <c r="L124" s="250"/>
      <c r="M124" s="251"/>
      <c r="N124" s="252"/>
      <c r="O124" s="252"/>
      <c r="P124" s="252"/>
      <c r="Q124" s="252"/>
      <c r="R124" s="252"/>
      <c r="S124" s="252"/>
      <c r="T124" s="253"/>
      <c r="AT124" s="254" t="s">
        <v>157</v>
      </c>
      <c r="AU124" s="254" t="s">
        <v>82</v>
      </c>
      <c r="AV124" s="14" t="s">
        <v>151</v>
      </c>
      <c r="AW124" s="14" t="s">
        <v>39</v>
      </c>
      <c r="AX124" s="14" t="s">
        <v>24</v>
      </c>
      <c r="AY124" s="254" t="s">
        <v>144</v>
      </c>
    </row>
    <row r="125" spans="2:65" s="1" customFormat="1" ht="22.5" customHeight="1">
      <c r="B125" s="42"/>
      <c r="C125" s="205" t="s">
        <v>194</v>
      </c>
      <c r="D125" s="205" t="s">
        <v>146</v>
      </c>
      <c r="E125" s="206" t="s">
        <v>167</v>
      </c>
      <c r="F125" s="207" t="s">
        <v>168</v>
      </c>
      <c r="G125" s="208" t="s">
        <v>149</v>
      </c>
      <c r="H125" s="209">
        <v>115.4</v>
      </c>
      <c r="I125" s="210"/>
      <c r="J125" s="211">
        <f>ROUND(I125*H125,2)</f>
        <v>0</v>
      </c>
      <c r="K125" s="207" t="s">
        <v>150</v>
      </c>
      <c r="L125" s="62"/>
      <c r="M125" s="212" t="s">
        <v>22</v>
      </c>
      <c r="N125" s="213" t="s">
        <v>46</v>
      </c>
      <c r="O125" s="43"/>
      <c r="P125" s="214">
        <f>O125*H125</f>
        <v>0</v>
      </c>
      <c r="Q125" s="214">
        <v>0</v>
      </c>
      <c r="R125" s="214">
        <f>Q125*H125</f>
        <v>0</v>
      </c>
      <c r="S125" s="214">
        <v>0.26</v>
      </c>
      <c r="T125" s="215">
        <f>S125*H125</f>
        <v>30.004000000000001</v>
      </c>
      <c r="AR125" s="25" t="s">
        <v>151</v>
      </c>
      <c r="AT125" s="25" t="s">
        <v>146</v>
      </c>
      <c r="AU125" s="25" t="s">
        <v>82</v>
      </c>
      <c r="AY125" s="25" t="s">
        <v>144</v>
      </c>
      <c r="BE125" s="216">
        <f>IF(N125="základní",J125,0)</f>
        <v>0</v>
      </c>
      <c r="BF125" s="216">
        <f>IF(N125="snížená",J125,0)</f>
        <v>0</v>
      </c>
      <c r="BG125" s="216">
        <f>IF(N125="zákl. přenesená",J125,0)</f>
        <v>0</v>
      </c>
      <c r="BH125" s="216">
        <f>IF(N125="sníž. přenesená",J125,0)</f>
        <v>0</v>
      </c>
      <c r="BI125" s="216">
        <f>IF(N125="nulová",J125,0)</f>
        <v>0</v>
      </c>
      <c r="BJ125" s="25" t="s">
        <v>24</v>
      </c>
      <c r="BK125" s="216">
        <f>ROUND(I125*H125,2)</f>
        <v>0</v>
      </c>
      <c r="BL125" s="25" t="s">
        <v>151</v>
      </c>
      <c r="BM125" s="25" t="s">
        <v>169</v>
      </c>
    </row>
    <row r="126" spans="2:65" s="1" customFormat="1" ht="40.5">
      <c r="B126" s="42"/>
      <c r="C126" s="64"/>
      <c r="D126" s="217" t="s">
        <v>153</v>
      </c>
      <c r="E126" s="64"/>
      <c r="F126" s="218" t="s">
        <v>170</v>
      </c>
      <c r="G126" s="64"/>
      <c r="H126" s="64"/>
      <c r="I126" s="173"/>
      <c r="J126" s="64"/>
      <c r="K126" s="64"/>
      <c r="L126" s="62"/>
      <c r="M126" s="219"/>
      <c r="N126" s="43"/>
      <c r="O126" s="43"/>
      <c r="P126" s="43"/>
      <c r="Q126" s="43"/>
      <c r="R126" s="43"/>
      <c r="S126" s="43"/>
      <c r="T126" s="79"/>
      <c r="AT126" s="25" t="s">
        <v>153</v>
      </c>
      <c r="AU126" s="25" t="s">
        <v>82</v>
      </c>
    </row>
    <row r="127" spans="2:65" s="1" customFormat="1" ht="175.5">
      <c r="B127" s="42"/>
      <c r="C127" s="64"/>
      <c r="D127" s="217" t="s">
        <v>155</v>
      </c>
      <c r="E127" s="64"/>
      <c r="F127" s="220" t="s">
        <v>156</v>
      </c>
      <c r="G127" s="64"/>
      <c r="H127" s="64"/>
      <c r="I127" s="173"/>
      <c r="J127" s="64"/>
      <c r="K127" s="64"/>
      <c r="L127" s="62"/>
      <c r="M127" s="219"/>
      <c r="N127" s="43"/>
      <c r="O127" s="43"/>
      <c r="P127" s="43"/>
      <c r="Q127" s="43"/>
      <c r="R127" s="43"/>
      <c r="S127" s="43"/>
      <c r="T127" s="79"/>
      <c r="AT127" s="25" t="s">
        <v>155</v>
      </c>
      <c r="AU127" s="25" t="s">
        <v>82</v>
      </c>
    </row>
    <row r="128" spans="2:65" s="12" customFormat="1">
      <c r="B128" s="221"/>
      <c r="C128" s="222"/>
      <c r="D128" s="217" t="s">
        <v>157</v>
      </c>
      <c r="E128" s="223" t="s">
        <v>22</v>
      </c>
      <c r="F128" s="224" t="s">
        <v>158</v>
      </c>
      <c r="G128" s="222"/>
      <c r="H128" s="225" t="s">
        <v>22</v>
      </c>
      <c r="I128" s="226"/>
      <c r="J128" s="222"/>
      <c r="K128" s="222"/>
      <c r="L128" s="227"/>
      <c r="M128" s="228"/>
      <c r="N128" s="229"/>
      <c r="O128" s="229"/>
      <c r="P128" s="229"/>
      <c r="Q128" s="229"/>
      <c r="R128" s="229"/>
      <c r="S128" s="229"/>
      <c r="T128" s="230"/>
      <c r="AT128" s="231" t="s">
        <v>157</v>
      </c>
      <c r="AU128" s="231" t="s">
        <v>82</v>
      </c>
      <c r="AV128" s="12" t="s">
        <v>24</v>
      </c>
      <c r="AW128" s="12" t="s">
        <v>39</v>
      </c>
      <c r="AX128" s="12" t="s">
        <v>75</v>
      </c>
      <c r="AY128" s="231" t="s">
        <v>144</v>
      </c>
    </row>
    <row r="129" spans="2:65" s="12" customFormat="1">
      <c r="B129" s="221"/>
      <c r="C129" s="222"/>
      <c r="D129" s="217" t="s">
        <v>157</v>
      </c>
      <c r="E129" s="223" t="s">
        <v>22</v>
      </c>
      <c r="F129" s="224" t="s">
        <v>171</v>
      </c>
      <c r="G129" s="222"/>
      <c r="H129" s="225" t="s">
        <v>22</v>
      </c>
      <c r="I129" s="226"/>
      <c r="J129" s="222"/>
      <c r="K129" s="222"/>
      <c r="L129" s="227"/>
      <c r="M129" s="228"/>
      <c r="N129" s="229"/>
      <c r="O129" s="229"/>
      <c r="P129" s="229"/>
      <c r="Q129" s="229"/>
      <c r="R129" s="229"/>
      <c r="S129" s="229"/>
      <c r="T129" s="230"/>
      <c r="AT129" s="231" t="s">
        <v>157</v>
      </c>
      <c r="AU129" s="231" t="s">
        <v>82</v>
      </c>
      <c r="AV129" s="12" t="s">
        <v>24</v>
      </c>
      <c r="AW129" s="12" t="s">
        <v>39</v>
      </c>
      <c r="AX129" s="12" t="s">
        <v>75</v>
      </c>
      <c r="AY129" s="231" t="s">
        <v>144</v>
      </c>
    </row>
    <row r="130" spans="2:65" s="13" customFormat="1">
      <c r="B130" s="232"/>
      <c r="C130" s="233"/>
      <c r="D130" s="217" t="s">
        <v>157</v>
      </c>
      <c r="E130" s="234" t="s">
        <v>22</v>
      </c>
      <c r="F130" s="235" t="s">
        <v>740</v>
      </c>
      <c r="G130" s="233"/>
      <c r="H130" s="236">
        <v>7.3</v>
      </c>
      <c r="I130" s="237"/>
      <c r="J130" s="233"/>
      <c r="K130" s="233"/>
      <c r="L130" s="238"/>
      <c r="M130" s="239"/>
      <c r="N130" s="240"/>
      <c r="O130" s="240"/>
      <c r="P130" s="240"/>
      <c r="Q130" s="240"/>
      <c r="R130" s="240"/>
      <c r="S130" s="240"/>
      <c r="T130" s="241"/>
      <c r="AT130" s="242" t="s">
        <v>157</v>
      </c>
      <c r="AU130" s="242" t="s">
        <v>82</v>
      </c>
      <c r="AV130" s="13" t="s">
        <v>82</v>
      </c>
      <c r="AW130" s="13" t="s">
        <v>39</v>
      </c>
      <c r="AX130" s="13" t="s">
        <v>75</v>
      </c>
      <c r="AY130" s="242" t="s">
        <v>144</v>
      </c>
    </row>
    <row r="131" spans="2:65" s="12" customFormat="1">
      <c r="B131" s="221"/>
      <c r="C131" s="222"/>
      <c r="D131" s="217" t="s">
        <v>157</v>
      </c>
      <c r="E131" s="223" t="s">
        <v>22</v>
      </c>
      <c r="F131" s="224" t="s">
        <v>173</v>
      </c>
      <c r="G131" s="222"/>
      <c r="H131" s="225" t="s">
        <v>22</v>
      </c>
      <c r="I131" s="226"/>
      <c r="J131" s="222"/>
      <c r="K131" s="222"/>
      <c r="L131" s="227"/>
      <c r="M131" s="228"/>
      <c r="N131" s="229"/>
      <c r="O131" s="229"/>
      <c r="P131" s="229"/>
      <c r="Q131" s="229"/>
      <c r="R131" s="229"/>
      <c r="S131" s="229"/>
      <c r="T131" s="230"/>
      <c r="AT131" s="231" t="s">
        <v>157</v>
      </c>
      <c r="AU131" s="231" t="s">
        <v>82</v>
      </c>
      <c r="AV131" s="12" t="s">
        <v>24</v>
      </c>
      <c r="AW131" s="12" t="s">
        <v>39</v>
      </c>
      <c r="AX131" s="12" t="s">
        <v>75</v>
      </c>
      <c r="AY131" s="231" t="s">
        <v>144</v>
      </c>
    </row>
    <row r="132" spans="2:65" s="13" customFormat="1">
      <c r="B132" s="232"/>
      <c r="C132" s="233"/>
      <c r="D132" s="217" t="s">
        <v>157</v>
      </c>
      <c r="E132" s="234" t="s">
        <v>22</v>
      </c>
      <c r="F132" s="235" t="s">
        <v>741</v>
      </c>
      <c r="G132" s="233"/>
      <c r="H132" s="236">
        <v>3.4</v>
      </c>
      <c r="I132" s="237"/>
      <c r="J132" s="233"/>
      <c r="K132" s="233"/>
      <c r="L132" s="238"/>
      <c r="M132" s="239"/>
      <c r="N132" s="240"/>
      <c r="O132" s="240"/>
      <c r="P132" s="240"/>
      <c r="Q132" s="240"/>
      <c r="R132" s="240"/>
      <c r="S132" s="240"/>
      <c r="T132" s="241"/>
      <c r="AT132" s="242" t="s">
        <v>157</v>
      </c>
      <c r="AU132" s="242" t="s">
        <v>82</v>
      </c>
      <c r="AV132" s="13" t="s">
        <v>82</v>
      </c>
      <c r="AW132" s="13" t="s">
        <v>39</v>
      </c>
      <c r="AX132" s="13" t="s">
        <v>75</v>
      </c>
      <c r="AY132" s="242" t="s">
        <v>144</v>
      </c>
    </row>
    <row r="133" spans="2:65" s="12" customFormat="1">
      <c r="B133" s="221"/>
      <c r="C133" s="222"/>
      <c r="D133" s="217" t="s">
        <v>157</v>
      </c>
      <c r="E133" s="223" t="s">
        <v>22</v>
      </c>
      <c r="F133" s="224" t="s">
        <v>175</v>
      </c>
      <c r="G133" s="222"/>
      <c r="H133" s="225" t="s">
        <v>22</v>
      </c>
      <c r="I133" s="226"/>
      <c r="J133" s="222"/>
      <c r="K133" s="222"/>
      <c r="L133" s="227"/>
      <c r="M133" s="228"/>
      <c r="N133" s="229"/>
      <c r="O133" s="229"/>
      <c r="P133" s="229"/>
      <c r="Q133" s="229"/>
      <c r="R133" s="229"/>
      <c r="S133" s="229"/>
      <c r="T133" s="230"/>
      <c r="AT133" s="231" t="s">
        <v>157</v>
      </c>
      <c r="AU133" s="231" t="s">
        <v>82</v>
      </c>
      <c r="AV133" s="12" t="s">
        <v>24</v>
      </c>
      <c r="AW133" s="12" t="s">
        <v>39</v>
      </c>
      <c r="AX133" s="12" t="s">
        <v>75</v>
      </c>
      <c r="AY133" s="231" t="s">
        <v>144</v>
      </c>
    </row>
    <row r="134" spans="2:65" s="13" customFormat="1">
      <c r="B134" s="232"/>
      <c r="C134" s="233"/>
      <c r="D134" s="217" t="s">
        <v>157</v>
      </c>
      <c r="E134" s="234" t="s">
        <v>22</v>
      </c>
      <c r="F134" s="235" t="s">
        <v>742</v>
      </c>
      <c r="G134" s="233"/>
      <c r="H134" s="236">
        <v>21.2</v>
      </c>
      <c r="I134" s="237"/>
      <c r="J134" s="233"/>
      <c r="K134" s="233"/>
      <c r="L134" s="238"/>
      <c r="M134" s="239"/>
      <c r="N134" s="240"/>
      <c r="O134" s="240"/>
      <c r="P134" s="240"/>
      <c r="Q134" s="240"/>
      <c r="R134" s="240"/>
      <c r="S134" s="240"/>
      <c r="T134" s="241"/>
      <c r="AT134" s="242" t="s">
        <v>157</v>
      </c>
      <c r="AU134" s="242" t="s">
        <v>82</v>
      </c>
      <c r="AV134" s="13" t="s">
        <v>82</v>
      </c>
      <c r="AW134" s="13" t="s">
        <v>39</v>
      </c>
      <c r="AX134" s="13" t="s">
        <v>75</v>
      </c>
      <c r="AY134" s="242" t="s">
        <v>144</v>
      </c>
    </row>
    <row r="135" spans="2:65" s="12" customFormat="1">
      <c r="B135" s="221"/>
      <c r="C135" s="222"/>
      <c r="D135" s="217" t="s">
        <v>157</v>
      </c>
      <c r="E135" s="223" t="s">
        <v>22</v>
      </c>
      <c r="F135" s="224" t="s">
        <v>177</v>
      </c>
      <c r="G135" s="222"/>
      <c r="H135" s="225" t="s">
        <v>22</v>
      </c>
      <c r="I135" s="226"/>
      <c r="J135" s="222"/>
      <c r="K135" s="222"/>
      <c r="L135" s="227"/>
      <c r="M135" s="228"/>
      <c r="N135" s="229"/>
      <c r="O135" s="229"/>
      <c r="P135" s="229"/>
      <c r="Q135" s="229"/>
      <c r="R135" s="229"/>
      <c r="S135" s="229"/>
      <c r="T135" s="230"/>
      <c r="AT135" s="231" t="s">
        <v>157</v>
      </c>
      <c r="AU135" s="231" t="s">
        <v>82</v>
      </c>
      <c r="AV135" s="12" t="s">
        <v>24</v>
      </c>
      <c r="AW135" s="12" t="s">
        <v>39</v>
      </c>
      <c r="AX135" s="12" t="s">
        <v>75</v>
      </c>
      <c r="AY135" s="231" t="s">
        <v>144</v>
      </c>
    </row>
    <row r="136" spans="2:65" s="13" customFormat="1">
      <c r="B136" s="232"/>
      <c r="C136" s="233"/>
      <c r="D136" s="217" t="s">
        <v>157</v>
      </c>
      <c r="E136" s="234" t="s">
        <v>22</v>
      </c>
      <c r="F136" s="235" t="s">
        <v>743</v>
      </c>
      <c r="G136" s="233"/>
      <c r="H136" s="236">
        <v>32.5</v>
      </c>
      <c r="I136" s="237"/>
      <c r="J136" s="233"/>
      <c r="K136" s="233"/>
      <c r="L136" s="238"/>
      <c r="M136" s="239"/>
      <c r="N136" s="240"/>
      <c r="O136" s="240"/>
      <c r="P136" s="240"/>
      <c r="Q136" s="240"/>
      <c r="R136" s="240"/>
      <c r="S136" s="240"/>
      <c r="T136" s="241"/>
      <c r="AT136" s="242" t="s">
        <v>157</v>
      </c>
      <c r="AU136" s="242" t="s">
        <v>82</v>
      </c>
      <c r="AV136" s="13" t="s">
        <v>82</v>
      </c>
      <c r="AW136" s="13" t="s">
        <v>39</v>
      </c>
      <c r="AX136" s="13" t="s">
        <v>75</v>
      </c>
      <c r="AY136" s="242" t="s">
        <v>144</v>
      </c>
    </row>
    <row r="137" spans="2:65" s="12" customFormat="1">
      <c r="B137" s="221"/>
      <c r="C137" s="222"/>
      <c r="D137" s="217" t="s">
        <v>157</v>
      </c>
      <c r="E137" s="223" t="s">
        <v>22</v>
      </c>
      <c r="F137" s="224" t="s">
        <v>179</v>
      </c>
      <c r="G137" s="222"/>
      <c r="H137" s="225" t="s">
        <v>22</v>
      </c>
      <c r="I137" s="226"/>
      <c r="J137" s="222"/>
      <c r="K137" s="222"/>
      <c r="L137" s="227"/>
      <c r="M137" s="228"/>
      <c r="N137" s="229"/>
      <c r="O137" s="229"/>
      <c r="P137" s="229"/>
      <c r="Q137" s="229"/>
      <c r="R137" s="229"/>
      <c r="S137" s="229"/>
      <c r="T137" s="230"/>
      <c r="AT137" s="231" t="s">
        <v>157</v>
      </c>
      <c r="AU137" s="231" t="s">
        <v>82</v>
      </c>
      <c r="AV137" s="12" t="s">
        <v>24</v>
      </c>
      <c r="AW137" s="12" t="s">
        <v>39</v>
      </c>
      <c r="AX137" s="12" t="s">
        <v>75</v>
      </c>
      <c r="AY137" s="231" t="s">
        <v>144</v>
      </c>
    </row>
    <row r="138" spans="2:65" s="13" customFormat="1">
      <c r="B138" s="232"/>
      <c r="C138" s="233"/>
      <c r="D138" s="217" t="s">
        <v>157</v>
      </c>
      <c r="E138" s="234" t="s">
        <v>22</v>
      </c>
      <c r="F138" s="235" t="s">
        <v>744</v>
      </c>
      <c r="G138" s="233"/>
      <c r="H138" s="236">
        <v>15.2</v>
      </c>
      <c r="I138" s="237"/>
      <c r="J138" s="233"/>
      <c r="K138" s="233"/>
      <c r="L138" s="238"/>
      <c r="M138" s="239"/>
      <c r="N138" s="240"/>
      <c r="O138" s="240"/>
      <c r="P138" s="240"/>
      <c r="Q138" s="240"/>
      <c r="R138" s="240"/>
      <c r="S138" s="240"/>
      <c r="T138" s="241"/>
      <c r="AT138" s="242" t="s">
        <v>157</v>
      </c>
      <c r="AU138" s="242" t="s">
        <v>82</v>
      </c>
      <c r="AV138" s="13" t="s">
        <v>82</v>
      </c>
      <c r="AW138" s="13" t="s">
        <v>39</v>
      </c>
      <c r="AX138" s="13" t="s">
        <v>75</v>
      </c>
      <c r="AY138" s="242" t="s">
        <v>144</v>
      </c>
    </row>
    <row r="139" spans="2:65" s="12" customFormat="1">
      <c r="B139" s="221"/>
      <c r="C139" s="222"/>
      <c r="D139" s="217" t="s">
        <v>157</v>
      </c>
      <c r="E139" s="223" t="s">
        <v>22</v>
      </c>
      <c r="F139" s="224" t="s">
        <v>745</v>
      </c>
      <c r="G139" s="222"/>
      <c r="H139" s="225" t="s">
        <v>22</v>
      </c>
      <c r="I139" s="226"/>
      <c r="J139" s="222"/>
      <c r="K139" s="222"/>
      <c r="L139" s="227"/>
      <c r="M139" s="228"/>
      <c r="N139" s="229"/>
      <c r="O139" s="229"/>
      <c r="P139" s="229"/>
      <c r="Q139" s="229"/>
      <c r="R139" s="229"/>
      <c r="S139" s="229"/>
      <c r="T139" s="230"/>
      <c r="AT139" s="231" t="s">
        <v>157</v>
      </c>
      <c r="AU139" s="231" t="s">
        <v>82</v>
      </c>
      <c r="AV139" s="12" t="s">
        <v>24</v>
      </c>
      <c r="AW139" s="12" t="s">
        <v>39</v>
      </c>
      <c r="AX139" s="12" t="s">
        <v>75</v>
      </c>
      <c r="AY139" s="231" t="s">
        <v>144</v>
      </c>
    </row>
    <row r="140" spans="2:65" s="13" customFormat="1">
      <c r="B140" s="232"/>
      <c r="C140" s="233"/>
      <c r="D140" s="217" t="s">
        <v>157</v>
      </c>
      <c r="E140" s="234" t="s">
        <v>22</v>
      </c>
      <c r="F140" s="235" t="s">
        <v>746</v>
      </c>
      <c r="G140" s="233"/>
      <c r="H140" s="236">
        <v>33.5</v>
      </c>
      <c r="I140" s="237"/>
      <c r="J140" s="233"/>
      <c r="K140" s="233"/>
      <c r="L140" s="238"/>
      <c r="M140" s="239"/>
      <c r="N140" s="240"/>
      <c r="O140" s="240"/>
      <c r="P140" s="240"/>
      <c r="Q140" s="240"/>
      <c r="R140" s="240"/>
      <c r="S140" s="240"/>
      <c r="T140" s="241"/>
      <c r="AT140" s="242" t="s">
        <v>157</v>
      </c>
      <c r="AU140" s="242" t="s">
        <v>82</v>
      </c>
      <c r="AV140" s="13" t="s">
        <v>82</v>
      </c>
      <c r="AW140" s="13" t="s">
        <v>39</v>
      </c>
      <c r="AX140" s="13" t="s">
        <v>75</v>
      </c>
      <c r="AY140" s="242" t="s">
        <v>144</v>
      </c>
    </row>
    <row r="141" spans="2:65" s="12" customFormat="1">
      <c r="B141" s="221"/>
      <c r="C141" s="222"/>
      <c r="D141" s="217" t="s">
        <v>157</v>
      </c>
      <c r="E141" s="223" t="s">
        <v>22</v>
      </c>
      <c r="F141" s="224" t="s">
        <v>181</v>
      </c>
      <c r="G141" s="222"/>
      <c r="H141" s="225" t="s">
        <v>22</v>
      </c>
      <c r="I141" s="226"/>
      <c r="J141" s="222"/>
      <c r="K141" s="222"/>
      <c r="L141" s="227"/>
      <c r="M141" s="228"/>
      <c r="N141" s="229"/>
      <c r="O141" s="229"/>
      <c r="P141" s="229"/>
      <c r="Q141" s="229"/>
      <c r="R141" s="229"/>
      <c r="S141" s="229"/>
      <c r="T141" s="230"/>
      <c r="AT141" s="231" t="s">
        <v>157</v>
      </c>
      <c r="AU141" s="231" t="s">
        <v>82</v>
      </c>
      <c r="AV141" s="12" t="s">
        <v>24</v>
      </c>
      <c r="AW141" s="12" t="s">
        <v>39</v>
      </c>
      <c r="AX141" s="12" t="s">
        <v>75</v>
      </c>
      <c r="AY141" s="231" t="s">
        <v>144</v>
      </c>
    </row>
    <row r="142" spans="2:65" s="13" customFormat="1">
      <c r="B142" s="232"/>
      <c r="C142" s="233"/>
      <c r="D142" s="217" t="s">
        <v>157</v>
      </c>
      <c r="E142" s="234" t="s">
        <v>22</v>
      </c>
      <c r="F142" s="235" t="s">
        <v>747</v>
      </c>
      <c r="G142" s="233"/>
      <c r="H142" s="236">
        <v>2.2999999999999998</v>
      </c>
      <c r="I142" s="237"/>
      <c r="J142" s="233"/>
      <c r="K142" s="233"/>
      <c r="L142" s="238"/>
      <c r="M142" s="239"/>
      <c r="N142" s="240"/>
      <c r="O142" s="240"/>
      <c r="P142" s="240"/>
      <c r="Q142" s="240"/>
      <c r="R142" s="240"/>
      <c r="S142" s="240"/>
      <c r="T142" s="241"/>
      <c r="AT142" s="242" t="s">
        <v>157</v>
      </c>
      <c r="AU142" s="242" t="s">
        <v>82</v>
      </c>
      <c r="AV142" s="13" t="s">
        <v>82</v>
      </c>
      <c r="AW142" s="13" t="s">
        <v>39</v>
      </c>
      <c r="AX142" s="13" t="s">
        <v>75</v>
      </c>
      <c r="AY142" s="242" t="s">
        <v>144</v>
      </c>
    </row>
    <row r="143" spans="2:65" s="14" customFormat="1">
      <c r="B143" s="243"/>
      <c r="C143" s="244"/>
      <c r="D143" s="245" t="s">
        <v>157</v>
      </c>
      <c r="E143" s="246" t="s">
        <v>22</v>
      </c>
      <c r="F143" s="247" t="s">
        <v>166</v>
      </c>
      <c r="G143" s="244"/>
      <c r="H143" s="248">
        <v>115.4</v>
      </c>
      <c r="I143" s="249"/>
      <c r="J143" s="244"/>
      <c r="K143" s="244"/>
      <c r="L143" s="250"/>
      <c r="M143" s="251"/>
      <c r="N143" s="252"/>
      <c r="O143" s="252"/>
      <c r="P143" s="252"/>
      <c r="Q143" s="252"/>
      <c r="R143" s="252"/>
      <c r="S143" s="252"/>
      <c r="T143" s="253"/>
      <c r="AT143" s="254" t="s">
        <v>157</v>
      </c>
      <c r="AU143" s="254" t="s">
        <v>82</v>
      </c>
      <c r="AV143" s="14" t="s">
        <v>151</v>
      </c>
      <c r="AW143" s="14" t="s">
        <v>39</v>
      </c>
      <c r="AX143" s="14" t="s">
        <v>24</v>
      </c>
      <c r="AY143" s="254" t="s">
        <v>144</v>
      </c>
    </row>
    <row r="144" spans="2:65" s="1" customFormat="1" ht="22.5" customHeight="1">
      <c r="B144" s="42"/>
      <c r="C144" s="205" t="s">
        <v>203</v>
      </c>
      <c r="D144" s="205" t="s">
        <v>146</v>
      </c>
      <c r="E144" s="206" t="s">
        <v>184</v>
      </c>
      <c r="F144" s="207" t="s">
        <v>185</v>
      </c>
      <c r="G144" s="208" t="s">
        <v>149</v>
      </c>
      <c r="H144" s="209">
        <v>61</v>
      </c>
      <c r="I144" s="210"/>
      <c r="J144" s="211">
        <f>ROUND(I144*H144,2)</f>
        <v>0</v>
      </c>
      <c r="K144" s="207" t="s">
        <v>150</v>
      </c>
      <c r="L144" s="62"/>
      <c r="M144" s="212" t="s">
        <v>22</v>
      </c>
      <c r="N144" s="213" t="s">
        <v>46</v>
      </c>
      <c r="O144" s="43"/>
      <c r="P144" s="214">
        <f>O144*H144</f>
        <v>0</v>
      </c>
      <c r="Q144" s="214">
        <v>0</v>
      </c>
      <c r="R144" s="214">
        <f>Q144*H144</f>
        <v>0</v>
      </c>
      <c r="S144" s="214">
        <v>0.41699999999999998</v>
      </c>
      <c r="T144" s="215">
        <f>S144*H144</f>
        <v>25.436999999999998</v>
      </c>
      <c r="AR144" s="25" t="s">
        <v>151</v>
      </c>
      <c r="AT144" s="25" t="s">
        <v>146</v>
      </c>
      <c r="AU144" s="25" t="s">
        <v>82</v>
      </c>
      <c r="AY144" s="25" t="s">
        <v>144</v>
      </c>
      <c r="BE144" s="216">
        <f>IF(N144="základní",J144,0)</f>
        <v>0</v>
      </c>
      <c r="BF144" s="216">
        <f>IF(N144="snížená",J144,0)</f>
        <v>0</v>
      </c>
      <c r="BG144" s="216">
        <f>IF(N144="zákl. přenesená",J144,0)</f>
        <v>0</v>
      </c>
      <c r="BH144" s="216">
        <f>IF(N144="sníž. přenesená",J144,0)</f>
        <v>0</v>
      </c>
      <c r="BI144" s="216">
        <f>IF(N144="nulová",J144,0)</f>
        <v>0</v>
      </c>
      <c r="BJ144" s="25" t="s">
        <v>24</v>
      </c>
      <c r="BK144" s="216">
        <f>ROUND(I144*H144,2)</f>
        <v>0</v>
      </c>
      <c r="BL144" s="25" t="s">
        <v>151</v>
      </c>
      <c r="BM144" s="25" t="s">
        <v>186</v>
      </c>
    </row>
    <row r="145" spans="2:65" s="1" customFormat="1" ht="40.5">
      <c r="B145" s="42"/>
      <c r="C145" s="64"/>
      <c r="D145" s="217" t="s">
        <v>153</v>
      </c>
      <c r="E145" s="64"/>
      <c r="F145" s="218" t="s">
        <v>187</v>
      </c>
      <c r="G145" s="64"/>
      <c r="H145" s="64"/>
      <c r="I145" s="173"/>
      <c r="J145" s="64"/>
      <c r="K145" s="64"/>
      <c r="L145" s="62"/>
      <c r="M145" s="219"/>
      <c r="N145" s="43"/>
      <c r="O145" s="43"/>
      <c r="P145" s="43"/>
      <c r="Q145" s="43"/>
      <c r="R145" s="43"/>
      <c r="S145" s="43"/>
      <c r="T145" s="79"/>
      <c r="AT145" s="25" t="s">
        <v>153</v>
      </c>
      <c r="AU145" s="25" t="s">
        <v>82</v>
      </c>
    </row>
    <row r="146" spans="2:65" s="1" customFormat="1" ht="175.5">
      <c r="B146" s="42"/>
      <c r="C146" s="64"/>
      <c r="D146" s="217" t="s">
        <v>155</v>
      </c>
      <c r="E146" s="64"/>
      <c r="F146" s="220" t="s">
        <v>156</v>
      </c>
      <c r="G146" s="64"/>
      <c r="H146" s="64"/>
      <c r="I146" s="173"/>
      <c r="J146" s="64"/>
      <c r="K146" s="64"/>
      <c r="L146" s="62"/>
      <c r="M146" s="219"/>
      <c r="N146" s="43"/>
      <c r="O146" s="43"/>
      <c r="P146" s="43"/>
      <c r="Q146" s="43"/>
      <c r="R146" s="43"/>
      <c r="S146" s="43"/>
      <c r="T146" s="79"/>
      <c r="AT146" s="25" t="s">
        <v>155</v>
      </c>
      <c r="AU146" s="25" t="s">
        <v>82</v>
      </c>
    </row>
    <row r="147" spans="2:65" s="12" customFormat="1">
      <c r="B147" s="221"/>
      <c r="C147" s="222"/>
      <c r="D147" s="217" t="s">
        <v>157</v>
      </c>
      <c r="E147" s="223" t="s">
        <v>22</v>
      </c>
      <c r="F147" s="224" t="s">
        <v>158</v>
      </c>
      <c r="G147" s="222"/>
      <c r="H147" s="225" t="s">
        <v>22</v>
      </c>
      <c r="I147" s="226"/>
      <c r="J147" s="222"/>
      <c r="K147" s="222"/>
      <c r="L147" s="227"/>
      <c r="M147" s="228"/>
      <c r="N147" s="229"/>
      <c r="O147" s="229"/>
      <c r="P147" s="229"/>
      <c r="Q147" s="229"/>
      <c r="R147" s="229"/>
      <c r="S147" s="229"/>
      <c r="T147" s="230"/>
      <c r="AT147" s="231" t="s">
        <v>157</v>
      </c>
      <c r="AU147" s="231" t="s">
        <v>82</v>
      </c>
      <c r="AV147" s="12" t="s">
        <v>24</v>
      </c>
      <c r="AW147" s="12" t="s">
        <v>39</v>
      </c>
      <c r="AX147" s="12" t="s">
        <v>75</v>
      </c>
      <c r="AY147" s="231" t="s">
        <v>144</v>
      </c>
    </row>
    <row r="148" spans="2:65" s="13" customFormat="1">
      <c r="B148" s="232"/>
      <c r="C148" s="233"/>
      <c r="D148" s="245" t="s">
        <v>157</v>
      </c>
      <c r="E148" s="255" t="s">
        <v>22</v>
      </c>
      <c r="F148" s="256" t="s">
        <v>748</v>
      </c>
      <c r="G148" s="233"/>
      <c r="H148" s="257">
        <v>61</v>
      </c>
      <c r="I148" s="237"/>
      <c r="J148" s="233"/>
      <c r="K148" s="233"/>
      <c r="L148" s="238"/>
      <c r="M148" s="239"/>
      <c r="N148" s="240"/>
      <c r="O148" s="240"/>
      <c r="P148" s="240"/>
      <c r="Q148" s="240"/>
      <c r="R148" s="240"/>
      <c r="S148" s="240"/>
      <c r="T148" s="241"/>
      <c r="AT148" s="242" t="s">
        <v>157</v>
      </c>
      <c r="AU148" s="242" t="s">
        <v>82</v>
      </c>
      <c r="AV148" s="13" t="s">
        <v>82</v>
      </c>
      <c r="AW148" s="13" t="s">
        <v>39</v>
      </c>
      <c r="AX148" s="13" t="s">
        <v>24</v>
      </c>
      <c r="AY148" s="242" t="s">
        <v>144</v>
      </c>
    </row>
    <row r="149" spans="2:65" s="1" customFormat="1" ht="22.5" customHeight="1">
      <c r="B149" s="42"/>
      <c r="C149" s="205" t="s">
        <v>210</v>
      </c>
      <c r="D149" s="205" t="s">
        <v>146</v>
      </c>
      <c r="E149" s="206" t="s">
        <v>189</v>
      </c>
      <c r="F149" s="207" t="s">
        <v>190</v>
      </c>
      <c r="G149" s="208" t="s">
        <v>149</v>
      </c>
      <c r="H149" s="209">
        <v>42.8</v>
      </c>
      <c r="I149" s="210"/>
      <c r="J149" s="211">
        <f>ROUND(I149*H149,2)</f>
        <v>0</v>
      </c>
      <c r="K149" s="207" t="s">
        <v>150</v>
      </c>
      <c r="L149" s="62"/>
      <c r="M149" s="212" t="s">
        <v>22</v>
      </c>
      <c r="N149" s="213" t="s">
        <v>46</v>
      </c>
      <c r="O149" s="43"/>
      <c r="P149" s="214">
        <f>O149*H149</f>
        <v>0</v>
      </c>
      <c r="Q149" s="214">
        <v>0</v>
      </c>
      <c r="R149" s="214">
        <f>Q149*H149</f>
        <v>0</v>
      </c>
      <c r="S149" s="214">
        <v>0.32</v>
      </c>
      <c r="T149" s="215">
        <f>S149*H149</f>
        <v>13.696</v>
      </c>
      <c r="AR149" s="25" t="s">
        <v>151</v>
      </c>
      <c r="AT149" s="25" t="s">
        <v>146</v>
      </c>
      <c r="AU149" s="25" t="s">
        <v>82</v>
      </c>
      <c r="AY149" s="25" t="s">
        <v>144</v>
      </c>
      <c r="BE149" s="216">
        <f>IF(N149="základní",J149,0)</f>
        <v>0</v>
      </c>
      <c r="BF149" s="216">
        <f>IF(N149="snížená",J149,0)</f>
        <v>0</v>
      </c>
      <c r="BG149" s="216">
        <f>IF(N149="zákl. přenesená",J149,0)</f>
        <v>0</v>
      </c>
      <c r="BH149" s="216">
        <f>IF(N149="sníž. přenesená",J149,0)</f>
        <v>0</v>
      </c>
      <c r="BI149" s="216">
        <f>IF(N149="nulová",J149,0)</f>
        <v>0</v>
      </c>
      <c r="BJ149" s="25" t="s">
        <v>24</v>
      </c>
      <c r="BK149" s="216">
        <f>ROUND(I149*H149,2)</f>
        <v>0</v>
      </c>
      <c r="BL149" s="25" t="s">
        <v>151</v>
      </c>
      <c r="BM149" s="25" t="s">
        <v>191</v>
      </c>
    </row>
    <row r="150" spans="2:65" s="1" customFormat="1" ht="40.5">
      <c r="B150" s="42"/>
      <c r="C150" s="64"/>
      <c r="D150" s="217" t="s">
        <v>153</v>
      </c>
      <c r="E150" s="64"/>
      <c r="F150" s="218" t="s">
        <v>192</v>
      </c>
      <c r="G150" s="64"/>
      <c r="H150" s="64"/>
      <c r="I150" s="173"/>
      <c r="J150" s="64"/>
      <c r="K150" s="64"/>
      <c r="L150" s="62"/>
      <c r="M150" s="219"/>
      <c r="N150" s="43"/>
      <c r="O150" s="43"/>
      <c r="P150" s="43"/>
      <c r="Q150" s="43"/>
      <c r="R150" s="43"/>
      <c r="S150" s="43"/>
      <c r="T150" s="79"/>
      <c r="AT150" s="25" t="s">
        <v>153</v>
      </c>
      <c r="AU150" s="25" t="s">
        <v>82</v>
      </c>
    </row>
    <row r="151" spans="2:65" s="1" customFormat="1" ht="175.5">
      <c r="B151" s="42"/>
      <c r="C151" s="64"/>
      <c r="D151" s="217" t="s">
        <v>155</v>
      </c>
      <c r="E151" s="64"/>
      <c r="F151" s="220" t="s">
        <v>156</v>
      </c>
      <c r="G151" s="64"/>
      <c r="H151" s="64"/>
      <c r="I151" s="173"/>
      <c r="J151" s="64"/>
      <c r="K151" s="64"/>
      <c r="L151" s="62"/>
      <c r="M151" s="219"/>
      <c r="N151" s="43"/>
      <c r="O151" s="43"/>
      <c r="P151" s="43"/>
      <c r="Q151" s="43"/>
      <c r="R151" s="43"/>
      <c r="S151" s="43"/>
      <c r="T151" s="79"/>
      <c r="AT151" s="25" t="s">
        <v>155</v>
      </c>
      <c r="AU151" s="25" t="s">
        <v>82</v>
      </c>
    </row>
    <row r="152" spans="2:65" s="12" customFormat="1">
      <c r="B152" s="221"/>
      <c r="C152" s="222"/>
      <c r="D152" s="217" t="s">
        <v>157</v>
      </c>
      <c r="E152" s="223" t="s">
        <v>22</v>
      </c>
      <c r="F152" s="224" t="s">
        <v>158</v>
      </c>
      <c r="G152" s="222"/>
      <c r="H152" s="225" t="s">
        <v>22</v>
      </c>
      <c r="I152" s="226"/>
      <c r="J152" s="222"/>
      <c r="K152" s="222"/>
      <c r="L152" s="227"/>
      <c r="M152" s="228"/>
      <c r="N152" s="229"/>
      <c r="O152" s="229"/>
      <c r="P152" s="229"/>
      <c r="Q152" s="229"/>
      <c r="R152" s="229"/>
      <c r="S152" s="229"/>
      <c r="T152" s="230"/>
      <c r="AT152" s="231" t="s">
        <v>157</v>
      </c>
      <c r="AU152" s="231" t="s">
        <v>82</v>
      </c>
      <c r="AV152" s="12" t="s">
        <v>24</v>
      </c>
      <c r="AW152" s="12" t="s">
        <v>39</v>
      </c>
      <c r="AX152" s="12" t="s">
        <v>75</v>
      </c>
      <c r="AY152" s="231" t="s">
        <v>144</v>
      </c>
    </row>
    <row r="153" spans="2:65" s="13" customFormat="1">
      <c r="B153" s="232"/>
      <c r="C153" s="233"/>
      <c r="D153" s="245" t="s">
        <v>157</v>
      </c>
      <c r="E153" s="255" t="s">
        <v>22</v>
      </c>
      <c r="F153" s="256" t="s">
        <v>749</v>
      </c>
      <c r="G153" s="233"/>
      <c r="H153" s="257">
        <v>42.8</v>
      </c>
      <c r="I153" s="237"/>
      <c r="J153" s="233"/>
      <c r="K153" s="233"/>
      <c r="L153" s="238"/>
      <c r="M153" s="239"/>
      <c r="N153" s="240"/>
      <c r="O153" s="240"/>
      <c r="P153" s="240"/>
      <c r="Q153" s="240"/>
      <c r="R153" s="240"/>
      <c r="S153" s="240"/>
      <c r="T153" s="241"/>
      <c r="AT153" s="242" t="s">
        <v>157</v>
      </c>
      <c r="AU153" s="242" t="s">
        <v>82</v>
      </c>
      <c r="AV153" s="13" t="s">
        <v>82</v>
      </c>
      <c r="AW153" s="13" t="s">
        <v>39</v>
      </c>
      <c r="AX153" s="13" t="s">
        <v>24</v>
      </c>
      <c r="AY153" s="242" t="s">
        <v>144</v>
      </c>
    </row>
    <row r="154" spans="2:65" s="1" customFormat="1" ht="22.5" customHeight="1">
      <c r="B154" s="42"/>
      <c r="C154" s="205" t="s">
        <v>217</v>
      </c>
      <c r="D154" s="205" t="s">
        <v>146</v>
      </c>
      <c r="E154" s="206" t="s">
        <v>195</v>
      </c>
      <c r="F154" s="207" t="s">
        <v>196</v>
      </c>
      <c r="G154" s="208" t="s">
        <v>149</v>
      </c>
      <c r="H154" s="209">
        <v>194.6</v>
      </c>
      <c r="I154" s="210"/>
      <c r="J154" s="211">
        <f>ROUND(I154*H154,2)</f>
        <v>0</v>
      </c>
      <c r="K154" s="207" t="s">
        <v>150</v>
      </c>
      <c r="L154" s="62"/>
      <c r="M154" s="212" t="s">
        <v>22</v>
      </c>
      <c r="N154" s="213" t="s">
        <v>46</v>
      </c>
      <c r="O154" s="43"/>
      <c r="P154" s="214">
        <f>O154*H154</f>
        <v>0</v>
      </c>
      <c r="Q154" s="214">
        <v>0</v>
      </c>
      <c r="R154" s="214">
        <f>Q154*H154</f>
        <v>0</v>
      </c>
      <c r="S154" s="214">
        <v>0.22500000000000001</v>
      </c>
      <c r="T154" s="215">
        <f>S154*H154</f>
        <v>43.784999999999997</v>
      </c>
      <c r="AR154" s="25" t="s">
        <v>151</v>
      </c>
      <c r="AT154" s="25" t="s">
        <v>146</v>
      </c>
      <c r="AU154" s="25" t="s">
        <v>82</v>
      </c>
      <c r="AY154" s="25" t="s">
        <v>144</v>
      </c>
      <c r="BE154" s="216">
        <f>IF(N154="základní",J154,0)</f>
        <v>0</v>
      </c>
      <c r="BF154" s="216">
        <f>IF(N154="snížená",J154,0)</f>
        <v>0</v>
      </c>
      <c r="BG154" s="216">
        <f>IF(N154="zákl. přenesená",J154,0)</f>
        <v>0</v>
      </c>
      <c r="BH154" s="216">
        <f>IF(N154="sníž. přenesená",J154,0)</f>
        <v>0</v>
      </c>
      <c r="BI154" s="216">
        <f>IF(N154="nulová",J154,0)</f>
        <v>0</v>
      </c>
      <c r="BJ154" s="25" t="s">
        <v>24</v>
      </c>
      <c r="BK154" s="216">
        <f>ROUND(I154*H154,2)</f>
        <v>0</v>
      </c>
      <c r="BL154" s="25" t="s">
        <v>151</v>
      </c>
      <c r="BM154" s="25" t="s">
        <v>197</v>
      </c>
    </row>
    <row r="155" spans="2:65" s="1" customFormat="1" ht="40.5">
      <c r="B155" s="42"/>
      <c r="C155" s="64"/>
      <c r="D155" s="217" t="s">
        <v>153</v>
      </c>
      <c r="E155" s="64"/>
      <c r="F155" s="218" t="s">
        <v>198</v>
      </c>
      <c r="G155" s="64"/>
      <c r="H155" s="64"/>
      <c r="I155" s="173"/>
      <c r="J155" s="64"/>
      <c r="K155" s="64"/>
      <c r="L155" s="62"/>
      <c r="M155" s="219"/>
      <c r="N155" s="43"/>
      <c r="O155" s="43"/>
      <c r="P155" s="43"/>
      <c r="Q155" s="43"/>
      <c r="R155" s="43"/>
      <c r="S155" s="43"/>
      <c r="T155" s="79"/>
      <c r="AT155" s="25" t="s">
        <v>153</v>
      </c>
      <c r="AU155" s="25" t="s">
        <v>82</v>
      </c>
    </row>
    <row r="156" spans="2:65" s="1" customFormat="1" ht="256.5">
      <c r="B156" s="42"/>
      <c r="C156" s="64"/>
      <c r="D156" s="217" t="s">
        <v>155</v>
      </c>
      <c r="E156" s="64"/>
      <c r="F156" s="220" t="s">
        <v>199</v>
      </c>
      <c r="G156" s="64"/>
      <c r="H156" s="64"/>
      <c r="I156" s="173"/>
      <c r="J156" s="64"/>
      <c r="K156" s="64"/>
      <c r="L156" s="62"/>
      <c r="M156" s="219"/>
      <c r="N156" s="43"/>
      <c r="O156" s="43"/>
      <c r="P156" s="43"/>
      <c r="Q156" s="43"/>
      <c r="R156" s="43"/>
      <c r="S156" s="43"/>
      <c r="T156" s="79"/>
      <c r="AT156" s="25" t="s">
        <v>155</v>
      </c>
      <c r="AU156" s="25" t="s">
        <v>82</v>
      </c>
    </row>
    <row r="157" spans="2:65" s="12" customFormat="1">
      <c r="B157" s="221"/>
      <c r="C157" s="222"/>
      <c r="D157" s="217" t="s">
        <v>157</v>
      </c>
      <c r="E157" s="223" t="s">
        <v>22</v>
      </c>
      <c r="F157" s="224" t="s">
        <v>158</v>
      </c>
      <c r="G157" s="222"/>
      <c r="H157" s="225" t="s">
        <v>22</v>
      </c>
      <c r="I157" s="226"/>
      <c r="J157" s="222"/>
      <c r="K157" s="222"/>
      <c r="L157" s="227"/>
      <c r="M157" s="228"/>
      <c r="N157" s="229"/>
      <c r="O157" s="229"/>
      <c r="P157" s="229"/>
      <c r="Q157" s="229"/>
      <c r="R157" s="229"/>
      <c r="S157" s="229"/>
      <c r="T157" s="230"/>
      <c r="AT157" s="231" t="s">
        <v>157</v>
      </c>
      <c r="AU157" s="231" t="s">
        <v>82</v>
      </c>
      <c r="AV157" s="12" t="s">
        <v>24</v>
      </c>
      <c r="AW157" s="12" t="s">
        <v>39</v>
      </c>
      <c r="AX157" s="12" t="s">
        <v>75</v>
      </c>
      <c r="AY157" s="231" t="s">
        <v>144</v>
      </c>
    </row>
    <row r="158" spans="2:65" s="12" customFormat="1">
      <c r="B158" s="221"/>
      <c r="C158" s="222"/>
      <c r="D158" s="217" t="s">
        <v>157</v>
      </c>
      <c r="E158" s="223" t="s">
        <v>22</v>
      </c>
      <c r="F158" s="224" t="s">
        <v>200</v>
      </c>
      <c r="G158" s="222"/>
      <c r="H158" s="225" t="s">
        <v>22</v>
      </c>
      <c r="I158" s="226"/>
      <c r="J158" s="222"/>
      <c r="K158" s="222"/>
      <c r="L158" s="227"/>
      <c r="M158" s="228"/>
      <c r="N158" s="229"/>
      <c r="O158" s="229"/>
      <c r="P158" s="229"/>
      <c r="Q158" s="229"/>
      <c r="R158" s="229"/>
      <c r="S158" s="229"/>
      <c r="T158" s="230"/>
      <c r="AT158" s="231" t="s">
        <v>157</v>
      </c>
      <c r="AU158" s="231" t="s">
        <v>82</v>
      </c>
      <c r="AV158" s="12" t="s">
        <v>24</v>
      </c>
      <c r="AW158" s="12" t="s">
        <v>39</v>
      </c>
      <c r="AX158" s="12" t="s">
        <v>75</v>
      </c>
      <c r="AY158" s="231" t="s">
        <v>144</v>
      </c>
    </row>
    <row r="159" spans="2:65" s="13" customFormat="1">
      <c r="B159" s="232"/>
      <c r="C159" s="233"/>
      <c r="D159" s="217" t="s">
        <v>157</v>
      </c>
      <c r="E159" s="234" t="s">
        <v>22</v>
      </c>
      <c r="F159" s="235" t="s">
        <v>750</v>
      </c>
      <c r="G159" s="233"/>
      <c r="H159" s="236">
        <v>139.1</v>
      </c>
      <c r="I159" s="237"/>
      <c r="J159" s="233"/>
      <c r="K159" s="233"/>
      <c r="L159" s="238"/>
      <c r="M159" s="239"/>
      <c r="N159" s="240"/>
      <c r="O159" s="240"/>
      <c r="P159" s="240"/>
      <c r="Q159" s="240"/>
      <c r="R159" s="240"/>
      <c r="S159" s="240"/>
      <c r="T159" s="241"/>
      <c r="AT159" s="242" t="s">
        <v>157</v>
      </c>
      <c r="AU159" s="242" t="s">
        <v>82</v>
      </c>
      <c r="AV159" s="13" t="s">
        <v>82</v>
      </c>
      <c r="AW159" s="13" t="s">
        <v>39</v>
      </c>
      <c r="AX159" s="13" t="s">
        <v>75</v>
      </c>
      <c r="AY159" s="242" t="s">
        <v>144</v>
      </c>
    </row>
    <row r="160" spans="2:65" s="13" customFormat="1">
      <c r="B160" s="232"/>
      <c r="C160" s="233"/>
      <c r="D160" s="217" t="s">
        <v>157</v>
      </c>
      <c r="E160" s="234" t="s">
        <v>22</v>
      </c>
      <c r="F160" s="235" t="s">
        <v>751</v>
      </c>
      <c r="G160" s="233"/>
      <c r="H160" s="236">
        <v>55.5</v>
      </c>
      <c r="I160" s="237"/>
      <c r="J160" s="233"/>
      <c r="K160" s="233"/>
      <c r="L160" s="238"/>
      <c r="M160" s="239"/>
      <c r="N160" s="240"/>
      <c r="O160" s="240"/>
      <c r="P160" s="240"/>
      <c r="Q160" s="240"/>
      <c r="R160" s="240"/>
      <c r="S160" s="240"/>
      <c r="T160" s="241"/>
      <c r="AT160" s="242" t="s">
        <v>157</v>
      </c>
      <c r="AU160" s="242" t="s">
        <v>82</v>
      </c>
      <c r="AV160" s="13" t="s">
        <v>82</v>
      </c>
      <c r="AW160" s="13" t="s">
        <v>39</v>
      </c>
      <c r="AX160" s="13" t="s">
        <v>75</v>
      </c>
      <c r="AY160" s="242" t="s">
        <v>144</v>
      </c>
    </row>
    <row r="161" spans="2:65" s="14" customFormat="1">
      <c r="B161" s="243"/>
      <c r="C161" s="244"/>
      <c r="D161" s="245" t="s">
        <v>157</v>
      </c>
      <c r="E161" s="246" t="s">
        <v>22</v>
      </c>
      <c r="F161" s="247" t="s">
        <v>166</v>
      </c>
      <c r="G161" s="244"/>
      <c r="H161" s="248">
        <v>194.6</v>
      </c>
      <c r="I161" s="249"/>
      <c r="J161" s="244"/>
      <c r="K161" s="244"/>
      <c r="L161" s="250"/>
      <c r="M161" s="251"/>
      <c r="N161" s="252"/>
      <c r="O161" s="252"/>
      <c r="P161" s="252"/>
      <c r="Q161" s="252"/>
      <c r="R161" s="252"/>
      <c r="S161" s="252"/>
      <c r="T161" s="253"/>
      <c r="AT161" s="254" t="s">
        <v>157</v>
      </c>
      <c r="AU161" s="254" t="s">
        <v>82</v>
      </c>
      <c r="AV161" s="14" t="s">
        <v>151</v>
      </c>
      <c r="AW161" s="14" t="s">
        <v>39</v>
      </c>
      <c r="AX161" s="14" t="s">
        <v>24</v>
      </c>
      <c r="AY161" s="254" t="s">
        <v>144</v>
      </c>
    </row>
    <row r="162" spans="2:65" s="1" customFormat="1" ht="22.5" customHeight="1">
      <c r="B162" s="42"/>
      <c r="C162" s="205" t="s">
        <v>235</v>
      </c>
      <c r="D162" s="205" t="s">
        <v>146</v>
      </c>
      <c r="E162" s="206" t="s">
        <v>204</v>
      </c>
      <c r="F162" s="207" t="s">
        <v>205</v>
      </c>
      <c r="G162" s="208" t="s">
        <v>149</v>
      </c>
      <c r="H162" s="209">
        <v>106.2</v>
      </c>
      <c r="I162" s="210"/>
      <c r="J162" s="211">
        <f>ROUND(I162*H162,2)</f>
        <v>0</v>
      </c>
      <c r="K162" s="207" t="s">
        <v>150</v>
      </c>
      <c r="L162" s="62"/>
      <c r="M162" s="212" t="s">
        <v>22</v>
      </c>
      <c r="N162" s="213" t="s">
        <v>46</v>
      </c>
      <c r="O162" s="43"/>
      <c r="P162" s="214">
        <f>O162*H162</f>
        <v>0</v>
      </c>
      <c r="Q162" s="214">
        <v>0</v>
      </c>
      <c r="R162" s="214">
        <f>Q162*H162</f>
        <v>0</v>
      </c>
      <c r="S162" s="214">
        <v>0.18099999999999999</v>
      </c>
      <c r="T162" s="215">
        <f>S162*H162</f>
        <v>19.222200000000001</v>
      </c>
      <c r="AR162" s="25" t="s">
        <v>151</v>
      </c>
      <c r="AT162" s="25" t="s">
        <v>146</v>
      </c>
      <c r="AU162" s="25" t="s">
        <v>82</v>
      </c>
      <c r="AY162" s="25" t="s">
        <v>144</v>
      </c>
      <c r="BE162" s="216">
        <f>IF(N162="základní",J162,0)</f>
        <v>0</v>
      </c>
      <c r="BF162" s="216">
        <f>IF(N162="snížená",J162,0)</f>
        <v>0</v>
      </c>
      <c r="BG162" s="216">
        <f>IF(N162="zákl. přenesená",J162,0)</f>
        <v>0</v>
      </c>
      <c r="BH162" s="216">
        <f>IF(N162="sníž. přenesená",J162,0)</f>
        <v>0</v>
      </c>
      <c r="BI162" s="216">
        <f>IF(N162="nulová",J162,0)</f>
        <v>0</v>
      </c>
      <c r="BJ162" s="25" t="s">
        <v>24</v>
      </c>
      <c r="BK162" s="216">
        <f>ROUND(I162*H162,2)</f>
        <v>0</v>
      </c>
      <c r="BL162" s="25" t="s">
        <v>151</v>
      </c>
      <c r="BM162" s="25" t="s">
        <v>206</v>
      </c>
    </row>
    <row r="163" spans="2:65" s="1" customFormat="1" ht="40.5">
      <c r="B163" s="42"/>
      <c r="C163" s="64"/>
      <c r="D163" s="217" t="s">
        <v>153</v>
      </c>
      <c r="E163" s="64"/>
      <c r="F163" s="218" t="s">
        <v>207</v>
      </c>
      <c r="G163" s="64"/>
      <c r="H163" s="64"/>
      <c r="I163" s="173"/>
      <c r="J163" s="64"/>
      <c r="K163" s="64"/>
      <c r="L163" s="62"/>
      <c r="M163" s="219"/>
      <c r="N163" s="43"/>
      <c r="O163" s="43"/>
      <c r="P163" s="43"/>
      <c r="Q163" s="43"/>
      <c r="R163" s="43"/>
      <c r="S163" s="43"/>
      <c r="T163" s="79"/>
      <c r="AT163" s="25" t="s">
        <v>153</v>
      </c>
      <c r="AU163" s="25" t="s">
        <v>82</v>
      </c>
    </row>
    <row r="164" spans="2:65" s="1" customFormat="1" ht="256.5">
      <c r="B164" s="42"/>
      <c r="C164" s="64"/>
      <c r="D164" s="217" t="s">
        <v>155</v>
      </c>
      <c r="E164" s="64"/>
      <c r="F164" s="220" t="s">
        <v>199</v>
      </c>
      <c r="G164" s="64"/>
      <c r="H164" s="64"/>
      <c r="I164" s="173"/>
      <c r="J164" s="64"/>
      <c r="K164" s="64"/>
      <c r="L164" s="62"/>
      <c r="M164" s="219"/>
      <c r="N164" s="43"/>
      <c r="O164" s="43"/>
      <c r="P164" s="43"/>
      <c r="Q164" s="43"/>
      <c r="R164" s="43"/>
      <c r="S164" s="43"/>
      <c r="T164" s="79"/>
      <c r="AT164" s="25" t="s">
        <v>155</v>
      </c>
      <c r="AU164" s="25" t="s">
        <v>82</v>
      </c>
    </row>
    <row r="165" spans="2:65" s="12" customFormat="1">
      <c r="B165" s="221"/>
      <c r="C165" s="222"/>
      <c r="D165" s="217" t="s">
        <v>157</v>
      </c>
      <c r="E165" s="223" t="s">
        <v>22</v>
      </c>
      <c r="F165" s="224" t="s">
        <v>158</v>
      </c>
      <c r="G165" s="222"/>
      <c r="H165" s="225" t="s">
        <v>22</v>
      </c>
      <c r="I165" s="226"/>
      <c r="J165" s="222"/>
      <c r="K165" s="222"/>
      <c r="L165" s="227"/>
      <c r="M165" s="228"/>
      <c r="N165" s="229"/>
      <c r="O165" s="229"/>
      <c r="P165" s="229"/>
      <c r="Q165" s="229"/>
      <c r="R165" s="229"/>
      <c r="S165" s="229"/>
      <c r="T165" s="230"/>
      <c r="AT165" s="231" t="s">
        <v>157</v>
      </c>
      <c r="AU165" s="231" t="s">
        <v>82</v>
      </c>
      <c r="AV165" s="12" t="s">
        <v>24</v>
      </c>
      <c r="AW165" s="12" t="s">
        <v>39</v>
      </c>
      <c r="AX165" s="12" t="s">
        <v>75</v>
      </c>
      <c r="AY165" s="231" t="s">
        <v>144</v>
      </c>
    </row>
    <row r="166" spans="2:65" s="12" customFormat="1">
      <c r="B166" s="221"/>
      <c r="C166" s="222"/>
      <c r="D166" s="217" t="s">
        <v>157</v>
      </c>
      <c r="E166" s="223" t="s">
        <v>22</v>
      </c>
      <c r="F166" s="224" t="s">
        <v>752</v>
      </c>
      <c r="G166" s="222"/>
      <c r="H166" s="225" t="s">
        <v>22</v>
      </c>
      <c r="I166" s="226"/>
      <c r="J166" s="222"/>
      <c r="K166" s="222"/>
      <c r="L166" s="227"/>
      <c r="M166" s="228"/>
      <c r="N166" s="229"/>
      <c r="O166" s="229"/>
      <c r="P166" s="229"/>
      <c r="Q166" s="229"/>
      <c r="R166" s="229"/>
      <c r="S166" s="229"/>
      <c r="T166" s="230"/>
      <c r="AT166" s="231" t="s">
        <v>157</v>
      </c>
      <c r="AU166" s="231" t="s">
        <v>82</v>
      </c>
      <c r="AV166" s="12" t="s">
        <v>24</v>
      </c>
      <c r="AW166" s="12" t="s">
        <v>39</v>
      </c>
      <c r="AX166" s="12" t="s">
        <v>75</v>
      </c>
      <c r="AY166" s="231" t="s">
        <v>144</v>
      </c>
    </row>
    <row r="167" spans="2:65" s="13" customFormat="1">
      <c r="B167" s="232"/>
      <c r="C167" s="233"/>
      <c r="D167" s="245" t="s">
        <v>157</v>
      </c>
      <c r="E167" s="255" t="s">
        <v>22</v>
      </c>
      <c r="F167" s="256" t="s">
        <v>753</v>
      </c>
      <c r="G167" s="233"/>
      <c r="H167" s="257">
        <v>106.2</v>
      </c>
      <c r="I167" s="237"/>
      <c r="J167" s="233"/>
      <c r="K167" s="233"/>
      <c r="L167" s="238"/>
      <c r="M167" s="239"/>
      <c r="N167" s="240"/>
      <c r="O167" s="240"/>
      <c r="P167" s="240"/>
      <c r="Q167" s="240"/>
      <c r="R167" s="240"/>
      <c r="S167" s="240"/>
      <c r="T167" s="241"/>
      <c r="AT167" s="242" t="s">
        <v>157</v>
      </c>
      <c r="AU167" s="242" t="s">
        <v>82</v>
      </c>
      <c r="AV167" s="13" t="s">
        <v>82</v>
      </c>
      <c r="AW167" s="13" t="s">
        <v>39</v>
      </c>
      <c r="AX167" s="13" t="s">
        <v>24</v>
      </c>
      <c r="AY167" s="242" t="s">
        <v>144</v>
      </c>
    </row>
    <row r="168" spans="2:65" s="1" customFormat="1" ht="22.5" customHeight="1">
      <c r="B168" s="42"/>
      <c r="C168" s="205" t="s">
        <v>29</v>
      </c>
      <c r="D168" s="205" t="s">
        <v>146</v>
      </c>
      <c r="E168" s="206" t="s">
        <v>218</v>
      </c>
      <c r="F168" s="207" t="s">
        <v>219</v>
      </c>
      <c r="G168" s="208" t="s">
        <v>220</v>
      </c>
      <c r="H168" s="209">
        <v>189.8</v>
      </c>
      <c r="I168" s="210"/>
      <c r="J168" s="211">
        <f>ROUND(I168*H168,2)</f>
        <v>0</v>
      </c>
      <c r="K168" s="207" t="s">
        <v>150</v>
      </c>
      <c r="L168" s="62"/>
      <c r="M168" s="212" t="s">
        <v>22</v>
      </c>
      <c r="N168" s="213" t="s">
        <v>46</v>
      </c>
      <c r="O168" s="43"/>
      <c r="P168" s="214">
        <f>O168*H168</f>
        <v>0</v>
      </c>
      <c r="Q168" s="214">
        <v>0</v>
      </c>
      <c r="R168" s="214">
        <f>Q168*H168</f>
        <v>0</v>
      </c>
      <c r="S168" s="214">
        <v>0.20499999999999999</v>
      </c>
      <c r="T168" s="215">
        <f>S168*H168</f>
        <v>38.908999999999999</v>
      </c>
      <c r="AR168" s="25" t="s">
        <v>151</v>
      </c>
      <c r="AT168" s="25" t="s">
        <v>146</v>
      </c>
      <c r="AU168" s="25" t="s">
        <v>82</v>
      </c>
      <c r="AY168" s="25" t="s">
        <v>144</v>
      </c>
      <c r="BE168" s="216">
        <f>IF(N168="základní",J168,0)</f>
        <v>0</v>
      </c>
      <c r="BF168" s="216">
        <f>IF(N168="snížená",J168,0)</f>
        <v>0</v>
      </c>
      <c r="BG168" s="216">
        <f>IF(N168="zákl. přenesená",J168,0)</f>
        <v>0</v>
      </c>
      <c r="BH168" s="216">
        <f>IF(N168="sníž. přenesená",J168,0)</f>
        <v>0</v>
      </c>
      <c r="BI168" s="216">
        <f>IF(N168="nulová",J168,0)</f>
        <v>0</v>
      </c>
      <c r="BJ168" s="25" t="s">
        <v>24</v>
      </c>
      <c r="BK168" s="216">
        <f>ROUND(I168*H168,2)</f>
        <v>0</v>
      </c>
      <c r="BL168" s="25" t="s">
        <v>151</v>
      </c>
      <c r="BM168" s="25" t="s">
        <v>221</v>
      </c>
    </row>
    <row r="169" spans="2:65" s="1" customFormat="1" ht="27">
      <c r="B169" s="42"/>
      <c r="C169" s="64"/>
      <c r="D169" s="217" t="s">
        <v>153</v>
      </c>
      <c r="E169" s="64"/>
      <c r="F169" s="218" t="s">
        <v>222</v>
      </c>
      <c r="G169" s="64"/>
      <c r="H169" s="64"/>
      <c r="I169" s="173"/>
      <c r="J169" s="64"/>
      <c r="K169" s="64"/>
      <c r="L169" s="62"/>
      <c r="M169" s="219"/>
      <c r="N169" s="43"/>
      <c r="O169" s="43"/>
      <c r="P169" s="43"/>
      <c r="Q169" s="43"/>
      <c r="R169" s="43"/>
      <c r="S169" s="43"/>
      <c r="T169" s="79"/>
      <c r="AT169" s="25" t="s">
        <v>153</v>
      </c>
      <c r="AU169" s="25" t="s">
        <v>82</v>
      </c>
    </row>
    <row r="170" spans="2:65" s="1" customFormat="1" ht="148.5">
      <c r="B170" s="42"/>
      <c r="C170" s="64"/>
      <c r="D170" s="217" t="s">
        <v>155</v>
      </c>
      <c r="E170" s="64"/>
      <c r="F170" s="220" t="s">
        <v>223</v>
      </c>
      <c r="G170" s="64"/>
      <c r="H170" s="64"/>
      <c r="I170" s="173"/>
      <c r="J170" s="64"/>
      <c r="K170" s="64"/>
      <c r="L170" s="62"/>
      <c r="M170" s="219"/>
      <c r="N170" s="43"/>
      <c r="O170" s="43"/>
      <c r="P170" s="43"/>
      <c r="Q170" s="43"/>
      <c r="R170" s="43"/>
      <c r="S170" s="43"/>
      <c r="T170" s="79"/>
      <c r="AT170" s="25" t="s">
        <v>155</v>
      </c>
      <c r="AU170" s="25" t="s">
        <v>82</v>
      </c>
    </row>
    <row r="171" spans="2:65" s="12" customFormat="1">
      <c r="B171" s="221"/>
      <c r="C171" s="222"/>
      <c r="D171" s="217" t="s">
        <v>157</v>
      </c>
      <c r="E171" s="223" t="s">
        <v>22</v>
      </c>
      <c r="F171" s="224" t="s">
        <v>158</v>
      </c>
      <c r="G171" s="222"/>
      <c r="H171" s="225" t="s">
        <v>22</v>
      </c>
      <c r="I171" s="226"/>
      <c r="J171" s="222"/>
      <c r="K171" s="222"/>
      <c r="L171" s="227"/>
      <c r="M171" s="228"/>
      <c r="N171" s="229"/>
      <c r="O171" s="229"/>
      <c r="P171" s="229"/>
      <c r="Q171" s="229"/>
      <c r="R171" s="229"/>
      <c r="S171" s="229"/>
      <c r="T171" s="230"/>
      <c r="AT171" s="231" t="s">
        <v>157</v>
      </c>
      <c r="AU171" s="231" t="s">
        <v>82</v>
      </c>
      <c r="AV171" s="12" t="s">
        <v>24</v>
      </c>
      <c r="AW171" s="12" t="s">
        <v>39</v>
      </c>
      <c r="AX171" s="12" t="s">
        <v>75</v>
      </c>
      <c r="AY171" s="231" t="s">
        <v>144</v>
      </c>
    </row>
    <row r="172" spans="2:65" s="12" customFormat="1">
      <c r="B172" s="221"/>
      <c r="C172" s="222"/>
      <c r="D172" s="217" t="s">
        <v>157</v>
      </c>
      <c r="E172" s="223" t="s">
        <v>22</v>
      </c>
      <c r="F172" s="224" t="s">
        <v>224</v>
      </c>
      <c r="G172" s="222"/>
      <c r="H172" s="225" t="s">
        <v>22</v>
      </c>
      <c r="I172" s="226"/>
      <c r="J172" s="222"/>
      <c r="K172" s="222"/>
      <c r="L172" s="227"/>
      <c r="M172" s="228"/>
      <c r="N172" s="229"/>
      <c r="O172" s="229"/>
      <c r="P172" s="229"/>
      <c r="Q172" s="229"/>
      <c r="R172" s="229"/>
      <c r="S172" s="229"/>
      <c r="T172" s="230"/>
      <c r="AT172" s="231" t="s">
        <v>157</v>
      </c>
      <c r="AU172" s="231" t="s">
        <v>82</v>
      </c>
      <c r="AV172" s="12" t="s">
        <v>24</v>
      </c>
      <c r="AW172" s="12" t="s">
        <v>39</v>
      </c>
      <c r="AX172" s="12" t="s">
        <v>75</v>
      </c>
      <c r="AY172" s="231" t="s">
        <v>144</v>
      </c>
    </row>
    <row r="173" spans="2:65" s="12" customFormat="1">
      <c r="B173" s="221"/>
      <c r="C173" s="222"/>
      <c r="D173" s="217" t="s">
        <v>157</v>
      </c>
      <c r="E173" s="223" t="s">
        <v>22</v>
      </c>
      <c r="F173" s="224" t="s">
        <v>225</v>
      </c>
      <c r="G173" s="222"/>
      <c r="H173" s="225" t="s">
        <v>22</v>
      </c>
      <c r="I173" s="226"/>
      <c r="J173" s="222"/>
      <c r="K173" s="222"/>
      <c r="L173" s="227"/>
      <c r="M173" s="228"/>
      <c r="N173" s="229"/>
      <c r="O173" s="229"/>
      <c r="P173" s="229"/>
      <c r="Q173" s="229"/>
      <c r="R173" s="229"/>
      <c r="S173" s="229"/>
      <c r="T173" s="230"/>
      <c r="AT173" s="231" t="s">
        <v>157</v>
      </c>
      <c r="AU173" s="231" t="s">
        <v>82</v>
      </c>
      <c r="AV173" s="12" t="s">
        <v>24</v>
      </c>
      <c r="AW173" s="12" t="s">
        <v>39</v>
      </c>
      <c r="AX173" s="12" t="s">
        <v>75</v>
      </c>
      <c r="AY173" s="231" t="s">
        <v>144</v>
      </c>
    </row>
    <row r="174" spans="2:65" s="13" customFormat="1">
      <c r="B174" s="232"/>
      <c r="C174" s="233"/>
      <c r="D174" s="217" t="s">
        <v>157</v>
      </c>
      <c r="E174" s="234" t="s">
        <v>22</v>
      </c>
      <c r="F174" s="235" t="s">
        <v>754</v>
      </c>
      <c r="G174" s="233"/>
      <c r="H174" s="236">
        <v>42.2</v>
      </c>
      <c r="I174" s="237"/>
      <c r="J174" s="233"/>
      <c r="K174" s="233"/>
      <c r="L174" s="238"/>
      <c r="M174" s="239"/>
      <c r="N174" s="240"/>
      <c r="O174" s="240"/>
      <c r="P174" s="240"/>
      <c r="Q174" s="240"/>
      <c r="R174" s="240"/>
      <c r="S174" s="240"/>
      <c r="T174" s="241"/>
      <c r="AT174" s="242" t="s">
        <v>157</v>
      </c>
      <c r="AU174" s="242" t="s">
        <v>82</v>
      </c>
      <c r="AV174" s="13" t="s">
        <v>82</v>
      </c>
      <c r="AW174" s="13" t="s">
        <v>39</v>
      </c>
      <c r="AX174" s="13" t="s">
        <v>75</v>
      </c>
      <c r="AY174" s="242" t="s">
        <v>144</v>
      </c>
    </row>
    <row r="175" spans="2:65" s="15" customFormat="1">
      <c r="B175" s="258"/>
      <c r="C175" s="259"/>
      <c r="D175" s="217" t="s">
        <v>157</v>
      </c>
      <c r="E175" s="260" t="s">
        <v>22</v>
      </c>
      <c r="F175" s="261" t="s">
        <v>227</v>
      </c>
      <c r="G175" s="259"/>
      <c r="H175" s="262">
        <v>42.2</v>
      </c>
      <c r="I175" s="263"/>
      <c r="J175" s="259"/>
      <c r="K175" s="259"/>
      <c r="L175" s="264"/>
      <c r="M175" s="265"/>
      <c r="N175" s="266"/>
      <c r="O175" s="266"/>
      <c r="P175" s="266"/>
      <c r="Q175" s="266"/>
      <c r="R175" s="266"/>
      <c r="S175" s="266"/>
      <c r="T175" s="267"/>
      <c r="AT175" s="268" t="s">
        <v>157</v>
      </c>
      <c r="AU175" s="268" t="s">
        <v>82</v>
      </c>
      <c r="AV175" s="15" t="s">
        <v>183</v>
      </c>
      <c r="AW175" s="15" t="s">
        <v>39</v>
      </c>
      <c r="AX175" s="15" t="s">
        <v>75</v>
      </c>
      <c r="AY175" s="268" t="s">
        <v>144</v>
      </c>
    </row>
    <row r="176" spans="2:65" s="12" customFormat="1">
      <c r="B176" s="221"/>
      <c r="C176" s="222"/>
      <c r="D176" s="217" t="s">
        <v>157</v>
      </c>
      <c r="E176" s="223" t="s">
        <v>22</v>
      </c>
      <c r="F176" s="224" t="s">
        <v>228</v>
      </c>
      <c r="G176" s="222"/>
      <c r="H176" s="225" t="s">
        <v>22</v>
      </c>
      <c r="I176" s="226"/>
      <c r="J176" s="222"/>
      <c r="K176" s="222"/>
      <c r="L176" s="227"/>
      <c r="M176" s="228"/>
      <c r="N176" s="229"/>
      <c r="O176" s="229"/>
      <c r="P176" s="229"/>
      <c r="Q176" s="229"/>
      <c r="R176" s="229"/>
      <c r="S176" s="229"/>
      <c r="T176" s="230"/>
      <c r="AT176" s="231" t="s">
        <v>157</v>
      </c>
      <c r="AU176" s="231" t="s">
        <v>82</v>
      </c>
      <c r="AV176" s="12" t="s">
        <v>24</v>
      </c>
      <c r="AW176" s="12" t="s">
        <v>39</v>
      </c>
      <c r="AX176" s="12" t="s">
        <v>75</v>
      </c>
      <c r="AY176" s="231" t="s">
        <v>144</v>
      </c>
    </row>
    <row r="177" spans="2:65" s="13" customFormat="1" ht="27">
      <c r="B177" s="232"/>
      <c r="C177" s="233"/>
      <c r="D177" s="217" t="s">
        <v>157</v>
      </c>
      <c r="E177" s="234" t="s">
        <v>22</v>
      </c>
      <c r="F177" s="235" t="s">
        <v>755</v>
      </c>
      <c r="G177" s="233"/>
      <c r="H177" s="236">
        <v>106.4</v>
      </c>
      <c r="I177" s="237"/>
      <c r="J177" s="233"/>
      <c r="K177" s="233"/>
      <c r="L177" s="238"/>
      <c r="M177" s="239"/>
      <c r="N177" s="240"/>
      <c r="O177" s="240"/>
      <c r="P177" s="240"/>
      <c r="Q177" s="240"/>
      <c r="R177" s="240"/>
      <c r="S177" s="240"/>
      <c r="T177" s="241"/>
      <c r="AT177" s="242" t="s">
        <v>157</v>
      </c>
      <c r="AU177" s="242" t="s">
        <v>82</v>
      </c>
      <c r="AV177" s="13" t="s">
        <v>82</v>
      </c>
      <c r="AW177" s="13" t="s">
        <v>39</v>
      </c>
      <c r="AX177" s="13" t="s">
        <v>75</v>
      </c>
      <c r="AY177" s="242" t="s">
        <v>144</v>
      </c>
    </row>
    <row r="178" spans="2:65" s="13" customFormat="1">
      <c r="B178" s="232"/>
      <c r="C178" s="233"/>
      <c r="D178" s="217" t="s">
        <v>157</v>
      </c>
      <c r="E178" s="234" t="s">
        <v>22</v>
      </c>
      <c r="F178" s="235" t="s">
        <v>756</v>
      </c>
      <c r="G178" s="233"/>
      <c r="H178" s="236">
        <v>41.2</v>
      </c>
      <c r="I178" s="237"/>
      <c r="J178" s="233"/>
      <c r="K178" s="233"/>
      <c r="L178" s="238"/>
      <c r="M178" s="239"/>
      <c r="N178" s="240"/>
      <c r="O178" s="240"/>
      <c r="P178" s="240"/>
      <c r="Q178" s="240"/>
      <c r="R178" s="240"/>
      <c r="S178" s="240"/>
      <c r="T178" s="241"/>
      <c r="AT178" s="242" t="s">
        <v>157</v>
      </c>
      <c r="AU178" s="242" t="s">
        <v>82</v>
      </c>
      <c r="AV178" s="13" t="s">
        <v>82</v>
      </c>
      <c r="AW178" s="13" t="s">
        <v>39</v>
      </c>
      <c r="AX178" s="13" t="s">
        <v>75</v>
      </c>
      <c r="AY178" s="242" t="s">
        <v>144</v>
      </c>
    </row>
    <row r="179" spans="2:65" s="15" customFormat="1">
      <c r="B179" s="258"/>
      <c r="C179" s="259"/>
      <c r="D179" s="217" t="s">
        <v>157</v>
      </c>
      <c r="E179" s="260" t="s">
        <v>22</v>
      </c>
      <c r="F179" s="261" t="s">
        <v>227</v>
      </c>
      <c r="G179" s="259"/>
      <c r="H179" s="262">
        <v>147.6</v>
      </c>
      <c r="I179" s="263"/>
      <c r="J179" s="259"/>
      <c r="K179" s="259"/>
      <c r="L179" s="264"/>
      <c r="M179" s="265"/>
      <c r="N179" s="266"/>
      <c r="O179" s="266"/>
      <c r="P179" s="266"/>
      <c r="Q179" s="266"/>
      <c r="R179" s="266"/>
      <c r="S179" s="266"/>
      <c r="T179" s="267"/>
      <c r="AT179" s="268" t="s">
        <v>157</v>
      </c>
      <c r="AU179" s="268" t="s">
        <v>82</v>
      </c>
      <c r="AV179" s="15" t="s">
        <v>183</v>
      </c>
      <c r="AW179" s="15" t="s">
        <v>39</v>
      </c>
      <c r="AX179" s="15" t="s">
        <v>75</v>
      </c>
      <c r="AY179" s="268" t="s">
        <v>144</v>
      </c>
    </row>
    <row r="180" spans="2:65" s="14" customFormat="1">
      <c r="B180" s="243"/>
      <c r="C180" s="244"/>
      <c r="D180" s="245" t="s">
        <v>157</v>
      </c>
      <c r="E180" s="246" t="s">
        <v>22</v>
      </c>
      <c r="F180" s="247" t="s">
        <v>166</v>
      </c>
      <c r="G180" s="244"/>
      <c r="H180" s="248">
        <v>189.8</v>
      </c>
      <c r="I180" s="249"/>
      <c r="J180" s="244"/>
      <c r="K180" s="244"/>
      <c r="L180" s="250"/>
      <c r="M180" s="251"/>
      <c r="N180" s="252"/>
      <c r="O180" s="252"/>
      <c r="P180" s="252"/>
      <c r="Q180" s="252"/>
      <c r="R180" s="252"/>
      <c r="S180" s="252"/>
      <c r="T180" s="253"/>
      <c r="AT180" s="254" t="s">
        <v>157</v>
      </c>
      <c r="AU180" s="254" t="s">
        <v>82</v>
      </c>
      <c r="AV180" s="14" t="s">
        <v>151</v>
      </c>
      <c r="AW180" s="14" t="s">
        <v>39</v>
      </c>
      <c r="AX180" s="14" t="s">
        <v>24</v>
      </c>
      <c r="AY180" s="254" t="s">
        <v>144</v>
      </c>
    </row>
    <row r="181" spans="2:65" s="1" customFormat="1" ht="22.5" customHeight="1">
      <c r="B181" s="42"/>
      <c r="C181" s="205" t="s">
        <v>84</v>
      </c>
      <c r="D181" s="205" t="s">
        <v>146</v>
      </c>
      <c r="E181" s="206" t="s">
        <v>236</v>
      </c>
      <c r="F181" s="207" t="s">
        <v>237</v>
      </c>
      <c r="G181" s="208" t="s">
        <v>220</v>
      </c>
      <c r="H181" s="209">
        <v>96.3</v>
      </c>
      <c r="I181" s="210"/>
      <c r="J181" s="211">
        <f>ROUND(I181*H181,2)</f>
        <v>0</v>
      </c>
      <c r="K181" s="207" t="s">
        <v>150</v>
      </c>
      <c r="L181" s="62"/>
      <c r="M181" s="212" t="s">
        <v>22</v>
      </c>
      <c r="N181" s="213" t="s">
        <v>46</v>
      </c>
      <c r="O181" s="43"/>
      <c r="P181" s="214">
        <f>O181*H181</f>
        <v>0</v>
      </c>
      <c r="Q181" s="214">
        <v>0</v>
      </c>
      <c r="R181" s="214">
        <f>Q181*H181</f>
        <v>0</v>
      </c>
      <c r="S181" s="214">
        <v>0.04</v>
      </c>
      <c r="T181" s="215">
        <f>S181*H181</f>
        <v>3.8519999999999999</v>
      </c>
      <c r="AR181" s="25" t="s">
        <v>151</v>
      </c>
      <c r="AT181" s="25" t="s">
        <v>146</v>
      </c>
      <c r="AU181" s="25" t="s">
        <v>82</v>
      </c>
      <c r="AY181" s="25" t="s">
        <v>144</v>
      </c>
      <c r="BE181" s="216">
        <f>IF(N181="základní",J181,0)</f>
        <v>0</v>
      </c>
      <c r="BF181" s="216">
        <f>IF(N181="snížená",J181,0)</f>
        <v>0</v>
      </c>
      <c r="BG181" s="216">
        <f>IF(N181="zákl. přenesená",J181,0)</f>
        <v>0</v>
      </c>
      <c r="BH181" s="216">
        <f>IF(N181="sníž. přenesená",J181,0)</f>
        <v>0</v>
      </c>
      <c r="BI181" s="216">
        <f>IF(N181="nulová",J181,0)</f>
        <v>0</v>
      </c>
      <c r="BJ181" s="25" t="s">
        <v>24</v>
      </c>
      <c r="BK181" s="216">
        <f>ROUND(I181*H181,2)</f>
        <v>0</v>
      </c>
      <c r="BL181" s="25" t="s">
        <v>151</v>
      </c>
      <c r="BM181" s="25" t="s">
        <v>238</v>
      </c>
    </row>
    <row r="182" spans="2:65" s="1" customFormat="1" ht="27">
      <c r="B182" s="42"/>
      <c r="C182" s="64"/>
      <c r="D182" s="217" t="s">
        <v>153</v>
      </c>
      <c r="E182" s="64"/>
      <c r="F182" s="218" t="s">
        <v>239</v>
      </c>
      <c r="G182" s="64"/>
      <c r="H182" s="64"/>
      <c r="I182" s="173"/>
      <c r="J182" s="64"/>
      <c r="K182" s="64"/>
      <c r="L182" s="62"/>
      <c r="M182" s="219"/>
      <c r="N182" s="43"/>
      <c r="O182" s="43"/>
      <c r="P182" s="43"/>
      <c r="Q182" s="43"/>
      <c r="R182" s="43"/>
      <c r="S182" s="43"/>
      <c r="T182" s="79"/>
      <c r="AT182" s="25" t="s">
        <v>153</v>
      </c>
      <c r="AU182" s="25" t="s">
        <v>82</v>
      </c>
    </row>
    <row r="183" spans="2:65" s="1" customFormat="1" ht="148.5">
      <c r="B183" s="42"/>
      <c r="C183" s="64"/>
      <c r="D183" s="217" t="s">
        <v>155</v>
      </c>
      <c r="E183" s="64"/>
      <c r="F183" s="220" t="s">
        <v>223</v>
      </c>
      <c r="G183" s="64"/>
      <c r="H183" s="64"/>
      <c r="I183" s="173"/>
      <c r="J183" s="64"/>
      <c r="K183" s="64"/>
      <c r="L183" s="62"/>
      <c r="M183" s="219"/>
      <c r="N183" s="43"/>
      <c r="O183" s="43"/>
      <c r="P183" s="43"/>
      <c r="Q183" s="43"/>
      <c r="R183" s="43"/>
      <c r="S183" s="43"/>
      <c r="T183" s="79"/>
      <c r="AT183" s="25" t="s">
        <v>155</v>
      </c>
      <c r="AU183" s="25" t="s">
        <v>82</v>
      </c>
    </row>
    <row r="184" spans="2:65" s="12" customFormat="1">
      <c r="B184" s="221"/>
      <c r="C184" s="222"/>
      <c r="D184" s="217" t="s">
        <v>157</v>
      </c>
      <c r="E184" s="223" t="s">
        <v>22</v>
      </c>
      <c r="F184" s="224" t="s">
        <v>158</v>
      </c>
      <c r="G184" s="222"/>
      <c r="H184" s="225" t="s">
        <v>22</v>
      </c>
      <c r="I184" s="226"/>
      <c r="J184" s="222"/>
      <c r="K184" s="222"/>
      <c r="L184" s="227"/>
      <c r="M184" s="228"/>
      <c r="N184" s="229"/>
      <c r="O184" s="229"/>
      <c r="P184" s="229"/>
      <c r="Q184" s="229"/>
      <c r="R184" s="229"/>
      <c r="S184" s="229"/>
      <c r="T184" s="230"/>
      <c r="AT184" s="231" t="s">
        <v>157</v>
      </c>
      <c r="AU184" s="231" t="s">
        <v>82</v>
      </c>
      <c r="AV184" s="12" t="s">
        <v>24</v>
      </c>
      <c r="AW184" s="12" t="s">
        <v>39</v>
      </c>
      <c r="AX184" s="12" t="s">
        <v>75</v>
      </c>
      <c r="AY184" s="231" t="s">
        <v>144</v>
      </c>
    </row>
    <row r="185" spans="2:65" s="12" customFormat="1">
      <c r="B185" s="221"/>
      <c r="C185" s="222"/>
      <c r="D185" s="217" t="s">
        <v>157</v>
      </c>
      <c r="E185" s="223" t="s">
        <v>22</v>
      </c>
      <c r="F185" s="224" t="s">
        <v>224</v>
      </c>
      <c r="G185" s="222"/>
      <c r="H185" s="225" t="s">
        <v>22</v>
      </c>
      <c r="I185" s="226"/>
      <c r="J185" s="222"/>
      <c r="K185" s="222"/>
      <c r="L185" s="227"/>
      <c r="M185" s="228"/>
      <c r="N185" s="229"/>
      <c r="O185" s="229"/>
      <c r="P185" s="229"/>
      <c r="Q185" s="229"/>
      <c r="R185" s="229"/>
      <c r="S185" s="229"/>
      <c r="T185" s="230"/>
      <c r="AT185" s="231" t="s">
        <v>157</v>
      </c>
      <c r="AU185" s="231" t="s">
        <v>82</v>
      </c>
      <c r="AV185" s="12" t="s">
        <v>24</v>
      </c>
      <c r="AW185" s="12" t="s">
        <v>39</v>
      </c>
      <c r="AX185" s="12" t="s">
        <v>75</v>
      </c>
      <c r="AY185" s="231" t="s">
        <v>144</v>
      </c>
    </row>
    <row r="186" spans="2:65" s="12" customFormat="1">
      <c r="B186" s="221"/>
      <c r="C186" s="222"/>
      <c r="D186" s="217" t="s">
        <v>157</v>
      </c>
      <c r="E186" s="223" t="s">
        <v>22</v>
      </c>
      <c r="F186" s="224" t="s">
        <v>240</v>
      </c>
      <c r="G186" s="222"/>
      <c r="H186" s="225" t="s">
        <v>22</v>
      </c>
      <c r="I186" s="226"/>
      <c r="J186" s="222"/>
      <c r="K186" s="222"/>
      <c r="L186" s="227"/>
      <c r="M186" s="228"/>
      <c r="N186" s="229"/>
      <c r="O186" s="229"/>
      <c r="P186" s="229"/>
      <c r="Q186" s="229"/>
      <c r="R186" s="229"/>
      <c r="S186" s="229"/>
      <c r="T186" s="230"/>
      <c r="AT186" s="231" t="s">
        <v>157</v>
      </c>
      <c r="AU186" s="231" t="s">
        <v>82</v>
      </c>
      <c r="AV186" s="12" t="s">
        <v>24</v>
      </c>
      <c r="AW186" s="12" t="s">
        <v>39</v>
      </c>
      <c r="AX186" s="12" t="s">
        <v>75</v>
      </c>
      <c r="AY186" s="231" t="s">
        <v>144</v>
      </c>
    </row>
    <row r="187" spans="2:65" s="13" customFormat="1" ht="27">
      <c r="B187" s="232"/>
      <c r="C187" s="233"/>
      <c r="D187" s="217" t="s">
        <v>157</v>
      </c>
      <c r="E187" s="234" t="s">
        <v>22</v>
      </c>
      <c r="F187" s="235" t="s">
        <v>757</v>
      </c>
      <c r="G187" s="233"/>
      <c r="H187" s="236">
        <v>67.5</v>
      </c>
      <c r="I187" s="237"/>
      <c r="J187" s="233"/>
      <c r="K187" s="233"/>
      <c r="L187" s="238"/>
      <c r="M187" s="239"/>
      <c r="N187" s="240"/>
      <c r="O187" s="240"/>
      <c r="P187" s="240"/>
      <c r="Q187" s="240"/>
      <c r="R187" s="240"/>
      <c r="S187" s="240"/>
      <c r="T187" s="241"/>
      <c r="AT187" s="242" t="s">
        <v>157</v>
      </c>
      <c r="AU187" s="242" t="s">
        <v>82</v>
      </c>
      <c r="AV187" s="13" t="s">
        <v>82</v>
      </c>
      <c r="AW187" s="13" t="s">
        <v>39</v>
      </c>
      <c r="AX187" s="13" t="s">
        <v>75</v>
      </c>
      <c r="AY187" s="242" t="s">
        <v>144</v>
      </c>
    </row>
    <row r="188" spans="2:65" s="13" customFormat="1">
      <c r="B188" s="232"/>
      <c r="C188" s="233"/>
      <c r="D188" s="217" t="s">
        <v>157</v>
      </c>
      <c r="E188" s="234" t="s">
        <v>22</v>
      </c>
      <c r="F188" s="235" t="s">
        <v>758</v>
      </c>
      <c r="G188" s="233"/>
      <c r="H188" s="236">
        <v>28.8</v>
      </c>
      <c r="I188" s="237"/>
      <c r="J188" s="233"/>
      <c r="K188" s="233"/>
      <c r="L188" s="238"/>
      <c r="M188" s="239"/>
      <c r="N188" s="240"/>
      <c r="O188" s="240"/>
      <c r="P188" s="240"/>
      <c r="Q188" s="240"/>
      <c r="R188" s="240"/>
      <c r="S188" s="240"/>
      <c r="T188" s="241"/>
      <c r="AT188" s="242" t="s">
        <v>157</v>
      </c>
      <c r="AU188" s="242" t="s">
        <v>82</v>
      </c>
      <c r="AV188" s="13" t="s">
        <v>82</v>
      </c>
      <c r="AW188" s="13" t="s">
        <v>39</v>
      </c>
      <c r="AX188" s="13" t="s">
        <v>75</v>
      </c>
      <c r="AY188" s="242" t="s">
        <v>144</v>
      </c>
    </row>
    <row r="189" spans="2:65" s="14" customFormat="1">
      <c r="B189" s="243"/>
      <c r="C189" s="244"/>
      <c r="D189" s="245" t="s">
        <v>157</v>
      </c>
      <c r="E189" s="246" t="s">
        <v>22</v>
      </c>
      <c r="F189" s="247" t="s">
        <v>166</v>
      </c>
      <c r="G189" s="244"/>
      <c r="H189" s="248">
        <v>96.3</v>
      </c>
      <c r="I189" s="249"/>
      <c r="J189" s="244"/>
      <c r="K189" s="244"/>
      <c r="L189" s="250"/>
      <c r="M189" s="251"/>
      <c r="N189" s="252"/>
      <c r="O189" s="252"/>
      <c r="P189" s="252"/>
      <c r="Q189" s="252"/>
      <c r="R189" s="252"/>
      <c r="S189" s="252"/>
      <c r="T189" s="253"/>
      <c r="AT189" s="254" t="s">
        <v>157</v>
      </c>
      <c r="AU189" s="254" t="s">
        <v>82</v>
      </c>
      <c r="AV189" s="14" t="s">
        <v>151</v>
      </c>
      <c r="AW189" s="14" t="s">
        <v>39</v>
      </c>
      <c r="AX189" s="14" t="s">
        <v>24</v>
      </c>
      <c r="AY189" s="254" t="s">
        <v>144</v>
      </c>
    </row>
    <row r="190" spans="2:65" s="1" customFormat="1" ht="22.5" customHeight="1">
      <c r="B190" s="42"/>
      <c r="C190" s="205" t="s">
        <v>265</v>
      </c>
      <c r="D190" s="205" t="s">
        <v>146</v>
      </c>
      <c r="E190" s="206" t="s">
        <v>759</v>
      </c>
      <c r="F190" s="207" t="s">
        <v>760</v>
      </c>
      <c r="G190" s="208" t="s">
        <v>245</v>
      </c>
      <c r="H190" s="209">
        <v>298.39999999999998</v>
      </c>
      <c r="I190" s="210"/>
      <c r="J190" s="211">
        <f>ROUND(I190*H190,2)</f>
        <v>0</v>
      </c>
      <c r="K190" s="207" t="s">
        <v>150</v>
      </c>
      <c r="L190" s="62"/>
      <c r="M190" s="212" t="s">
        <v>22</v>
      </c>
      <c r="N190" s="213" t="s">
        <v>46</v>
      </c>
      <c r="O190" s="43"/>
      <c r="P190" s="214">
        <f>O190*H190</f>
        <v>0</v>
      </c>
      <c r="Q190" s="214">
        <v>0</v>
      </c>
      <c r="R190" s="214">
        <f>Q190*H190</f>
        <v>0</v>
      </c>
      <c r="S190" s="214">
        <v>0</v>
      </c>
      <c r="T190" s="215">
        <f>S190*H190</f>
        <v>0</v>
      </c>
      <c r="AR190" s="25" t="s">
        <v>151</v>
      </c>
      <c r="AT190" s="25" t="s">
        <v>146</v>
      </c>
      <c r="AU190" s="25" t="s">
        <v>82</v>
      </c>
      <c r="AY190" s="25" t="s">
        <v>144</v>
      </c>
      <c r="BE190" s="216">
        <f>IF(N190="základní",J190,0)</f>
        <v>0</v>
      </c>
      <c r="BF190" s="216">
        <f>IF(N190="snížená",J190,0)</f>
        <v>0</v>
      </c>
      <c r="BG190" s="216">
        <f>IF(N190="zákl. přenesená",J190,0)</f>
        <v>0</v>
      </c>
      <c r="BH190" s="216">
        <f>IF(N190="sníž. přenesená",J190,0)</f>
        <v>0</v>
      </c>
      <c r="BI190" s="216">
        <f>IF(N190="nulová",J190,0)</f>
        <v>0</v>
      </c>
      <c r="BJ190" s="25" t="s">
        <v>24</v>
      </c>
      <c r="BK190" s="216">
        <f>ROUND(I190*H190,2)</f>
        <v>0</v>
      </c>
      <c r="BL190" s="25" t="s">
        <v>151</v>
      </c>
      <c r="BM190" s="25" t="s">
        <v>761</v>
      </c>
    </row>
    <row r="191" spans="2:65" s="1" customFormat="1" ht="27">
      <c r="B191" s="42"/>
      <c r="C191" s="64"/>
      <c r="D191" s="217" t="s">
        <v>153</v>
      </c>
      <c r="E191" s="64"/>
      <c r="F191" s="218" t="s">
        <v>762</v>
      </c>
      <c r="G191" s="64"/>
      <c r="H191" s="64"/>
      <c r="I191" s="173"/>
      <c r="J191" s="64"/>
      <c r="K191" s="64"/>
      <c r="L191" s="62"/>
      <c r="M191" s="219"/>
      <c r="N191" s="43"/>
      <c r="O191" s="43"/>
      <c r="P191" s="43"/>
      <c r="Q191" s="43"/>
      <c r="R191" s="43"/>
      <c r="S191" s="43"/>
      <c r="T191" s="79"/>
      <c r="AT191" s="25" t="s">
        <v>153</v>
      </c>
      <c r="AU191" s="25" t="s">
        <v>82</v>
      </c>
    </row>
    <row r="192" spans="2:65" s="1" customFormat="1" ht="229.5">
      <c r="B192" s="42"/>
      <c r="C192" s="64"/>
      <c r="D192" s="217" t="s">
        <v>155</v>
      </c>
      <c r="E192" s="64"/>
      <c r="F192" s="220" t="s">
        <v>763</v>
      </c>
      <c r="G192" s="64"/>
      <c r="H192" s="64"/>
      <c r="I192" s="173"/>
      <c r="J192" s="64"/>
      <c r="K192" s="64"/>
      <c r="L192" s="62"/>
      <c r="M192" s="219"/>
      <c r="N192" s="43"/>
      <c r="O192" s="43"/>
      <c r="P192" s="43"/>
      <c r="Q192" s="43"/>
      <c r="R192" s="43"/>
      <c r="S192" s="43"/>
      <c r="T192" s="79"/>
      <c r="AT192" s="25" t="s">
        <v>155</v>
      </c>
      <c r="AU192" s="25" t="s">
        <v>82</v>
      </c>
    </row>
    <row r="193" spans="2:65" s="12" customFormat="1">
      <c r="B193" s="221"/>
      <c r="C193" s="222"/>
      <c r="D193" s="217" t="s">
        <v>157</v>
      </c>
      <c r="E193" s="223" t="s">
        <v>22</v>
      </c>
      <c r="F193" s="224" t="s">
        <v>158</v>
      </c>
      <c r="G193" s="222"/>
      <c r="H193" s="225" t="s">
        <v>22</v>
      </c>
      <c r="I193" s="226"/>
      <c r="J193" s="222"/>
      <c r="K193" s="222"/>
      <c r="L193" s="227"/>
      <c r="M193" s="228"/>
      <c r="N193" s="229"/>
      <c r="O193" s="229"/>
      <c r="P193" s="229"/>
      <c r="Q193" s="229"/>
      <c r="R193" s="229"/>
      <c r="S193" s="229"/>
      <c r="T193" s="230"/>
      <c r="AT193" s="231" t="s">
        <v>157</v>
      </c>
      <c r="AU193" s="231" t="s">
        <v>82</v>
      </c>
      <c r="AV193" s="12" t="s">
        <v>24</v>
      </c>
      <c r="AW193" s="12" t="s">
        <v>39</v>
      </c>
      <c r="AX193" s="12" t="s">
        <v>75</v>
      </c>
      <c r="AY193" s="231" t="s">
        <v>144</v>
      </c>
    </row>
    <row r="194" spans="2:65" s="13" customFormat="1">
      <c r="B194" s="232"/>
      <c r="C194" s="233"/>
      <c r="D194" s="245" t="s">
        <v>157</v>
      </c>
      <c r="E194" s="255" t="s">
        <v>22</v>
      </c>
      <c r="F194" s="256" t="s">
        <v>764</v>
      </c>
      <c r="G194" s="233"/>
      <c r="H194" s="257">
        <v>298.39999999999998</v>
      </c>
      <c r="I194" s="237"/>
      <c r="J194" s="233"/>
      <c r="K194" s="233"/>
      <c r="L194" s="238"/>
      <c r="M194" s="239"/>
      <c r="N194" s="240"/>
      <c r="O194" s="240"/>
      <c r="P194" s="240"/>
      <c r="Q194" s="240"/>
      <c r="R194" s="240"/>
      <c r="S194" s="240"/>
      <c r="T194" s="241"/>
      <c r="AT194" s="242" t="s">
        <v>157</v>
      </c>
      <c r="AU194" s="242" t="s">
        <v>82</v>
      </c>
      <c r="AV194" s="13" t="s">
        <v>82</v>
      </c>
      <c r="AW194" s="13" t="s">
        <v>39</v>
      </c>
      <c r="AX194" s="13" t="s">
        <v>24</v>
      </c>
      <c r="AY194" s="242" t="s">
        <v>144</v>
      </c>
    </row>
    <row r="195" spans="2:65" s="1" customFormat="1" ht="22.5" customHeight="1">
      <c r="B195" s="42"/>
      <c r="C195" s="205" t="s">
        <v>88</v>
      </c>
      <c r="D195" s="205" t="s">
        <v>146</v>
      </c>
      <c r="E195" s="206" t="s">
        <v>243</v>
      </c>
      <c r="F195" s="207" t="s">
        <v>244</v>
      </c>
      <c r="G195" s="208" t="s">
        <v>245</v>
      </c>
      <c r="H195" s="209">
        <v>653.43399999999997</v>
      </c>
      <c r="I195" s="210"/>
      <c r="J195" s="211">
        <f>ROUND(I195*H195,2)</f>
        <v>0</v>
      </c>
      <c r="K195" s="207" t="s">
        <v>150</v>
      </c>
      <c r="L195" s="62"/>
      <c r="M195" s="212" t="s">
        <v>22</v>
      </c>
      <c r="N195" s="213" t="s">
        <v>46</v>
      </c>
      <c r="O195" s="43"/>
      <c r="P195" s="214">
        <f>O195*H195</f>
        <v>0</v>
      </c>
      <c r="Q195" s="214">
        <v>0</v>
      </c>
      <c r="R195" s="214">
        <f>Q195*H195</f>
        <v>0</v>
      </c>
      <c r="S195" s="214">
        <v>0</v>
      </c>
      <c r="T195" s="215">
        <f>S195*H195</f>
        <v>0</v>
      </c>
      <c r="AR195" s="25" t="s">
        <v>151</v>
      </c>
      <c r="AT195" s="25" t="s">
        <v>146</v>
      </c>
      <c r="AU195" s="25" t="s">
        <v>82</v>
      </c>
      <c r="AY195" s="25" t="s">
        <v>144</v>
      </c>
      <c r="BE195" s="216">
        <f>IF(N195="základní",J195,0)</f>
        <v>0</v>
      </c>
      <c r="BF195" s="216">
        <f>IF(N195="snížená",J195,0)</f>
        <v>0</v>
      </c>
      <c r="BG195" s="216">
        <f>IF(N195="zákl. přenesená",J195,0)</f>
        <v>0</v>
      </c>
      <c r="BH195" s="216">
        <f>IF(N195="sníž. přenesená",J195,0)</f>
        <v>0</v>
      </c>
      <c r="BI195" s="216">
        <f>IF(N195="nulová",J195,0)</f>
        <v>0</v>
      </c>
      <c r="BJ195" s="25" t="s">
        <v>24</v>
      </c>
      <c r="BK195" s="216">
        <f>ROUND(I195*H195,2)</f>
        <v>0</v>
      </c>
      <c r="BL195" s="25" t="s">
        <v>151</v>
      </c>
      <c r="BM195" s="25" t="s">
        <v>246</v>
      </c>
    </row>
    <row r="196" spans="2:65" s="1" customFormat="1" ht="40.5">
      <c r="B196" s="42"/>
      <c r="C196" s="64"/>
      <c r="D196" s="217" t="s">
        <v>153</v>
      </c>
      <c r="E196" s="64"/>
      <c r="F196" s="218" t="s">
        <v>247</v>
      </c>
      <c r="G196" s="64"/>
      <c r="H196" s="64"/>
      <c r="I196" s="173"/>
      <c r="J196" s="64"/>
      <c r="K196" s="64"/>
      <c r="L196" s="62"/>
      <c r="M196" s="219"/>
      <c r="N196" s="43"/>
      <c r="O196" s="43"/>
      <c r="P196" s="43"/>
      <c r="Q196" s="43"/>
      <c r="R196" s="43"/>
      <c r="S196" s="43"/>
      <c r="T196" s="79"/>
      <c r="AT196" s="25" t="s">
        <v>153</v>
      </c>
      <c r="AU196" s="25" t="s">
        <v>82</v>
      </c>
    </row>
    <row r="197" spans="2:65" s="1" customFormat="1" ht="270">
      <c r="B197" s="42"/>
      <c r="C197" s="64"/>
      <c r="D197" s="217" t="s">
        <v>155</v>
      </c>
      <c r="E197" s="64"/>
      <c r="F197" s="220" t="s">
        <v>248</v>
      </c>
      <c r="G197" s="64"/>
      <c r="H197" s="64"/>
      <c r="I197" s="173"/>
      <c r="J197" s="64"/>
      <c r="K197" s="64"/>
      <c r="L197" s="62"/>
      <c r="M197" s="219"/>
      <c r="N197" s="43"/>
      <c r="O197" s="43"/>
      <c r="P197" s="43"/>
      <c r="Q197" s="43"/>
      <c r="R197" s="43"/>
      <c r="S197" s="43"/>
      <c r="T197" s="79"/>
      <c r="AT197" s="25" t="s">
        <v>155</v>
      </c>
      <c r="AU197" s="25" t="s">
        <v>82</v>
      </c>
    </row>
    <row r="198" spans="2:65" s="12" customFormat="1">
      <c r="B198" s="221"/>
      <c r="C198" s="222"/>
      <c r="D198" s="217" t="s">
        <v>157</v>
      </c>
      <c r="E198" s="223" t="s">
        <v>22</v>
      </c>
      <c r="F198" s="224" t="s">
        <v>158</v>
      </c>
      <c r="G198" s="222"/>
      <c r="H198" s="225" t="s">
        <v>22</v>
      </c>
      <c r="I198" s="226"/>
      <c r="J198" s="222"/>
      <c r="K198" s="222"/>
      <c r="L198" s="227"/>
      <c r="M198" s="228"/>
      <c r="N198" s="229"/>
      <c r="O198" s="229"/>
      <c r="P198" s="229"/>
      <c r="Q198" s="229"/>
      <c r="R198" s="229"/>
      <c r="S198" s="229"/>
      <c r="T198" s="230"/>
      <c r="AT198" s="231" t="s">
        <v>157</v>
      </c>
      <c r="AU198" s="231" t="s">
        <v>82</v>
      </c>
      <c r="AV198" s="12" t="s">
        <v>24</v>
      </c>
      <c r="AW198" s="12" t="s">
        <v>39</v>
      </c>
      <c r="AX198" s="12" t="s">
        <v>75</v>
      </c>
      <c r="AY198" s="231" t="s">
        <v>144</v>
      </c>
    </row>
    <row r="199" spans="2:65" s="12" customFormat="1">
      <c r="B199" s="221"/>
      <c r="C199" s="222"/>
      <c r="D199" s="217" t="s">
        <v>157</v>
      </c>
      <c r="E199" s="223" t="s">
        <v>22</v>
      </c>
      <c r="F199" s="224" t="s">
        <v>249</v>
      </c>
      <c r="G199" s="222"/>
      <c r="H199" s="225" t="s">
        <v>22</v>
      </c>
      <c r="I199" s="226"/>
      <c r="J199" s="222"/>
      <c r="K199" s="222"/>
      <c r="L199" s="227"/>
      <c r="M199" s="228"/>
      <c r="N199" s="229"/>
      <c r="O199" s="229"/>
      <c r="P199" s="229"/>
      <c r="Q199" s="229"/>
      <c r="R199" s="229"/>
      <c r="S199" s="229"/>
      <c r="T199" s="230"/>
      <c r="AT199" s="231" t="s">
        <v>157</v>
      </c>
      <c r="AU199" s="231" t="s">
        <v>82</v>
      </c>
      <c r="AV199" s="12" t="s">
        <v>24</v>
      </c>
      <c r="AW199" s="12" t="s">
        <v>39</v>
      </c>
      <c r="AX199" s="12" t="s">
        <v>75</v>
      </c>
      <c r="AY199" s="231" t="s">
        <v>144</v>
      </c>
    </row>
    <row r="200" spans="2:65" s="13" customFormat="1">
      <c r="B200" s="232"/>
      <c r="C200" s="233"/>
      <c r="D200" s="217" t="s">
        <v>157</v>
      </c>
      <c r="E200" s="234" t="s">
        <v>22</v>
      </c>
      <c r="F200" s="235" t="s">
        <v>765</v>
      </c>
      <c r="G200" s="233"/>
      <c r="H200" s="236">
        <v>4.8600000000000003</v>
      </c>
      <c r="I200" s="237"/>
      <c r="J200" s="233"/>
      <c r="K200" s="233"/>
      <c r="L200" s="238"/>
      <c r="M200" s="239"/>
      <c r="N200" s="240"/>
      <c r="O200" s="240"/>
      <c r="P200" s="240"/>
      <c r="Q200" s="240"/>
      <c r="R200" s="240"/>
      <c r="S200" s="240"/>
      <c r="T200" s="241"/>
      <c r="AT200" s="242" t="s">
        <v>157</v>
      </c>
      <c r="AU200" s="242" t="s">
        <v>82</v>
      </c>
      <c r="AV200" s="13" t="s">
        <v>82</v>
      </c>
      <c r="AW200" s="13" t="s">
        <v>39</v>
      </c>
      <c r="AX200" s="13" t="s">
        <v>75</v>
      </c>
      <c r="AY200" s="242" t="s">
        <v>144</v>
      </c>
    </row>
    <row r="201" spans="2:65" s="13" customFormat="1">
      <c r="B201" s="232"/>
      <c r="C201" s="233"/>
      <c r="D201" s="217" t="s">
        <v>157</v>
      </c>
      <c r="E201" s="234" t="s">
        <v>22</v>
      </c>
      <c r="F201" s="235" t="s">
        <v>766</v>
      </c>
      <c r="G201" s="233"/>
      <c r="H201" s="236">
        <v>1.05</v>
      </c>
      <c r="I201" s="237"/>
      <c r="J201" s="233"/>
      <c r="K201" s="233"/>
      <c r="L201" s="238"/>
      <c r="M201" s="239"/>
      <c r="N201" s="240"/>
      <c r="O201" s="240"/>
      <c r="P201" s="240"/>
      <c r="Q201" s="240"/>
      <c r="R201" s="240"/>
      <c r="S201" s="240"/>
      <c r="T201" s="241"/>
      <c r="AT201" s="242" t="s">
        <v>157</v>
      </c>
      <c r="AU201" s="242" t="s">
        <v>82</v>
      </c>
      <c r="AV201" s="13" t="s">
        <v>82</v>
      </c>
      <c r="AW201" s="13" t="s">
        <v>39</v>
      </c>
      <c r="AX201" s="13" t="s">
        <v>75</v>
      </c>
      <c r="AY201" s="242" t="s">
        <v>144</v>
      </c>
    </row>
    <row r="202" spans="2:65" s="13" customFormat="1">
      <c r="B202" s="232"/>
      <c r="C202" s="233"/>
      <c r="D202" s="217" t="s">
        <v>157</v>
      </c>
      <c r="E202" s="234" t="s">
        <v>22</v>
      </c>
      <c r="F202" s="235" t="s">
        <v>767</v>
      </c>
      <c r="G202" s="233"/>
      <c r="H202" s="236">
        <v>8.4689999999999994</v>
      </c>
      <c r="I202" s="237"/>
      <c r="J202" s="233"/>
      <c r="K202" s="233"/>
      <c r="L202" s="238"/>
      <c r="M202" s="239"/>
      <c r="N202" s="240"/>
      <c r="O202" s="240"/>
      <c r="P202" s="240"/>
      <c r="Q202" s="240"/>
      <c r="R202" s="240"/>
      <c r="S202" s="240"/>
      <c r="T202" s="241"/>
      <c r="AT202" s="242" t="s">
        <v>157</v>
      </c>
      <c r="AU202" s="242" t="s">
        <v>82</v>
      </c>
      <c r="AV202" s="13" t="s">
        <v>82</v>
      </c>
      <c r="AW202" s="13" t="s">
        <v>39</v>
      </c>
      <c r="AX202" s="13" t="s">
        <v>75</v>
      </c>
      <c r="AY202" s="242" t="s">
        <v>144</v>
      </c>
    </row>
    <row r="203" spans="2:65" s="13" customFormat="1">
      <c r="B203" s="232"/>
      <c r="C203" s="233"/>
      <c r="D203" s="217" t="s">
        <v>157</v>
      </c>
      <c r="E203" s="234" t="s">
        <v>22</v>
      </c>
      <c r="F203" s="235" t="s">
        <v>768</v>
      </c>
      <c r="G203" s="233"/>
      <c r="H203" s="236">
        <v>1.3680000000000001</v>
      </c>
      <c r="I203" s="237"/>
      <c r="J203" s="233"/>
      <c r="K203" s="233"/>
      <c r="L203" s="238"/>
      <c r="M203" s="239"/>
      <c r="N203" s="240"/>
      <c r="O203" s="240"/>
      <c r="P203" s="240"/>
      <c r="Q203" s="240"/>
      <c r="R203" s="240"/>
      <c r="S203" s="240"/>
      <c r="T203" s="241"/>
      <c r="AT203" s="242" t="s">
        <v>157</v>
      </c>
      <c r="AU203" s="242" t="s">
        <v>82</v>
      </c>
      <c r="AV203" s="13" t="s">
        <v>82</v>
      </c>
      <c r="AW203" s="13" t="s">
        <v>39</v>
      </c>
      <c r="AX203" s="13" t="s">
        <v>75</v>
      </c>
      <c r="AY203" s="242" t="s">
        <v>144</v>
      </c>
    </row>
    <row r="204" spans="2:65" s="13" customFormat="1">
      <c r="B204" s="232"/>
      <c r="C204" s="233"/>
      <c r="D204" s="217" t="s">
        <v>157</v>
      </c>
      <c r="E204" s="234" t="s">
        <v>22</v>
      </c>
      <c r="F204" s="235" t="s">
        <v>769</v>
      </c>
      <c r="G204" s="233"/>
      <c r="H204" s="236">
        <v>0.72</v>
      </c>
      <c r="I204" s="237"/>
      <c r="J204" s="233"/>
      <c r="K204" s="233"/>
      <c r="L204" s="238"/>
      <c r="M204" s="239"/>
      <c r="N204" s="240"/>
      <c r="O204" s="240"/>
      <c r="P204" s="240"/>
      <c r="Q204" s="240"/>
      <c r="R204" s="240"/>
      <c r="S204" s="240"/>
      <c r="T204" s="241"/>
      <c r="AT204" s="242" t="s">
        <v>157</v>
      </c>
      <c r="AU204" s="242" t="s">
        <v>82</v>
      </c>
      <c r="AV204" s="13" t="s">
        <v>82</v>
      </c>
      <c r="AW204" s="13" t="s">
        <v>39</v>
      </c>
      <c r="AX204" s="13" t="s">
        <v>75</v>
      </c>
      <c r="AY204" s="242" t="s">
        <v>144</v>
      </c>
    </row>
    <row r="205" spans="2:65" s="12" customFormat="1">
      <c r="B205" s="221"/>
      <c r="C205" s="222"/>
      <c r="D205" s="217" t="s">
        <v>157</v>
      </c>
      <c r="E205" s="223" t="s">
        <v>22</v>
      </c>
      <c r="F205" s="224" t="s">
        <v>770</v>
      </c>
      <c r="G205" s="222"/>
      <c r="H205" s="225" t="s">
        <v>22</v>
      </c>
      <c r="I205" s="226"/>
      <c r="J205" s="222"/>
      <c r="K205" s="222"/>
      <c r="L205" s="227"/>
      <c r="M205" s="228"/>
      <c r="N205" s="229"/>
      <c r="O205" s="229"/>
      <c r="P205" s="229"/>
      <c r="Q205" s="229"/>
      <c r="R205" s="229"/>
      <c r="S205" s="229"/>
      <c r="T205" s="230"/>
      <c r="AT205" s="231" t="s">
        <v>157</v>
      </c>
      <c r="AU205" s="231" t="s">
        <v>82</v>
      </c>
      <c r="AV205" s="12" t="s">
        <v>24</v>
      </c>
      <c r="AW205" s="12" t="s">
        <v>39</v>
      </c>
      <c r="AX205" s="12" t="s">
        <v>75</v>
      </c>
      <c r="AY205" s="231" t="s">
        <v>144</v>
      </c>
    </row>
    <row r="206" spans="2:65" s="13" customFormat="1">
      <c r="B206" s="232"/>
      <c r="C206" s="233"/>
      <c r="D206" s="217" t="s">
        <v>157</v>
      </c>
      <c r="E206" s="234" t="s">
        <v>22</v>
      </c>
      <c r="F206" s="235" t="s">
        <v>771</v>
      </c>
      <c r="G206" s="233"/>
      <c r="H206" s="236">
        <v>54.777000000000001</v>
      </c>
      <c r="I206" s="237"/>
      <c r="J206" s="233"/>
      <c r="K206" s="233"/>
      <c r="L206" s="238"/>
      <c r="M206" s="239"/>
      <c r="N206" s="240"/>
      <c r="O206" s="240"/>
      <c r="P206" s="240"/>
      <c r="Q206" s="240"/>
      <c r="R206" s="240"/>
      <c r="S206" s="240"/>
      <c r="T206" s="241"/>
      <c r="AT206" s="242" t="s">
        <v>157</v>
      </c>
      <c r="AU206" s="242" t="s">
        <v>82</v>
      </c>
      <c r="AV206" s="13" t="s">
        <v>82</v>
      </c>
      <c r="AW206" s="13" t="s">
        <v>39</v>
      </c>
      <c r="AX206" s="13" t="s">
        <v>75</v>
      </c>
      <c r="AY206" s="242" t="s">
        <v>144</v>
      </c>
    </row>
    <row r="207" spans="2:65" s="13" customFormat="1">
      <c r="B207" s="232"/>
      <c r="C207" s="233"/>
      <c r="D207" s="217" t="s">
        <v>157</v>
      </c>
      <c r="E207" s="234" t="s">
        <v>22</v>
      </c>
      <c r="F207" s="235" t="s">
        <v>772</v>
      </c>
      <c r="G207" s="233"/>
      <c r="H207" s="236">
        <v>32.921999999999997</v>
      </c>
      <c r="I207" s="237"/>
      <c r="J207" s="233"/>
      <c r="K207" s="233"/>
      <c r="L207" s="238"/>
      <c r="M207" s="239"/>
      <c r="N207" s="240"/>
      <c r="O207" s="240"/>
      <c r="P207" s="240"/>
      <c r="Q207" s="240"/>
      <c r="R207" s="240"/>
      <c r="S207" s="240"/>
      <c r="T207" s="241"/>
      <c r="AT207" s="242" t="s">
        <v>157</v>
      </c>
      <c r="AU207" s="242" t="s">
        <v>82</v>
      </c>
      <c r="AV207" s="13" t="s">
        <v>82</v>
      </c>
      <c r="AW207" s="13" t="s">
        <v>39</v>
      </c>
      <c r="AX207" s="13" t="s">
        <v>75</v>
      </c>
      <c r="AY207" s="242" t="s">
        <v>144</v>
      </c>
    </row>
    <row r="208" spans="2:65" s="13" customFormat="1">
      <c r="B208" s="232"/>
      <c r="C208" s="233"/>
      <c r="D208" s="217" t="s">
        <v>157</v>
      </c>
      <c r="E208" s="234" t="s">
        <v>22</v>
      </c>
      <c r="F208" s="235" t="s">
        <v>773</v>
      </c>
      <c r="G208" s="233"/>
      <c r="H208" s="236">
        <v>57.46</v>
      </c>
      <c r="I208" s="237"/>
      <c r="J208" s="233"/>
      <c r="K208" s="233"/>
      <c r="L208" s="238"/>
      <c r="M208" s="239"/>
      <c r="N208" s="240"/>
      <c r="O208" s="240"/>
      <c r="P208" s="240"/>
      <c r="Q208" s="240"/>
      <c r="R208" s="240"/>
      <c r="S208" s="240"/>
      <c r="T208" s="241"/>
      <c r="AT208" s="242" t="s">
        <v>157</v>
      </c>
      <c r="AU208" s="242" t="s">
        <v>82</v>
      </c>
      <c r="AV208" s="13" t="s">
        <v>82</v>
      </c>
      <c r="AW208" s="13" t="s">
        <v>39</v>
      </c>
      <c r="AX208" s="13" t="s">
        <v>75</v>
      </c>
      <c r="AY208" s="242" t="s">
        <v>144</v>
      </c>
    </row>
    <row r="209" spans="2:51" s="13" customFormat="1">
      <c r="B209" s="232"/>
      <c r="C209" s="233"/>
      <c r="D209" s="217" t="s">
        <v>157</v>
      </c>
      <c r="E209" s="234" t="s">
        <v>22</v>
      </c>
      <c r="F209" s="235" t="s">
        <v>774</v>
      </c>
      <c r="G209" s="233"/>
      <c r="H209" s="236">
        <v>30.25</v>
      </c>
      <c r="I209" s="237"/>
      <c r="J209" s="233"/>
      <c r="K209" s="233"/>
      <c r="L209" s="238"/>
      <c r="M209" s="239"/>
      <c r="N209" s="240"/>
      <c r="O209" s="240"/>
      <c r="P209" s="240"/>
      <c r="Q209" s="240"/>
      <c r="R209" s="240"/>
      <c r="S209" s="240"/>
      <c r="T209" s="241"/>
      <c r="AT209" s="242" t="s">
        <v>157</v>
      </c>
      <c r="AU209" s="242" t="s">
        <v>82</v>
      </c>
      <c r="AV209" s="13" t="s">
        <v>82</v>
      </c>
      <c r="AW209" s="13" t="s">
        <v>39</v>
      </c>
      <c r="AX209" s="13" t="s">
        <v>75</v>
      </c>
      <c r="AY209" s="242" t="s">
        <v>144</v>
      </c>
    </row>
    <row r="210" spans="2:51" s="13" customFormat="1">
      <c r="B210" s="232"/>
      <c r="C210" s="233"/>
      <c r="D210" s="217" t="s">
        <v>157</v>
      </c>
      <c r="E210" s="234" t="s">
        <v>22</v>
      </c>
      <c r="F210" s="235" t="s">
        <v>775</v>
      </c>
      <c r="G210" s="233"/>
      <c r="H210" s="236">
        <v>43.505000000000003</v>
      </c>
      <c r="I210" s="237"/>
      <c r="J210" s="233"/>
      <c r="K210" s="233"/>
      <c r="L210" s="238"/>
      <c r="M210" s="239"/>
      <c r="N210" s="240"/>
      <c r="O210" s="240"/>
      <c r="P210" s="240"/>
      <c r="Q210" s="240"/>
      <c r="R210" s="240"/>
      <c r="S210" s="240"/>
      <c r="T210" s="241"/>
      <c r="AT210" s="242" t="s">
        <v>157</v>
      </c>
      <c r="AU210" s="242" t="s">
        <v>82</v>
      </c>
      <c r="AV210" s="13" t="s">
        <v>82</v>
      </c>
      <c r="AW210" s="13" t="s">
        <v>39</v>
      </c>
      <c r="AX210" s="13" t="s">
        <v>75</v>
      </c>
      <c r="AY210" s="242" t="s">
        <v>144</v>
      </c>
    </row>
    <row r="211" spans="2:51" s="13" customFormat="1">
      <c r="B211" s="232"/>
      <c r="C211" s="233"/>
      <c r="D211" s="217" t="s">
        <v>157</v>
      </c>
      <c r="E211" s="234" t="s">
        <v>22</v>
      </c>
      <c r="F211" s="235" t="s">
        <v>776</v>
      </c>
      <c r="G211" s="233"/>
      <c r="H211" s="236">
        <v>14.8</v>
      </c>
      <c r="I211" s="237"/>
      <c r="J211" s="233"/>
      <c r="K211" s="233"/>
      <c r="L211" s="238"/>
      <c r="M211" s="239"/>
      <c r="N211" s="240"/>
      <c r="O211" s="240"/>
      <c r="P211" s="240"/>
      <c r="Q211" s="240"/>
      <c r="R211" s="240"/>
      <c r="S211" s="240"/>
      <c r="T211" s="241"/>
      <c r="AT211" s="242" t="s">
        <v>157</v>
      </c>
      <c r="AU211" s="242" t="s">
        <v>82</v>
      </c>
      <c r="AV211" s="13" t="s">
        <v>82</v>
      </c>
      <c r="AW211" s="13" t="s">
        <v>39</v>
      </c>
      <c r="AX211" s="13" t="s">
        <v>75</v>
      </c>
      <c r="AY211" s="242" t="s">
        <v>144</v>
      </c>
    </row>
    <row r="212" spans="2:51" s="13" customFormat="1">
      <c r="B212" s="232"/>
      <c r="C212" s="233"/>
      <c r="D212" s="217" t="s">
        <v>157</v>
      </c>
      <c r="E212" s="234" t="s">
        <v>22</v>
      </c>
      <c r="F212" s="235" t="s">
        <v>777</v>
      </c>
      <c r="G212" s="233"/>
      <c r="H212" s="236">
        <v>24.22</v>
      </c>
      <c r="I212" s="237"/>
      <c r="J212" s="233"/>
      <c r="K212" s="233"/>
      <c r="L212" s="238"/>
      <c r="M212" s="239"/>
      <c r="N212" s="240"/>
      <c r="O212" s="240"/>
      <c r="P212" s="240"/>
      <c r="Q212" s="240"/>
      <c r="R212" s="240"/>
      <c r="S212" s="240"/>
      <c r="T212" s="241"/>
      <c r="AT212" s="242" t="s">
        <v>157</v>
      </c>
      <c r="AU212" s="242" t="s">
        <v>82</v>
      </c>
      <c r="AV212" s="13" t="s">
        <v>82</v>
      </c>
      <c r="AW212" s="13" t="s">
        <v>39</v>
      </c>
      <c r="AX212" s="13" t="s">
        <v>75</v>
      </c>
      <c r="AY212" s="242" t="s">
        <v>144</v>
      </c>
    </row>
    <row r="213" spans="2:51" s="13" customFormat="1">
      <c r="B213" s="232"/>
      <c r="C213" s="233"/>
      <c r="D213" s="217" t="s">
        <v>157</v>
      </c>
      <c r="E213" s="234" t="s">
        <v>22</v>
      </c>
      <c r="F213" s="235" t="s">
        <v>778</v>
      </c>
      <c r="G213" s="233"/>
      <c r="H213" s="236">
        <v>19.004999999999999</v>
      </c>
      <c r="I213" s="237"/>
      <c r="J213" s="233"/>
      <c r="K213" s="233"/>
      <c r="L213" s="238"/>
      <c r="M213" s="239"/>
      <c r="N213" s="240"/>
      <c r="O213" s="240"/>
      <c r="P213" s="240"/>
      <c r="Q213" s="240"/>
      <c r="R213" s="240"/>
      <c r="S213" s="240"/>
      <c r="T213" s="241"/>
      <c r="AT213" s="242" t="s">
        <v>157</v>
      </c>
      <c r="AU213" s="242" t="s">
        <v>82</v>
      </c>
      <c r="AV213" s="13" t="s">
        <v>82</v>
      </c>
      <c r="AW213" s="13" t="s">
        <v>39</v>
      </c>
      <c r="AX213" s="13" t="s">
        <v>75</v>
      </c>
      <c r="AY213" s="242" t="s">
        <v>144</v>
      </c>
    </row>
    <row r="214" spans="2:51" s="12" customFormat="1">
      <c r="B214" s="221"/>
      <c r="C214" s="222"/>
      <c r="D214" s="217" t="s">
        <v>157</v>
      </c>
      <c r="E214" s="223" t="s">
        <v>22</v>
      </c>
      <c r="F214" s="224" t="s">
        <v>779</v>
      </c>
      <c r="G214" s="222"/>
      <c r="H214" s="225" t="s">
        <v>22</v>
      </c>
      <c r="I214" s="226"/>
      <c r="J214" s="222"/>
      <c r="K214" s="222"/>
      <c r="L214" s="227"/>
      <c r="M214" s="228"/>
      <c r="N214" s="229"/>
      <c r="O214" s="229"/>
      <c r="P214" s="229"/>
      <c r="Q214" s="229"/>
      <c r="R214" s="229"/>
      <c r="S214" s="229"/>
      <c r="T214" s="230"/>
      <c r="AT214" s="231" t="s">
        <v>157</v>
      </c>
      <c r="AU214" s="231" t="s">
        <v>82</v>
      </c>
      <c r="AV214" s="12" t="s">
        <v>24</v>
      </c>
      <c r="AW214" s="12" t="s">
        <v>39</v>
      </c>
      <c r="AX214" s="12" t="s">
        <v>75</v>
      </c>
      <c r="AY214" s="231" t="s">
        <v>144</v>
      </c>
    </row>
    <row r="215" spans="2:51" s="13" customFormat="1">
      <c r="B215" s="232"/>
      <c r="C215" s="233"/>
      <c r="D215" s="217" t="s">
        <v>157</v>
      </c>
      <c r="E215" s="234" t="s">
        <v>22</v>
      </c>
      <c r="F215" s="235" t="s">
        <v>780</v>
      </c>
      <c r="G215" s="233"/>
      <c r="H215" s="236">
        <v>24.074999999999999</v>
      </c>
      <c r="I215" s="237"/>
      <c r="J215" s="233"/>
      <c r="K215" s="233"/>
      <c r="L215" s="238"/>
      <c r="M215" s="239"/>
      <c r="N215" s="240"/>
      <c r="O215" s="240"/>
      <c r="P215" s="240"/>
      <c r="Q215" s="240"/>
      <c r="R215" s="240"/>
      <c r="S215" s="240"/>
      <c r="T215" s="241"/>
      <c r="AT215" s="242" t="s">
        <v>157</v>
      </c>
      <c r="AU215" s="242" t="s">
        <v>82</v>
      </c>
      <c r="AV215" s="13" t="s">
        <v>82</v>
      </c>
      <c r="AW215" s="13" t="s">
        <v>39</v>
      </c>
      <c r="AX215" s="13" t="s">
        <v>75</v>
      </c>
      <c r="AY215" s="242" t="s">
        <v>144</v>
      </c>
    </row>
    <row r="216" spans="2:51" s="12" customFormat="1">
      <c r="B216" s="221"/>
      <c r="C216" s="222"/>
      <c r="D216" s="217" t="s">
        <v>157</v>
      </c>
      <c r="E216" s="223" t="s">
        <v>22</v>
      </c>
      <c r="F216" s="224" t="s">
        <v>781</v>
      </c>
      <c r="G216" s="222"/>
      <c r="H216" s="225" t="s">
        <v>22</v>
      </c>
      <c r="I216" s="226"/>
      <c r="J216" s="222"/>
      <c r="K216" s="222"/>
      <c r="L216" s="227"/>
      <c r="M216" s="228"/>
      <c r="N216" s="229"/>
      <c r="O216" s="229"/>
      <c r="P216" s="229"/>
      <c r="Q216" s="229"/>
      <c r="R216" s="229"/>
      <c r="S216" s="229"/>
      <c r="T216" s="230"/>
      <c r="AT216" s="231" t="s">
        <v>157</v>
      </c>
      <c r="AU216" s="231" t="s">
        <v>82</v>
      </c>
      <c r="AV216" s="12" t="s">
        <v>24</v>
      </c>
      <c r="AW216" s="12" t="s">
        <v>39</v>
      </c>
      <c r="AX216" s="12" t="s">
        <v>75</v>
      </c>
      <c r="AY216" s="231" t="s">
        <v>144</v>
      </c>
    </row>
    <row r="217" spans="2:51" s="13" customFormat="1">
      <c r="B217" s="232"/>
      <c r="C217" s="233"/>
      <c r="D217" s="217" t="s">
        <v>157</v>
      </c>
      <c r="E217" s="234" t="s">
        <v>22</v>
      </c>
      <c r="F217" s="235" t="s">
        <v>782</v>
      </c>
      <c r="G217" s="233"/>
      <c r="H217" s="236">
        <v>0.62</v>
      </c>
      <c r="I217" s="237"/>
      <c r="J217" s="233"/>
      <c r="K217" s="233"/>
      <c r="L217" s="238"/>
      <c r="M217" s="239"/>
      <c r="N217" s="240"/>
      <c r="O217" s="240"/>
      <c r="P217" s="240"/>
      <c r="Q217" s="240"/>
      <c r="R217" s="240"/>
      <c r="S217" s="240"/>
      <c r="T217" s="241"/>
      <c r="AT217" s="242" t="s">
        <v>157</v>
      </c>
      <c r="AU217" s="242" t="s">
        <v>82</v>
      </c>
      <c r="AV217" s="13" t="s">
        <v>82</v>
      </c>
      <c r="AW217" s="13" t="s">
        <v>39</v>
      </c>
      <c r="AX217" s="13" t="s">
        <v>75</v>
      </c>
      <c r="AY217" s="242" t="s">
        <v>144</v>
      </c>
    </row>
    <row r="218" spans="2:51" s="13" customFormat="1">
      <c r="B218" s="232"/>
      <c r="C218" s="233"/>
      <c r="D218" s="217" t="s">
        <v>157</v>
      </c>
      <c r="E218" s="234" t="s">
        <v>22</v>
      </c>
      <c r="F218" s="235" t="s">
        <v>783</v>
      </c>
      <c r="G218" s="233"/>
      <c r="H218" s="236">
        <v>0.46500000000000002</v>
      </c>
      <c r="I218" s="237"/>
      <c r="J218" s="233"/>
      <c r="K218" s="233"/>
      <c r="L218" s="238"/>
      <c r="M218" s="239"/>
      <c r="N218" s="240"/>
      <c r="O218" s="240"/>
      <c r="P218" s="240"/>
      <c r="Q218" s="240"/>
      <c r="R218" s="240"/>
      <c r="S218" s="240"/>
      <c r="T218" s="241"/>
      <c r="AT218" s="242" t="s">
        <v>157</v>
      </c>
      <c r="AU218" s="242" t="s">
        <v>82</v>
      </c>
      <c r="AV218" s="13" t="s">
        <v>82</v>
      </c>
      <c r="AW218" s="13" t="s">
        <v>39</v>
      </c>
      <c r="AX218" s="13" t="s">
        <v>75</v>
      </c>
      <c r="AY218" s="242" t="s">
        <v>144</v>
      </c>
    </row>
    <row r="219" spans="2:51" s="13" customFormat="1">
      <c r="B219" s="232"/>
      <c r="C219" s="233"/>
      <c r="D219" s="217" t="s">
        <v>157</v>
      </c>
      <c r="E219" s="234" t="s">
        <v>22</v>
      </c>
      <c r="F219" s="235" t="s">
        <v>784</v>
      </c>
      <c r="G219" s="233"/>
      <c r="H219" s="236">
        <v>1.375</v>
      </c>
      <c r="I219" s="237"/>
      <c r="J219" s="233"/>
      <c r="K219" s="233"/>
      <c r="L219" s="238"/>
      <c r="M219" s="239"/>
      <c r="N219" s="240"/>
      <c r="O219" s="240"/>
      <c r="P219" s="240"/>
      <c r="Q219" s="240"/>
      <c r="R219" s="240"/>
      <c r="S219" s="240"/>
      <c r="T219" s="241"/>
      <c r="AT219" s="242" t="s">
        <v>157</v>
      </c>
      <c r="AU219" s="242" t="s">
        <v>82</v>
      </c>
      <c r="AV219" s="13" t="s">
        <v>82</v>
      </c>
      <c r="AW219" s="13" t="s">
        <v>39</v>
      </c>
      <c r="AX219" s="13" t="s">
        <v>75</v>
      </c>
      <c r="AY219" s="242" t="s">
        <v>144</v>
      </c>
    </row>
    <row r="220" spans="2:51" s="12" customFormat="1">
      <c r="B220" s="221"/>
      <c r="C220" s="222"/>
      <c r="D220" s="217" t="s">
        <v>157</v>
      </c>
      <c r="E220" s="223" t="s">
        <v>22</v>
      </c>
      <c r="F220" s="224" t="s">
        <v>785</v>
      </c>
      <c r="G220" s="222"/>
      <c r="H220" s="225" t="s">
        <v>22</v>
      </c>
      <c r="I220" s="226"/>
      <c r="J220" s="222"/>
      <c r="K220" s="222"/>
      <c r="L220" s="227"/>
      <c r="M220" s="228"/>
      <c r="N220" s="229"/>
      <c r="O220" s="229"/>
      <c r="P220" s="229"/>
      <c r="Q220" s="229"/>
      <c r="R220" s="229"/>
      <c r="S220" s="229"/>
      <c r="T220" s="230"/>
      <c r="AT220" s="231" t="s">
        <v>157</v>
      </c>
      <c r="AU220" s="231" t="s">
        <v>82</v>
      </c>
      <c r="AV220" s="12" t="s">
        <v>24</v>
      </c>
      <c r="AW220" s="12" t="s">
        <v>39</v>
      </c>
      <c r="AX220" s="12" t="s">
        <v>75</v>
      </c>
      <c r="AY220" s="231" t="s">
        <v>144</v>
      </c>
    </row>
    <row r="221" spans="2:51" s="13" customFormat="1">
      <c r="B221" s="232"/>
      <c r="C221" s="233"/>
      <c r="D221" s="217" t="s">
        <v>157</v>
      </c>
      <c r="E221" s="234" t="s">
        <v>22</v>
      </c>
      <c r="F221" s="235" t="s">
        <v>786</v>
      </c>
      <c r="G221" s="233"/>
      <c r="H221" s="236">
        <v>50.508000000000003</v>
      </c>
      <c r="I221" s="237"/>
      <c r="J221" s="233"/>
      <c r="K221" s="233"/>
      <c r="L221" s="238"/>
      <c r="M221" s="239"/>
      <c r="N221" s="240"/>
      <c r="O221" s="240"/>
      <c r="P221" s="240"/>
      <c r="Q221" s="240"/>
      <c r="R221" s="240"/>
      <c r="S221" s="240"/>
      <c r="T221" s="241"/>
      <c r="AT221" s="242" t="s">
        <v>157</v>
      </c>
      <c r="AU221" s="242" t="s">
        <v>82</v>
      </c>
      <c r="AV221" s="13" t="s">
        <v>82</v>
      </c>
      <c r="AW221" s="13" t="s">
        <v>39</v>
      </c>
      <c r="AX221" s="13" t="s">
        <v>75</v>
      </c>
      <c r="AY221" s="242" t="s">
        <v>144</v>
      </c>
    </row>
    <row r="222" spans="2:51" s="13" customFormat="1">
      <c r="B222" s="232"/>
      <c r="C222" s="233"/>
      <c r="D222" s="217" t="s">
        <v>157</v>
      </c>
      <c r="E222" s="234" t="s">
        <v>22</v>
      </c>
      <c r="F222" s="235" t="s">
        <v>787</v>
      </c>
      <c r="G222" s="233"/>
      <c r="H222" s="236">
        <v>0.98499999999999999</v>
      </c>
      <c r="I222" s="237"/>
      <c r="J222" s="233"/>
      <c r="K222" s="233"/>
      <c r="L222" s="238"/>
      <c r="M222" s="239"/>
      <c r="N222" s="240"/>
      <c r="O222" s="240"/>
      <c r="P222" s="240"/>
      <c r="Q222" s="240"/>
      <c r="R222" s="240"/>
      <c r="S222" s="240"/>
      <c r="T222" s="241"/>
      <c r="AT222" s="242" t="s">
        <v>157</v>
      </c>
      <c r="AU222" s="242" t="s">
        <v>82</v>
      </c>
      <c r="AV222" s="13" t="s">
        <v>82</v>
      </c>
      <c r="AW222" s="13" t="s">
        <v>39</v>
      </c>
      <c r="AX222" s="13" t="s">
        <v>75</v>
      </c>
      <c r="AY222" s="242" t="s">
        <v>144</v>
      </c>
    </row>
    <row r="223" spans="2:51" s="13" customFormat="1">
      <c r="B223" s="232"/>
      <c r="C223" s="233"/>
      <c r="D223" s="217" t="s">
        <v>157</v>
      </c>
      <c r="E223" s="234" t="s">
        <v>22</v>
      </c>
      <c r="F223" s="235" t="s">
        <v>788</v>
      </c>
      <c r="G223" s="233"/>
      <c r="H223" s="236">
        <v>282</v>
      </c>
      <c r="I223" s="237"/>
      <c r="J223" s="233"/>
      <c r="K223" s="233"/>
      <c r="L223" s="238"/>
      <c r="M223" s="239"/>
      <c r="N223" s="240"/>
      <c r="O223" s="240"/>
      <c r="P223" s="240"/>
      <c r="Q223" s="240"/>
      <c r="R223" s="240"/>
      <c r="S223" s="240"/>
      <c r="T223" s="241"/>
      <c r="AT223" s="242" t="s">
        <v>157</v>
      </c>
      <c r="AU223" s="242" t="s">
        <v>82</v>
      </c>
      <c r="AV223" s="13" t="s">
        <v>82</v>
      </c>
      <c r="AW223" s="13" t="s">
        <v>39</v>
      </c>
      <c r="AX223" s="13" t="s">
        <v>75</v>
      </c>
      <c r="AY223" s="242" t="s">
        <v>144</v>
      </c>
    </row>
    <row r="224" spans="2:51" s="14" customFormat="1">
      <c r="B224" s="243"/>
      <c r="C224" s="244"/>
      <c r="D224" s="245" t="s">
        <v>157</v>
      </c>
      <c r="E224" s="246" t="s">
        <v>22</v>
      </c>
      <c r="F224" s="247" t="s">
        <v>166</v>
      </c>
      <c r="G224" s="244"/>
      <c r="H224" s="248">
        <v>653.43399999999997</v>
      </c>
      <c r="I224" s="249"/>
      <c r="J224" s="244"/>
      <c r="K224" s="244"/>
      <c r="L224" s="250"/>
      <c r="M224" s="251"/>
      <c r="N224" s="252"/>
      <c r="O224" s="252"/>
      <c r="P224" s="252"/>
      <c r="Q224" s="252"/>
      <c r="R224" s="252"/>
      <c r="S224" s="252"/>
      <c r="T224" s="253"/>
      <c r="AT224" s="254" t="s">
        <v>157</v>
      </c>
      <c r="AU224" s="254" t="s">
        <v>82</v>
      </c>
      <c r="AV224" s="14" t="s">
        <v>151</v>
      </c>
      <c r="AW224" s="14" t="s">
        <v>39</v>
      </c>
      <c r="AX224" s="14" t="s">
        <v>24</v>
      </c>
      <c r="AY224" s="254" t="s">
        <v>144</v>
      </c>
    </row>
    <row r="225" spans="2:65" s="1" customFormat="1" ht="22.5" customHeight="1">
      <c r="B225" s="42"/>
      <c r="C225" s="205" t="s">
        <v>277</v>
      </c>
      <c r="D225" s="205" t="s">
        <v>146</v>
      </c>
      <c r="E225" s="206" t="s">
        <v>789</v>
      </c>
      <c r="F225" s="207" t="s">
        <v>790</v>
      </c>
      <c r="G225" s="208" t="s">
        <v>245</v>
      </c>
      <c r="H225" s="209">
        <v>11.379</v>
      </c>
      <c r="I225" s="210"/>
      <c r="J225" s="211">
        <f>ROUND(I225*H225,2)</f>
        <v>0</v>
      </c>
      <c r="K225" s="207" t="s">
        <v>150</v>
      </c>
      <c r="L225" s="62"/>
      <c r="M225" s="212" t="s">
        <v>22</v>
      </c>
      <c r="N225" s="213" t="s">
        <v>46</v>
      </c>
      <c r="O225" s="43"/>
      <c r="P225" s="214">
        <f>O225*H225</f>
        <v>0</v>
      </c>
      <c r="Q225" s="214">
        <v>0</v>
      </c>
      <c r="R225" s="214">
        <f>Q225*H225</f>
        <v>0</v>
      </c>
      <c r="S225" s="214">
        <v>0</v>
      </c>
      <c r="T225" s="215">
        <f>S225*H225</f>
        <v>0</v>
      </c>
      <c r="AR225" s="25" t="s">
        <v>151</v>
      </c>
      <c r="AT225" s="25" t="s">
        <v>146</v>
      </c>
      <c r="AU225" s="25" t="s">
        <v>82</v>
      </c>
      <c r="AY225" s="25" t="s">
        <v>144</v>
      </c>
      <c r="BE225" s="216">
        <f>IF(N225="základní",J225,0)</f>
        <v>0</v>
      </c>
      <c r="BF225" s="216">
        <f>IF(N225="snížená",J225,0)</f>
        <v>0</v>
      </c>
      <c r="BG225" s="216">
        <f>IF(N225="zákl. přenesená",J225,0)</f>
        <v>0</v>
      </c>
      <c r="BH225" s="216">
        <f>IF(N225="sníž. přenesená",J225,0)</f>
        <v>0</v>
      </c>
      <c r="BI225" s="216">
        <f>IF(N225="nulová",J225,0)</f>
        <v>0</v>
      </c>
      <c r="BJ225" s="25" t="s">
        <v>24</v>
      </c>
      <c r="BK225" s="216">
        <f>ROUND(I225*H225,2)</f>
        <v>0</v>
      </c>
      <c r="BL225" s="25" t="s">
        <v>151</v>
      </c>
      <c r="BM225" s="25" t="s">
        <v>791</v>
      </c>
    </row>
    <row r="226" spans="2:65" s="1" customFormat="1" ht="27">
      <c r="B226" s="42"/>
      <c r="C226" s="64"/>
      <c r="D226" s="217" t="s">
        <v>153</v>
      </c>
      <c r="E226" s="64"/>
      <c r="F226" s="218" t="s">
        <v>792</v>
      </c>
      <c r="G226" s="64"/>
      <c r="H226" s="64"/>
      <c r="I226" s="173"/>
      <c r="J226" s="64"/>
      <c r="K226" s="64"/>
      <c r="L226" s="62"/>
      <c r="M226" s="219"/>
      <c r="N226" s="43"/>
      <c r="O226" s="43"/>
      <c r="P226" s="43"/>
      <c r="Q226" s="43"/>
      <c r="R226" s="43"/>
      <c r="S226" s="43"/>
      <c r="T226" s="79"/>
      <c r="AT226" s="25" t="s">
        <v>153</v>
      </c>
      <c r="AU226" s="25" t="s">
        <v>82</v>
      </c>
    </row>
    <row r="227" spans="2:65" s="1" customFormat="1" ht="202.5">
      <c r="B227" s="42"/>
      <c r="C227" s="64"/>
      <c r="D227" s="217" t="s">
        <v>155</v>
      </c>
      <c r="E227" s="64"/>
      <c r="F227" s="220" t="s">
        <v>793</v>
      </c>
      <c r="G227" s="64"/>
      <c r="H227" s="64"/>
      <c r="I227" s="173"/>
      <c r="J227" s="64"/>
      <c r="K227" s="64"/>
      <c r="L227" s="62"/>
      <c r="M227" s="219"/>
      <c r="N227" s="43"/>
      <c r="O227" s="43"/>
      <c r="P227" s="43"/>
      <c r="Q227" s="43"/>
      <c r="R227" s="43"/>
      <c r="S227" s="43"/>
      <c r="T227" s="79"/>
      <c r="AT227" s="25" t="s">
        <v>155</v>
      </c>
      <c r="AU227" s="25" t="s">
        <v>82</v>
      </c>
    </row>
    <row r="228" spans="2:65" s="12" customFormat="1">
      <c r="B228" s="221"/>
      <c r="C228" s="222"/>
      <c r="D228" s="217" t="s">
        <v>157</v>
      </c>
      <c r="E228" s="223" t="s">
        <v>22</v>
      </c>
      <c r="F228" s="224" t="s">
        <v>158</v>
      </c>
      <c r="G228" s="222"/>
      <c r="H228" s="225" t="s">
        <v>22</v>
      </c>
      <c r="I228" s="226"/>
      <c r="J228" s="222"/>
      <c r="K228" s="222"/>
      <c r="L228" s="227"/>
      <c r="M228" s="228"/>
      <c r="N228" s="229"/>
      <c r="O228" s="229"/>
      <c r="P228" s="229"/>
      <c r="Q228" s="229"/>
      <c r="R228" s="229"/>
      <c r="S228" s="229"/>
      <c r="T228" s="230"/>
      <c r="AT228" s="231" t="s">
        <v>157</v>
      </c>
      <c r="AU228" s="231" t="s">
        <v>82</v>
      </c>
      <c r="AV228" s="12" t="s">
        <v>24</v>
      </c>
      <c r="AW228" s="12" t="s">
        <v>39</v>
      </c>
      <c r="AX228" s="12" t="s">
        <v>75</v>
      </c>
      <c r="AY228" s="231" t="s">
        <v>144</v>
      </c>
    </row>
    <row r="229" spans="2:65" s="13" customFormat="1">
      <c r="B229" s="232"/>
      <c r="C229" s="233"/>
      <c r="D229" s="217" t="s">
        <v>157</v>
      </c>
      <c r="E229" s="234" t="s">
        <v>22</v>
      </c>
      <c r="F229" s="235" t="s">
        <v>794</v>
      </c>
      <c r="G229" s="233"/>
      <c r="H229" s="236">
        <v>10.465</v>
      </c>
      <c r="I229" s="237"/>
      <c r="J229" s="233"/>
      <c r="K229" s="233"/>
      <c r="L229" s="238"/>
      <c r="M229" s="239"/>
      <c r="N229" s="240"/>
      <c r="O229" s="240"/>
      <c r="P229" s="240"/>
      <c r="Q229" s="240"/>
      <c r="R229" s="240"/>
      <c r="S229" s="240"/>
      <c r="T229" s="241"/>
      <c r="AT229" s="242" t="s">
        <v>157</v>
      </c>
      <c r="AU229" s="242" t="s">
        <v>82</v>
      </c>
      <c r="AV229" s="13" t="s">
        <v>82</v>
      </c>
      <c r="AW229" s="13" t="s">
        <v>39</v>
      </c>
      <c r="AX229" s="13" t="s">
        <v>75</v>
      </c>
      <c r="AY229" s="242" t="s">
        <v>144</v>
      </c>
    </row>
    <row r="230" spans="2:65" s="13" customFormat="1">
      <c r="B230" s="232"/>
      <c r="C230" s="233"/>
      <c r="D230" s="217" t="s">
        <v>157</v>
      </c>
      <c r="E230" s="234" t="s">
        <v>22</v>
      </c>
      <c r="F230" s="235" t="s">
        <v>795</v>
      </c>
      <c r="G230" s="233"/>
      <c r="H230" s="236">
        <v>0.91400000000000003</v>
      </c>
      <c r="I230" s="237"/>
      <c r="J230" s="233"/>
      <c r="K230" s="233"/>
      <c r="L230" s="238"/>
      <c r="M230" s="239"/>
      <c r="N230" s="240"/>
      <c r="O230" s="240"/>
      <c r="P230" s="240"/>
      <c r="Q230" s="240"/>
      <c r="R230" s="240"/>
      <c r="S230" s="240"/>
      <c r="T230" s="241"/>
      <c r="AT230" s="242" t="s">
        <v>157</v>
      </c>
      <c r="AU230" s="242" t="s">
        <v>82</v>
      </c>
      <c r="AV230" s="13" t="s">
        <v>82</v>
      </c>
      <c r="AW230" s="13" t="s">
        <v>39</v>
      </c>
      <c r="AX230" s="13" t="s">
        <v>75</v>
      </c>
      <c r="AY230" s="242" t="s">
        <v>144</v>
      </c>
    </row>
    <row r="231" spans="2:65" s="14" customFormat="1">
      <c r="B231" s="243"/>
      <c r="C231" s="244"/>
      <c r="D231" s="245" t="s">
        <v>157</v>
      </c>
      <c r="E231" s="246" t="s">
        <v>22</v>
      </c>
      <c r="F231" s="247" t="s">
        <v>166</v>
      </c>
      <c r="G231" s="244"/>
      <c r="H231" s="248">
        <v>11.379</v>
      </c>
      <c r="I231" s="249"/>
      <c r="J231" s="244"/>
      <c r="K231" s="244"/>
      <c r="L231" s="250"/>
      <c r="M231" s="251"/>
      <c r="N231" s="252"/>
      <c r="O231" s="252"/>
      <c r="P231" s="252"/>
      <c r="Q231" s="252"/>
      <c r="R231" s="252"/>
      <c r="S231" s="252"/>
      <c r="T231" s="253"/>
      <c r="AT231" s="254" t="s">
        <v>157</v>
      </c>
      <c r="AU231" s="254" t="s">
        <v>82</v>
      </c>
      <c r="AV231" s="14" t="s">
        <v>151</v>
      </c>
      <c r="AW231" s="14" t="s">
        <v>39</v>
      </c>
      <c r="AX231" s="14" t="s">
        <v>24</v>
      </c>
      <c r="AY231" s="254" t="s">
        <v>144</v>
      </c>
    </row>
    <row r="232" spans="2:65" s="1" customFormat="1" ht="22.5" customHeight="1">
      <c r="B232" s="42"/>
      <c r="C232" s="205" t="s">
        <v>10</v>
      </c>
      <c r="D232" s="205" t="s">
        <v>146</v>
      </c>
      <c r="E232" s="206" t="s">
        <v>259</v>
      </c>
      <c r="F232" s="207" t="s">
        <v>260</v>
      </c>
      <c r="G232" s="208" t="s">
        <v>245</v>
      </c>
      <c r="H232" s="209">
        <v>830.35299999999995</v>
      </c>
      <c r="I232" s="210"/>
      <c r="J232" s="211">
        <f>ROUND(I232*H232,2)</f>
        <v>0</v>
      </c>
      <c r="K232" s="207" t="s">
        <v>150</v>
      </c>
      <c r="L232" s="62"/>
      <c r="M232" s="212" t="s">
        <v>22</v>
      </c>
      <c r="N232" s="213" t="s">
        <v>46</v>
      </c>
      <c r="O232" s="43"/>
      <c r="P232" s="214">
        <f>O232*H232</f>
        <v>0</v>
      </c>
      <c r="Q232" s="214">
        <v>0</v>
      </c>
      <c r="R232" s="214">
        <f>Q232*H232</f>
        <v>0</v>
      </c>
      <c r="S232" s="214">
        <v>0</v>
      </c>
      <c r="T232" s="215">
        <f>S232*H232</f>
        <v>0</v>
      </c>
      <c r="AR232" s="25" t="s">
        <v>151</v>
      </c>
      <c r="AT232" s="25" t="s">
        <v>146</v>
      </c>
      <c r="AU232" s="25" t="s">
        <v>82</v>
      </c>
      <c r="AY232" s="25" t="s">
        <v>144</v>
      </c>
      <c r="BE232" s="216">
        <f>IF(N232="základní",J232,0)</f>
        <v>0</v>
      </c>
      <c r="BF232" s="216">
        <f>IF(N232="snížená",J232,0)</f>
        <v>0</v>
      </c>
      <c r="BG232" s="216">
        <f>IF(N232="zákl. přenesená",J232,0)</f>
        <v>0</v>
      </c>
      <c r="BH232" s="216">
        <f>IF(N232="sníž. přenesená",J232,0)</f>
        <v>0</v>
      </c>
      <c r="BI232" s="216">
        <f>IF(N232="nulová",J232,0)</f>
        <v>0</v>
      </c>
      <c r="BJ232" s="25" t="s">
        <v>24</v>
      </c>
      <c r="BK232" s="216">
        <f>ROUND(I232*H232,2)</f>
        <v>0</v>
      </c>
      <c r="BL232" s="25" t="s">
        <v>151</v>
      </c>
      <c r="BM232" s="25" t="s">
        <v>261</v>
      </c>
    </row>
    <row r="233" spans="2:65" s="1" customFormat="1" ht="40.5">
      <c r="B233" s="42"/>
      <c r="C233" s="64"/>
      <c r="D233" s="217" t="s">
        <v>153</v>
      </c>
      <c r="E233" s="64"/>
      <c r="F233" s="218" t="s">
        <v>262</v>
      </c>
      <c r="G233" s="64"/>
      <c r="H233" s="64"/>
      <c r="I233" s="173"/>
      <c r="J233" s="64"/>
      <c r="K233" s="64"/>
      <c r="L233" s="62"/>
      <c r="M233" s="219"/>
      <c r="N233" s="43"/>
      <c r="O233" s="43"/>
      <c r="P233" s="43"/>
      <c r="Q233" s="43"/>
      <c r="R233" s="43"/>
      <c r="S233" s="43"/>
      <c r="T233" s="79"/>
      <c r="AT233" s="25" t="s">
        <v>153</v>
      </c>
      <c r="AU233" s="25" t="s">
        <v>82</v>
      </c>
    </row>
    <row r="234" spans="2:65" s="1" customFormat="1" ht="189">
      <c r="B234" s="42"/>
      <c r="C234" s="64"/>
      <c r="D234" s="217" t="s">
        <v>155</v>
      </c>
      <c r="E234" s="64"/>
      <c r="F234" s="220" t="s">
        <v>263</v>
      </c>
      <c r="G234" s="64"/>
      <c r="H234" s="64"/>
      <c r="I234" s="173"/>
      <c r="J234" s="64"/>
      <c r="K234" s="64"/>
      <c r="L234" s="62"/>
      <c r="M234" s="219"/>
      <c r="N234" s="43"/>
      <c r="O234" s="43"/>
      <c r="P234" s="43"/>
      <c r="Q234" s="43"/>
      <c r="R234" s="43"/>
      <c r="S234" s="43"/>
      <c r="T234" s="79"/>
      <c r="AT234" s="25" t="s">
        <v>155</v>
      </c>
      <c r="AU234" s="25" t="s">
        <v>82</v>
      </c>
    </row>
    <row r="235" spans="2:65" s="13" customFormat="1">
      <c r="B235" s="232"/>
      <c r="C235" s="233"/>
      <c r="D235" s="217" t="s">
        <v>157</v>
      </c>
      <c r="E235" s="234" t="s">
        <v>22</v>
      </c>
      <c r="F235" s="235" t="s">
        <v>796</v>
      </c>
      <c r="G235" s="233"/>
      <c r="H235" s="236">
        <v>653.43399999999997</v>
      </c>
      <c r="I235" s="237"/>
      <c r="J235" s="233"/>
      <c r="K235" s="233"/>
      <c r="L235" s="238"/>
      <c r="M235" s="239"/>
      <c r="N235" s="240"/>
      <c r="O235" s="240"/>
      <c r="P235" s="240"/>
      <c r="Q235" s="240"/>
      <c r="R235" s="240"/>
      <c r="S235" s="240"/>
      <c r="T235" s="241"/>
      <c r="AT235" s="242" t="s">
        <v>157</v>
      </c>
      <c r="AU235" s="242" t="s">
        <v>82</v>
      </c>
      <c r="AV235" s="13" t="s">
        <v>82</v>
      </c>
      <c r="AW235" s="13" t="s">
        <v>39</v>
      </c>
      <c r="AX235" s="13" t="s">
        <v>75</v>
      </c>
      <c r="AY235" s="242" t="s">
        <v>144</v>
      </c>
    </row>
    <row r="236" spans="2:65" s="13" customFormat="1">
      <c r="B236" s="232"/>
      <c r="C236" s="233"/>
      <c r="D236" s="217" t="s">
        <v>157</v>
      </c>
      <c r="E236" s="234" t="s">
        <v>22</v>
      </c>
      <c r="F236" s="235" t="s">
        <v>797</v>
      </c>
      <c r="G236" s="233"/>
      <c r="H236" s="236">
        <v>11.379</v>
      </c>
      <c r="I236" s="237"/>
      <c r="J236" s="233"/>
      <c r="K236" s="233"/>
      <c r="L236" s="238"/>
      <c r="M236" s="239"/>
      <c r="N236" s="240"/>
      <c r="O236" s="240"/>
      <c r="P236" s="240"/>
      <c r="Q236" s="240"/>
      <c r="R236" s="240"/>
      <c r="S236" s="240"/>
      <c r="T236" s="241"/>
      <c r="AT236" s="242" t="s">
        <v>157</v>
      </c>
      <c r="AU236" s="242" t="s">
        <v>82</v>
      </c>
      <c r="AV236" s="13" t="s">
        <v>82</v>
      </c>
      <c r="AW236" s="13" t="s">
        <v>39</v>
      </c>
      <c r="AX236" s="13" t="s">
        <v>75</v>
      </c>
      <c r="AY236" s="242" t="s">
        <v>144</v>
      </c>
    </row>
    <row r="237" spans="2:65" s="13" customFormat="1">
      <c r="B237" s="232"/>
      <c r="C237" s="233"/>
      <c r="D237" s="217" t="s">
        <v>157</v>
      </c>
      <c r="E237" s="234" t="s">
        <v>22</v>
      </c>
      <c r="F237" s="235" t="s">
        <v>798</v>
      </c>
      <c r="G237" s="233"/>
      <c r="H237" s="236">
        <v>298.39999999999998</v>
      </c>
      <c r="I237" s="237"/>
      <c r="J237" s="233"/>
      <c r="K237" s="233"/>
      <c r="L237" s="238"/>
      <c r="M237" s="239"/>
      <c r="N237" s="240"/>
      <c r="O237" s="240"/>
      <c r="P237" s="240"/>
      <c r="Q237" s="240"/>
      <c r="R237" s="240"/>
      <c r="S237" s="240"/>
      <c r="T237" s="241"/>
      <c r="AT237" s="242" t="s">
        <v>157</v>
      </c>
      <c r="AU237" s="242" t="s">
        <v>82</v>
      </c>
      <c r="AV237" s="13" t="s">
        <v>82</v>
      </c>
      <c r="AW237" s="13" t="s">
        <v>39</v>
      </c>
      <c r="AX237" s="13" t="s">
        <v>75</v>
      </c>
      <c r="AY237" s="242" t="s">
        <v>144</v>
      </c>
    </row>
    <row r="238" spans="2:65" s="13" customFormat="1">
      <c r="B238" s="232"/>
      <c r="C238" s="233"/>
      <c r="D238" s="217" t="s">
        <v>157</v>
      </c>
      <c r="E238" s="234" t="s">
        <v>22</v>
      </c>
      <c r="F238" s="235" t="s">
        <v>799</v>
      </c>
      <c r="G238" s="233"/>
      <c r="H238" s="236">
        <v>-132.86000000000001</v>
      </c>
      <c r="I238" s="237"/>
      <c r="J238" s="233"/>
      <c r="K238" s="233"/>
      <c r="L238" s="238"/>
      <c r="M238" s="239"/>
      <c r="N238" s="240"/>
      <c r="O238" s="240"/>
      <c r="P238" s="240"/>
      <c r="Q238" s="240"/>
      <c r="R238" s="240"/>
      <c r="S238" s="240"/>
      <c r="T238" s="241"/>
      <c r="AT238" s="242" t="s">
        <v>157</v>
      </c>
      <c r="AU238" s="242" t="s">
        <v>82</v>
      </c>
      <c r="AV238" s="13" t="s">
        <v>82</v>
      </c>
      <c r="AW238" s="13" t="s">
        <v>39</v>
      </c>
      <c r="AX238" s="13" t="s">
        <v>75</v>
      </c>
      <c r="AY238" s="242" t="s">
        <v>144</v>
      </c>
    </row>
    <row r="239" spans="2:65" s="14" customFormat="1">
      <c r="B239" s="243"/>
      <c r="C239" s="244"/>
      <c r="D239" s="245" t="s">
        <v>157</v>
      </c>
      <c r="E239" s="246" t="s">
        <v>22</v>
      </c>
      <c r="F239" s="247" t="s">
        <v>166</v>
      </c>
      <c r="G239" s="244"/>
      <c r="H239" s="248">
        <v>830.35299999999995</v>
      </c>
      <c r="I239" s="249"/>
      <c r="J239" s="244"/>
      <c r="K239" s="244"/>
      <c r="L239" s="250"/>
      <c r="M239" s="251"/>
      <c r="N239" s="252"/>
      <c r="O239" s="252"/>
      <c r="P239" s="252"/>
      <c r="Q239" s="252"/>
      <c r="R239" s="252"/>
      <c r="S239" s="252"/>
      <c r="T239" s="253"/>
      <c r="AT239" s="254" t="s">
        <v>157</v>
      </c>
      <c r="AU239" s="254" t="s">
        <v>82</v>
      </c>
      <c r="AV239" s="14" t="s">
        <v>151</v>
      </c>
      <c r="AW239" s="14" t="s">
        <v>39</v>
      </c>
      <c r="AX239" s="14" t="s">
        <v>24</v>
      </c>
      <c r="AY239" s="254" t="s">
        <v>144</v>
      </c>
    </row>
    <row r="240" spans="2:65" s="1" customFormat="1" ht="22.5" customHeight="1">
      <c r="B240" s="42"/>
      <c r="C240" s="205" t="s">
        <v>291</v>
      </c>
      <c r="D240" s="205" t="s">
        <v>146</v>
      </c>
      <c r="E240" s="206" t="s">
        <v>800</v>
      </c>
      <c r="F240" s="207" t="s">
        <v>801</v>
      </c>
      <c r="G240" s="208" t="s">
        <v>676</v>
      </c>
      <c r="H240" s="209">
        <v>1</v>
      </c>
      <c r="I240" s="210"/>
      <c r="J240" s="211">
        <f>ROUND(I240*H240,2)</f>
        <v>0</v>
      </c>
      <c r="K240" s="207" t="s">
        <v>22</v>
      </c>
      <c r="L240" s="62"/>
      <c r="M240" s="212" t="s">
        <v>22</v>
      </c>
      <c r="N240" s="213" t="s">
        <v>46</v>
      </c>
      <c r="O240" s="43"/>
      <c r="P240" s="214">
        <f>O240*H240</f>
        <v>0</v>
      </c>
      <c r="Q240" s="214">
        <v>0</v>
      </c>
      <c r="R240" s="214">
        <f>Q240*H240</f>
        <v>0</v>
      </c>
      <c r="S240" s="214">
        <v>0</v>
      </c>
      <c r="T240" s="215">
        <f>S240*H240</f>
        <v>0</v>
      </c>
      <c r="AR240" s="25" t="s">
        <v>151</v>
      </c>
      <c r="AT240" s="25" t="s">
        <v>146</v>
      </c>
      <c r="AU240" s="25" t="s">
        <v>82</v>
      </c>
      <c r="AY240" s="25" t="s">
        <v>144</v>
      </c>
      <c r="BE240" s="216">
        <f>IF(N240="základní",J240,0)</f>
        <v>0</v>
      </c>
      <c r="BF240" s="216">
        <f>IF(N240="snížená",J240,0)</f>
        <v>0</v>
      </c>
      <c r="BG240" s="216">
        <f>IF(N240="zákl. přenesená",J240,0)</f>
        <v>0</v>
      </c>
      <c r="BH240" s="216">
        <f>IF(N240="sníž. přenesená",J240,0)</f>
        <v>0</v>
      </c>
      <c r="BI240" s="216">
        <f>IF(N240="nulová",J240,0)</f>
        <v>0</v>
      </c>
      <c r="BJ240" s="25" t="s">
        <v>24</v>
      </c>
      <c r="BK240" s="216">
        <f>ROUND(I240*H240,2)</f>
        <v>0</v>
      </c>
      <c r="BL240" s="25" t="s">
        <v>151</v>
      </c>
      <c r="BM240" s="25" t="s">
        <v>802</v>
      </c>
    </row>
    <row r="241" spans="2:65" s="1" customFormat="1">
      <c r="B241" s="42"/>
      <c r="C241" s="64"/>
      <c r="D241" s="217" t="s">
        <v>153</v>
      </c>
      <c r="E241" s="64"/>
      <c r="F241" s="218" t="s">
        <v>801</v>
      </c>
      <c r="G241" s="64"/>
      <c r="H241" s="64"/>
      <c r="I241" s="173"/>
      <c r="J241" s="64"/>
      <c r="K241" s="64"/>
      <c r="L241" s="62"/>
      <c r="M241" s="219"/>
      <c r="N241" s="43"/>
      <c r="O241" s="43"/>
      <c r="P241" s="43"/>
      <c r="Q241" s="43"/>
      <c r="R241" s="43"/>
      <c r="S241" s="43"/>
      <c r="T241" s="79"/>
      <c r="AT241" s="25" t="s">
        <v>153</v>
      </c>
      <c r="AU241" s="25" t="s">
        <v>82</v>
      </c>
    </row>
    <row r="242" spans="2:65" s="12" customFormat="1">
      <c r="B242" s="221"/>
      <c r="C242" s="222"/>
      <c r="D242" s="217" t="s">
        <v>157</v>
      </c>
      <c r="E242" s="223" t="s">
        <v>22</v>
      </c>
      <c r="F242" s="224" t="s">
        <v>158</v>
      </c>
      <c r="G242" s="222"/>
      <c r="H242" s="225" t="s">
        <v>22</v>
      </c>
      <c r="I242" s="226"/>
      <c r="J242" s="222"/>
      <c r="K242" s="222"/>
      <c r="L242" s="227"/>
      <c r="M242" s="228"/>
      <c r="N242" s="229"/>
      <c r="O242" s="229"/>
      <c r="P242" s="229"/>
      <c r="Q242" s="229"/>
      <c r="R242" s="229"/>
      <c r="S242" s="229"/>
      <c r="T242" s="230"/>
      <c r="AT242" s="231" t="s">
        <v>157</v>
      </c>
      <c r="AU242" s="231" t="s">
        <v>82</v>
      </c>
      <c r="AV242" s="12" t="s">
        <v>24</v>
      </c>
      <c r="AW242" s="12" t="s">
        <v>39</v>
      </c>
      <c r="AX242" s="12" t="s">
        <v>75</v>
      </c>
      <c r="AY242" s="231" t="s">
        <v>144</v>
      </c>
    </row>
    <row r="243" spans="2:65" s="13" customFormat="1">
      <c r="B243" s="232"/>
      <c r="C243" s="233"/>
      <c r="D243" s="245" t="s">
        <v>157</v>
      </c>
      <c r="E243" s="255" t="s">
        <v>22</v>
      </c>
      <c r="F243" s="256" t="s">
        <v>803</v>
      </c>
      <c r="G243" s="233"/>
      <c r="H243" s="257">
        <v>1</v>
      </c>
      <c r="I243" s="237"/>
      <c r="J243" s="233"/>
      <c r="K243" s="233"/>
      <c r="L243" s="238"/>
      <c r="M243" s="239"/>
      <c r="N243" s="240"/>
      <c r="O243" s="240"/>
      <c r="P243" s="240"/>
      <c r="Q243" s="240"/>
      <c r="R243" s="240"/>
      <c r="S243" s="240"/>
      <c r="T243" s="241"/>
      <c r="AT243" s="242" t="s">
        <v>157</v>
      </c>
      <c r="AU243" s="242" t="s">
        <v>82</v>
      </c>
      <c r="AV243" s="13" t="s">
        <v>82</v>
      </c>
      <c r="AW243" s="13" t="s">
        <v>39</v>
      </c>
      <c r="AX243" s="13" t="s">
        <v>24</v>
      </c>
      <c r="AY243" s="242" t="s">
        <v>144</v>
      </c>
    </row>
    <row r="244" spans="2:65" s="1" customFormat="1" ht="22.5" customHeight="1">
      <c r="B244" s="42"/>
      <c r="C244" s="205" t="s">
        <v>300</v>
      </c>
      <c r="D244" s="205" t="s">
        <v>146</v>
      </c>
      <c r="E244" s="206" t="s">
        <v>266</v>
      </c>
      <c r="F244" s="207" t="s">
        <v>267</v>
      </c>
      <c r="G244" s="208" t="s">
        <v>268</v>
      </c>
      <c r="H244" s="209">
        <v>1577.671</v>
      </c>
      <c r="I244" s="210"/>
      <c r="J244" s="211">
        <f>ROUND(I244*H244,2)</f>
        <v>0</v>
      </c>
      <c r="K244" s="207" t="s">
        <v>22</v>
      </c>
      <c r="L244" s="62"/>
      <c r="M244" s="212" t="s">
        <v>22</v>
      </c>
      <c r="N244" s="213" t="s">
        <v>46</v>
      </c>
      <c r="O244" s="43"/>
      <c r="P244" s="214">
        <f>O244*H244</f>
        <v>0</v>
      </c>
      <c r="Q244" s="214">
        <v>0</v>
      </c>
      <c r="R244" s="214">
        <f>Q244*H244</f>
        <v>0</v>
      </c>
      <c r="S244" s="214">
        <v>0</v>
      </c>
      <c r="T244" s="215">
        <f>S244*H244</f>
        <v>0</v>
      </c>
      <c r="AR244" s="25" t="s">
        <v>151</v>
      </c>
      <c r="AT244" s="25" t="s">
        <v>146</v>
      </c>
      <c r="AU244" s="25" t="s">
        <v>82</v>
      </c>
      <c r="AY244" s="25" t="s">
        <v>144</v>
      </c>
      <c r="BE244" s="216">
        <f>IF(N244="základní",J244,0)</f>
        <v>0</v>
      </c>
      <c r="BF244" s="216">
        <f>IF(N244="snížená",J244,0)</f>
        <v>0</v>
      </c>
      <c r="BG244" s="216">
        <f>IF(N244="zákl. přenesená",J244,0)</f>
        <v>0</v>
      </c>
      <c r="BH244" s="216">
        <f>IF(N244="sníž. přenesená",J244,0)</f>
        <v>0</v>
      </c>
      <c r="BI244" s="216">
        <f>IF(N244="nulová",J244,0)</f>
        <v>0</v>
      </c>
      <c r="BJ244" s="25" t="s">
        <v>24</v>
      </c>
      <c r="BK244" s="216">
        <f>ROUND(I244*H244,2)</f>
        <v>0</v>
      </c>
      <c r="BL244" s="25" t="s">
        <v>151</v>
      </c>
      <c r="BM244" s="25" t="s">
        <v>269</v>
      </c>
    </row>
    <row r="245" spans="2:65" s="1" customFormat="1">
      <c r="B245" s="42"/>
      <c r="C245" s="64"/>
      <c r="D245" s="217" t="s">
        <v>153</v>
      </c>
      <c r="E245" s="64"/>
      <c r="F245" s="218" t="s">
        <v>267</v>
      </c>
      <c r="G245" s="64"/>
      <c r="H245" s="64"/>
      <c r="I245" s="173"/>
      <c r="J245" s="64"/>
      <c r="K245" s="64"/>
      <c r="L245" s="62"/>
      <c r="M245" s="219"/>
      <c r="N245" s="43"/>
      <c r="O245" s="43"/>
      <c r="P245" s="43"/>
      <c r="Q245" s="43"/>
      <c r="R245" s="43"/>
      <c r="S245" s="43"/>
      <c r="T245" s="79"/>
      <c r="AT245" s="25" t="s">
        <v>153</v>
      </c>
      <c r="AU245" s="25" t="s">
        <v>82</v>
      </c>
    </row>
    <row r="246" spans="2:65" s="13" customFormat="1">
      <c r="B246" s="232"/>
      <c r="C246" s="233"/>
      <c r="D246" s="245" t="s">
        <v>157</v>
      </c>
      <c r="E246" s="255" t="s">
        <v>22</v>
      </c>
      <c r="F246" s="256" t="s">
        <v>804</v>
      </c>
      <c r="G246" s="233"/>
      <c r="H246" s="257">
        <v>1577.671</v>
      </c>
      <c r="I246" s="237"/>
      <c r="J246" s="233"/>
      <c r="K246" s="233"/>
      <c r="L246" s="238"/>
      <c r="M246" s="239"/>
      <c r="N246" s="240"/>
      <c r="O246" s="240"/>
      <c r="P246" s="240"/>
      <c r="Q246" s="240"/>
      <c r="R246" s="240"/>
      <c r="S246" s="240"/>
      <c r="T246" s="241"/>
      <c r="AT246" s="242" t="s">
        <v>157</v>
      </c>
      <c r="AU246" s="242" t="s">
        <v>82</v>
      </c>
      <c r="AV246" s="13" t="s">
        <v>82</v>
      </c>
      <c r="AW246" s="13" t="s">
        <v>39</v>
      </c>
      <c r="AX246" s="13" t="s">
        <v>24</v>
      </c>
      <c r="AY246" s="242" t="s">
        <v>144</v>
      </c>
    </row>
    <row r="247" spans="2:65" s="1" customFormat="1" ht="22.5" customHeight="1">
      <c r="B247" s="42"/>
      <c r="C247" s="205" t="s">
        <v>306</v>
      </c>
      <c r="D247" s="205" t="s">
        <v>146</v>
      </c>
      <c r="E247" s="206" t="s">
        <v>805</v>
      </c>
      <c r="F247" s="207" t="s">
        <v>806</v>
      </c>
      <c r="G247" s="208" t="s">
        <v>245</v>
      </c>
      <c r="H247" s="209">
        <v>179.334</v>
      </c>
      <c r="I247" s="210"/>
      <c r="J247" s="211">
        <f>ROUND(I247*H247,2)</f>
        <v>0</v>
      </c>
      <c r="K247" s="207" t="s">
        <v>150</v>
      </c>
      <c r="L247" s="62"/>
      <c r="M247" s="212" t="s">
        <v>22</v>
      </c>
      <c r="N247" s="213" t="s">
        <v>46</v>
      </c>
      <c r="O247" s="43"/>
      <c r="P247" s="214">
        <f>O247*H247</f>
        <v>0</v>
      </c>
      <c r="Q247" s="214">
        <v>0</v>
      </c>
      <c r="R247" s="214">
        <f>Q247*H247</f>
        <v>0</v>
      </c>
      <c r="S247" s="214">
        <v>0</v>
      </c>
      <c r="T247" s="215">
        <f>S247*H247</f>
        <v>0</v>
      </c>
      <c r="AR247" s="25" t="s">
        <v>151</v>
      </c>
      <c r="AT247" s="25" t="s">
        <v>146</v>
      </c>
      <c r="AU247" s="25" t="s">
        <v>82</v>
      </c>
      <c r="AY247" s="25" t="s">
        <v>144</v>
      </c>
      <c r="BE247" s="216">
        <f>IF(N247="základní",J247,0)</f>
        <v>0</v>
      </c>
      <c r="BF247" s="216">
        <f>IF(N247="snížená",J247,0)</f>
        <v>0</v>
      </c>
      <c r="BG247" s="216">
        <f>IF(N247="zákl. přenesená",J247,0)</f>
        <v>0</v>
      </c>
      <c r="BH247" s="216">
        <f>IF(N247="sníž. přenesená",J247,0)</f>
        <v>0</v>
      </c>
      <c r="BI247" s="216">
        <f>IF(N247="nulová",J247,0)</f>
        <v>0</v>
      </c>
      <c r="BJ247" s="25" t="s">
        <v>24</v>
      </c>
      <c r="BK247" s="216">
        <f>ROUND(I247*H247,2)</f>
        <v>0</v>
      </c>
      <c r="BL247" s="25" t="s">
        <v>151</v>
      </c>
      <c r="BM247" s="25" t="s">
        <v>807</v>
      </c>
    </row>
    <row r="248" spans="2:65" s="1" customFormat="1" ht="27">
      <c r="B248" s="42"/>
      <c r="C248" s="64"/>
      <c r="D248" s="217" t="s">
        <v>153</v>
      </c>
      <c r="E248" s="64"/>
      <c r="F248" s="218" t="s">
        <v>808</v>
      </c>
      <c r="G248" s="64"/>
      <c r="H248" s="64"/>
      <c r="I248" s="173"/>
      <c r="J248" s="64"/>
      <c r="K248" s="64"/>
      <c r="L248" s="62"/>
      <c r="M248" s="219"/>
      <c r="N248" s="43"/>
      <c r="O248" s="43"/>
      <c r="P248" s="43"/>
      <c r="Q248" s="43"/>
      <c r="R248" s="43"/>
      <c r="S248" s="43"/>
      <c r="T248" s="79"/>
      <c r="AT248" s="25" t="s">
        <v>153</v>
      </c>
      <c r="AU248" s="25" t="s">
        <v>82</v>
      </c>
    </row>
    <row r="249" spans="2:65" s="1" customFormat="1" ht="409.5">
      <c r="B249" s="42"/>
      <c r="C249" s="64"/>
      <c r="D249" s="217" t="s">
        <v>155</v>
      </c>
      <c r="E249" s="64"/>
      <c r="F249" s="220" t="s">
        <v>809</v>
      </c>
      <c r="G249" s="64"/>
      <c r="H249" s="64"/>
      <c r="I249" s="173"/>
      <c r="J249" s="64"/>
      <c r="K249" s="64"/>
      <c r="L249" s="62"/>
      <c r="M249" s="219"/>
      <c r="N249" s="43"/>
      <c r="O249" s="43"/>
      <c r="P249" s="43"/>
      <c r="Q249" s="43"/>
      <c r="R249" s="43"/>
      <c r="S249" s="43"/>
      <c r="T249" s="79"/>
      <c r="AT249" s="25" t="s">
        <v>155</v>
      </c>
      <c r="AU249" s="25" t="s">
        <v>82</v>
      </c>
    </row>
    <row r="250" spans="2:65" s="12" customFormat="1">
      <c r="B250" s="221"/>
      <c r="C250" s="222"/>
      <c r="D250" s="217" t="s">
        <v>157</v>
      </c>
      <c r="E250" s="223" t="s">
        <v>22</v>
      </c>
      <c r="F250" s="224" t="s">
        <v>158</v>
      </c>
      <c r="G250" s="222"/>
      <c r="H250" s="225" t="s">
        <v>22</v>
      </c>
      <c r="I250" s="226"/>
      <c r="J250" s="222"/>
      <c r="K250" s="222"/>
      <c r="L250" s="227"/>
      <c r="M250" s="228"/>
      <c r="N250" s="229"/>
      <c r="O250" s="229"/>
      <c r="P250" s="229"/>
      <c r="Q250" s="229"/>
      <c r="R250" s="229"/>
      <c r="S250" s="229"/>
      <c r="T250" s="230"/>
      <c r="AT250" s="231" t="s">
        <v>157</v>
      </c>
      <c r="AU250" s="231" t="s">
        <v>82</v>
      </c>
      <c r="AV250" s="12" t="s">
        <v>24</v>
      </c>
      <c r="AW250" s="12" t="s">
        <v>39</v>
      </c>
      <c r="AX250" s="12" t="s">
        <v>75</v>
      </c>
      <c r="AY250" s="231" t="s">
        <v>144</v>
      </c>
    </row>
    <row r="251" spans="2:65" s="12" customFormat="1" ht="27">
      <c r="B251" s="221"/>
      <c r="C251" s="222"/>
      <c r="D251" s="217" t="s">
        <v>157</v>
      </c>
      <c r="E251" s="223" t="s">
        <v>22</v>
      </c>
      <c r="F251" s="224" t="s">
        <v>810</v>
      </c>
      <c r="G251" s="222"/>
      <c r="H251" s="225" t="s">
        <v>22</v>
      </c>
      <c r="I251" s="226"/>
      <c r="J251" s="222"/>
      <c r="K251" s="222"/>
      <c r="L251" s="227"/>
      <c r="M251" s="228"/>
      <c r="N251" s="229"/>
      <c r="O251" s="229"/>
      <c r="P251" s="229"/>
      <c r="Q251" s="229"/>
      <c r="R251" s="229"/>
      <c r="S251" s="229"/>
      <c r="T251" s="230"/>
      <c r="AT251" s="231" t="s">
        <v>157</v>
      </c>
      <c r="AU251" s="231" t="s">
        <v>82</v>
      </c>
      <c r="AV251" s="12" t="s">
        <v>24</v>
      </c>
      <c r="AW251" s="12" t="s">
        <v>39</v>
      </c>
      <c r="AX251" s="12" t="s">
        <v>75</v>
      </c>
      <c r="AY251" s="231" t="s">
        <v>144</v>
      </c>
    </row>
    <row r="252" spans="2:65" s="13" customFormat="1">
      <c r="B252" s="232"/>
      <c r="C252" s="233"/>
      <c r="D252" s="217" t="s">
        <v>157</v>
      </c>
      <c r="E252" s="234" t="s">
        <v>22</v>
      </c>
      <c r="F252" s="235" t="s">
        <v>811</v>
      </c>
      <c r="G252" s="233"/>
      <c r="H252" s="236">
        <v>46.473999999999997</v>
      </c>
      <c r="I252" s="237"/>
      <c r="J252" s="233"/>
      <c r="K252" s="233"/>
      <c r="L252" s="238"/>
      <c r="M252" s="239"/>
      <c r="N252" s="240"/>
      <c r="O252" s="240"/>
      <c r="P252" s="240"/>
      <c r="Q252" s="240"/>
      <c r="R252" s="240"/>
      <c r="S252" s="240"/>
      <c r="T252" s="241"/>
      <c r="AT252" s="242" t="s">
        <v>157</v>
      </c>
      <c r="AU252" s="242" t="s">
        <v>82</v>
      </c>
      <c r="AV252" s="13" t="s">
        <v>82</v>
      </c>
      <c r="AW252" s="13" t="s">
        <v>39</v>
      </c>
      <c r="AX252" s="13" t="s">
        <v>75</v>
      </c>
      <c r="AY252" s="242" t="s">
        <v>144</v>
      </c>
    </row>
    <row r="253" spans="2:65" s="15" customFormat="1">
      <c r="B253" s="258"/>
      <c r="C253" s="259"/>
      <c r="D253" s="217" t="s">
        <v>157</v>
      </c>
      <c r="E253" s="260" t="s">
        <v>22</v>
      </c>
      <c r="F253" s="261" t="s">
        <v>227</v>
      </c>
      <c r="G253" s="259"/>
      <c r="H253" s="262">
        <v>46.473999999999997</v>
      </c>
      <c r="I253" s="263"/>
      <c r="J253" s="259"/>
      <c r="K253" s="259"/>
      <c r="L253" s="264"/>
      <c r="M253" s="265"/>
      <c r="N253" s="266"/>
      <c r="O253" s="266"/>
      <c r="P253" s="266"/>
      <c r="Q253" s="266"/>
      <c r="R253" s="266"/>
      <c r="S253" s="266"/>
      <c r="T253" s="267"/>
      <c r="AT253" s="268" t="s">
        <v>157</v>
      </c>
      <c r="AU253" s="268" t="s">
        <v>82</v>
      </c>
      <c r="AV253" s="15" t="s">
        <v>183</v>
      </c>
      <c r="AW253" s="15" t="s">
        <v>39</v>
      </c>
      <c r="AX253" s="15" t="s">
        <v>75</v>
      </c>
      <c r="AY253" s="268" t="s">
        <v>144</v>
      </c>
    </row>
    <row r="254" spans="2:65" s="12" customFormat="1">
      <c r="B254" s="221"/>
      <c r="C254" s="222"/>
      <c r="D254" s="217" t="s">
        <v>157</v>
      </c>
      <c r="E254" s="223" t="s">
        <v>22</v>
      </c>
      <c r="F254" s="224" t="s">
        <v>812</v>
      </c>
      <c r="G254" s="222"/>
      <c r="H254" s="225" t="s">
        <v>22</v>
      </c>
      <c r="I254" s="226"/>
      <c r="J254" s="222"/>
      <c r="K254" s="222"/>
      <c r="L254" s="227"/>
      <c r="M254" s="228"/>
      <c r="N254" s="229"/>
      <c r="O254" s="229"/>
      <c r="P254" s="229"/>
      <c r="Q254" s="229"/>
      <c r="R254" s="229"/>
      <c r="S254" s="229"/>
      <c r="T254" s="230"/>
      <c r="AT254" s="231" t="s">
        <v>157</v>
      </c>
      <c r="AU254" s="231" t="s">
        <v>82</v>
      </c>
      <c r="AV254" s="12" t="s">
        <v>24</v>
      </c>
      <c r="AW254" s="12" t="s">
        <v>39</v>
      </c>
      <c r="AX254" s="12" t="s">
        <v>75</v>
      </c>
      <c r="AY254" s="231" t="s">
        <v>144</v>
      </c>
    </row>
    <row r="255" spans="2:65" s="12" customFormat="1">
      <c r="B255" s="221"/>
      <c r="C255" s="222"/>
      <c r="D255" s="217" t="s">
        <v>157</v>
      </c>
      <c r="E255" s="223" t="s">
        <v>22</v>
      </c>
      <c r="F255" s="224" t="s">
        <v>813</v>
      </c>
      <c r="G255" s="222"/>
      <c r="H255" s="225" t="s">
        <v>22</v>
      </c>
      <c r="I255" s="226"/>
      <c r="J255" s="222"/>
      <c r="K255" s="222"/>
      <c r="L255" s="227"/>
      <c r="M255" s="228"/>
      <c r="N255" s="229"/>
      <c r="O255" s="229"/>
      <c r="P255" s="229"/>
      <c r="Q255" s="229"/>
      <c r="R255" s="229"/>
      <c r="S255" s="229"/>
      <c r="T255" s="230"/>
      <c r="AT255" s="231" t="s">
        <v>157</v>
      </c>
      <c r="AU255" s="231" t="s">
        <v>82</v>
      </c>
      <c r="AV255" s="12" t="s">
        <v>24</v>
      </c>
      <c r="AW255" s="12" t="s">
        <v>39</v>
      </c>
      <c r="AX255" s="12" t="s">
        <v>75</v>
      </c>
      <c r="AY255" s="231" t="s">
        <v>144</v>
      </c>
    </row>
    <row r="256" spans="2:65" s="13" customFormat="1">
      <c r="B256" s="232"/>
      <c r="C256" s="233"/>
      <c r="D256" s="217" t="s">
        <v>157</v>
      </c>
      <c r="E256" s="234" t="s">
        <v>22</v>
      </c>
      <c r="F256" s="235" t="s">
        <v>814</v>
      </c>
      <c r="G256" s="233"/>
      <c r="H256" s="236">
        <v>43.92</v>
      </c>
      <c r="I256" s="237"/>
      <c r="J256" s="233"/>
      <c r="K256" s="233"/>
      <c r="L256" s="238"/>
      <c r="M256" s="239"/>
      <c r="N256" s="240"/>
      <c r="O256" s="240"/>
      <c r="P256" s="240"/>
      <c r="Q256" s="240"/>
      <c r="R256" s="240"/>
      <c r="S256" s="240"/>
      <c r="T256" s="241"/>
      <c r="AT256" s="242" t="s">
        <v>157</v>
      </c>
      <c r="AU256" s="242" t="s">
        <v>82</v>
      </c>
      <c r="AV256" s="13" t="s">
        <v>82</v>
      </c>
      <c r="AW256" s="13" t="s">
        <v>39</v>
      </c>
      <c r="AX256" s="13" t="s">
        <v>75</v>
      </c>
      <c r="AY256" s="242" t="s">
        <v>144</v>
      </c>
    </row>
    <row r="257" spans="2:65" s="13" customFormat="1">
      <c r="B257" s="232"/>
      <c r="C257" s="233"/>
      <c r="D257" s="217" t="s">
        <v>157</v>
      </c>
      <c r="E257" s="234" t="s">
        <v>22</v>
      </c>
      <c r="F257" s="235" t="s">
        <v>815</v>
      </c>
      <c r="G257" s="233"/>
      <c r="H257" s="236">
        <v>88.424999999999997</v>
      </c>
      <c r="I257" s="237"/>
      <c r="J257" s="233"/>
      <c r="K257" s="233"/>
      <c r="L257" s="238"/>
      <c r="M257" s="239"/>
      <c r="N257" s="240"/>
      <c r="O257" s="240"/>
      <c r="P257" s="240"/>
      <c r="Q257" s="240"/>
      <c r="R257" s="240"/>
      <c r="S257" s="240"/>
      <c r="T257" s="241"/>
      <c r="AT257" s="242" t="s">
        <v>157</v>
      </c>
      <c r="AU257" s="242" t="s">
        <v>82</v>
      </c>
      <c r="AV257" s="13" t="s">
        <v>82</v>
      </c>
      <c r="AW257" s="13" t="s">
        <v>39</v>
      </c>
      <c r="AX257" s="13" t="s">
        <v>75</v>
      </c>
      <c r="AY257" s="242" t="s">
        <v>144</v>
      </c>
    </row>
    <row r="258" spans="2:65" s="13" customFormat="1">
      <c r="B258" s="232"/>
      <c r="C258" s="233"/>
      <c r="D258" s="217" t="s">
        <v>157</v>
      </c>
      <c r="E258" s="234" t="s">
        <v>22</v>
      </c>
      <c r="F258" s="235" t="s">
        <v>816</v>
      </c>
      <c r="G258" s="233"/>
      <c r="H258" s="236">
        <v>0.51500000000000001</v>
      </c>
      <c r="I258" s="237"/>
      <c r="J258" s="233"/>
      <c r="K258" s="233"/>
      <c r="L258" s="238"/>
      <c r="M258" s="239"/>
      <c r="N258" s="240"/>
      <c r="O258" s="240"/>
      <c r="P258" s="240"/>
      <c r="Q258" s="240"/>
      <c r="R258" s="240"/>
      <c r="S258" s="240"/>
      <c r="T258" s="241"/>
      <c r="AT258" s="242" t="s">
        <v>157</v>
      </c>
      <c r="AU258" s="242" t="s">
        <v>82</v>
      </c>
      <c r="AV258" s="13" t="s">
        <v>82</v>
      </c>
      <c r="AW258" s="13" t="s">
        <v>39</v>
      </c>
      <c r="AX258" s="13" t="s">
        <v>75</v>
      </c>
      <c r="AY258" s="242" t="s">
        <v>144</v>
      </c>
    </row>
    <row r="259" spans="2:65" s="15" customFormat="1">
      <c r="B259" s="258"/>
      <c r="C259" s="259"/>
      <c r="D259" s="217" t="s">
        <v>157</v>
      </c>
      <c r="E259" s="260" t="s">
        <v>22</v>
      </c>
      <c r="F259" s="261" t="s">
        <v>227</v>
      </c>
      <c r="G259" s="259"/>
      <c r="H259" s="262">
        <v>132.86000000000001</v>
      </c>
      <c r="I259" s="263"/>
      <c r="J259" s="259"/>
      <c r="K259" s="259"/>
      <c r="L259" s="264"/>
      <c r="M259" s="265"/>
      <c r="N259" s="266"/>
      <c r="O259" s="266"/>
      <c r="P259" s="266"/>
      <c r="Q259" s="266"/>
      <c r="R259" s="266"/>
      <c r="S259" s="266"/>
      <c r="T259" s="267"/>
      <c r="AT259" s="268" t="s">
        <v>157</v>
      </c>
      <c r="AU259" s="268" t="s">
        <v>82</v>
      </c>
      <c r="AV259" s="15" t="s">
        <v>183</v>
      </c>
      <c r="AW259" s="15" t="s">
        <v>39</v>
      </c>
      <c r="AX259" s="15" t="s">
        <v>75</v>
      </c>
      <c r="AY259" s="268" t="s">
        <v>144</v>
      </c>
    </row>
    <row r="260" spans="2:65" s="14" customFormat="1">
      <c r="B260" s="243"/>
      <c r="C260" s="244"/>
      <c r="D260" s="245" t="s">
        <v>157</v>
      </c>
      <c r="E260" s="246" t="s">
        <v>22</v>
      </c>
      <c r="F260" s="247" t="s">
        <v>166</v>
      </c>
      <c r="G260" s="244"/>
      <c r="H260" s="248">
        <v>179.334</v>
      </c>
      <c r="I260" s="249"/>
      <c r="J260" s="244"/>
      <c r="K260" s="244"/>
      <c r="L260" s="250"/>
      <c r="M260" s="251"/>
      <c r="N260" s="252"/>
      <c r="O260" s="252"/>
      <c r="P260" s="252"/>
      <c r="Q260" s="252"/>
      <c r="R260" s="252"/>
      <c r="S260" s="252"/>
      <c r="T260" s="253"/>
      <c r="AT260" s="254" t="s">
        <v>157</v>
      </c>
      <c r="AU260" s="254" t="s">
        <v>82</v>
      </c>
      <c r="AV260" s="14" t="s">
        <v>151</v>
      </c>
      <c r="AW260" s="14" t="s">
        <v>39</v>
      </c>
      <c r="AX260" s="14" t="s">
        <v>24</v>
      </c>
      <c r="AY260" s="254" t="s">
        <v>144</v>
      </c>
    </row>
    <row r="261" spans="2:65" s="1" customFormat="1" ht="22.5" customHeight="1">
      <c r="B261" s="42"/>
      <c r="C261" s="269" t="s">
        <v>311</v>
      </c>
      <c r="D261" s="269" t="s">
        <v>301</v>
      </c>
      <c r="E261" s="270" t="s">
        <v>817</v>
      </c>
      <c r="F261" s="271" t="s">
        <v>818</v>
      </c>
      <c r="G261" s="272" t="s">
        <v>245</v>
      </c>
      <c r="H261" s="273">
        <v>46.473999999999997</v>
      </c>
      <c r="I261" s="274"/>
      <c r="J261" s="275">
        <f>ROUND(I261*H261,2)</f>
        <v>0</v>
      </c>
      <c r="K261" s="271" t="s">
        <v>22</v>
      </c>
      <c r="L261" s="276"/>
      <c r="M261" s="277" t="s">
        <v>22</v>
      </c>
      <c r="N261" s="278" t="s">
        <v>46</v>
      </c>
      <c r="O261" s="43"/>
      <c r="P261" s="214">
        <f>O261*H261</f>
        <v>0</v>
      </c>
      <c r="Q261" s="214">
        <v>0</v>
      </c>
      <c r="R261" s="214">
        <f>Q261*H261</f>
        <v>0</v>
      </c>
      <c r="S261" s="214">
        <v>0</v>
      </c>
      <c r="T261" s="215">
        <f>S261*H261</f>
        <v>0</v>
      </c>
      <c r="AR261" s="25" t="s">
        <v>217</v>
      </c>
      <c r="AT261" s="25" t="s">
        <v>301</v>
      </c>
      <c r="AU261" s="25" t="s">
        <v>82</v>
      </c>
      <c r="AY261" s="25" t="s">
        <v>144</v>
      </c>
      <c r="BE261" s="216">
        <f>IF(N261="základní",J261,0)</f>
        <v>0</v>
      </c>
      <c r="BF261" s="216">
        <f>IF(N261="snížená",J261,0)</f>
        <v>0</v>
      </c>
      <c r="BG261" s="216">
        <f>IF(N261="zákl. přenesená",J261,0)</f>
        <v>0</v>
      </c>
      <c r="BH261" s="216">
        <f>IF(N261="sníž. přenesená",J261,0)</f>
        <v>0</v>
      </c>
      <c r="BI261" s="216">
        <f>IF(N261="nulová",J261,0)</f>
        <v>0</v>
      </c>
      <c r="BJ261" s="25" t="s">
        <v>24</v>
      </c>
      <c r="BK261" s="216">
        <f>ROUND(I261*H261,2)</f>
        <v>0</v>
      </c>
      <c r="BL261" s="25" t="s">
        <v>151</v>
      </c>
      <c r="BM261" s="25" t="s">
        <v>819</v>
      </c>
    </row>
    <row r="262" spans="2:65" s="1" customFormat="1">
      <c r="B262" s="42"/>
      <c r="C262" s="64"/>
      <c r="D262" s="217" t="s">
        <v>153</v>
      </c>
      <c r="E262" s="64"/>
      <c r="F262" s="218" t="s">
        <v>818</v>
      </c>
      <c r="G262" s="64"/>
      <c r="H262" s="64"/>
      <c r="I262" s="173"/>
      <c r="J262" s="64"/>
      <c r="K262" s="64"/>
      <c r="L262" s="62"/>
      <c r="M262" s="219"/>
      <c r="N262" s="43"/>
      <c r="O262" s="43"/>
      <c r="P262" s="43"/>
      <c r="Q262" s="43"/>
      <c r="R262" s="43"/>
      <c r="S262" s="43"/>
      <c r="T262" s="79"/>
      <c r="AT262" s="25" t="s">
        <v>153</v>
      </c>
      <c r="AU262" s="25" t="s">
        <v>82</v>
      </c>
    </row>
    <row r="263" spans="2:65" s="12" customFormat="1">
      <c r="B263" s="221"/>
      <c r="C263" s="222"/>
      <c r="D263" s="217" t="s">
        <v>157</v>
      </c>
      <c r="E263" s="223" t="s">
        <v>22</v>
      </c>
      <c r="F263" s="224" t="s">
        <v>820</v>
      </c>
      <c r="G263" s="222"/>
      <c r="H263" s="225" t="s">
        <v>22</v>
      </c>
      <c r="I263" s="226"/>
      <c r="J263" s="222"/>
      <c r="K263" s="222"/>
      <c r="L263" s="227"/>
      <c r="M263" s="228"/>
      <c r="N263" s="229"/>
      <c r="O263" s="229"/>
      <c r="P263" s="229"/>
      <c r="Q263" s="229"/>
      <c r="R263" s="229"/>
      <c r="S263" s="229"/>
      <c r="T263" s="230"/>
      <c r="AT263" s="231" t="s">
        <v>157</v>
      </c>
      <c r="AU263" s="231" t="s">
        <v>82</v>
      </c>
      <c r="AV263" s="12" t="s">
        <v>24</v>
      </c>
      <c r="AW263" s="12" t="s">
        <v>39</v>
      </c>
      <c r="AX263" s="12" t="s">
        <v>75</v>
      </c>
      <c r="AY263" s="231" t="s">
        <v>144</v>
      </c>
    </row>
    <row r="264" spans="2:65" s="13" customFormat="1">
      <c r="B264" s="232"/>
      <c r="C264" s="233"/>
      <c r="D264" s="245" t="s">
        <v>157</v>
      </c>
      <c r="E264" s="255" t="s">
        <v>22</v>
      </c>
      <c r="F264" s="256" t="s">
        <v>821</v>
      </c>
      <c r="G264" s="233"/>
      <c r="H264" s="257">
        <v>46.473999999999997</v>
      </c>
      <c r="I264" s="237"/>
      <c r="J264" s="233"/>
      <c r="K264" s="233"/>
      <c r="L264" s="238"/>
      <c r="M264" s="239"/>
      <c r="N264" s="240"/>
      <c r="O264" s="240"/>
      <c r="P264" s="240"/>
      <c r="Q264" s="240"/>
      <c r="R264" s="240"/>
      <c r="S264" s="240"/>
      <c r="T264" s="241"/>
      <c r="AT264" s="242" t="s">
        <v>157</v>
      </c>
      <c r="AU264" s="242" t="s">
        <v>82</v>
      </c>
      <c r="AV264" s="13" t="s">
        <v>82</v>
      </c>
      <c r="AW264" s="13" t="s">
        <v>39</v>
      </c>
      <c r="AX264" s="13" t="s">
        <v>24</v>
      </c>
      <c r="AY264" s="242" t="s">
        <v>144</v>
      </c>
    </row>
    <row r="265" spans="2:65" s="1" customFormat="1" ht="22.5" customHeight="1">
      <c r="B265" s="42"/>
      <c r="C265" s="205" t="s">
        <v>321</v>
      </c>
      <c r="D265" s="205" t="s">
        <v>146</v>
      </c>
      <c r="E265" s="206" t="s">
        <v>822</v>
      </c>
      <c r="F265" s="207" t="s">
        <v>823</v>
      </c>
      <c r="G265" s="208" t="s">
        <v>245</v>
      </c>
      <c r="H265" s="209">
        <v>8.6590000000000007</v>
      </c>
      <c r="I265" s="210"/>
      <c r="J265" s="211">
        <f>ROUND(I265*H265,2)</f>
        <v>0</v>
      </c>
      <c r="K265" s="207" t="s">
        <v>150</v>
      </c>
      <c r="L265" s="62"/>
      <c r="M265" s="212" t="s">
        <v>22</v>
      </c>
      <c r="N265" s="213" t="s">
        <v>46</v>
      </c>
      <c r="O265" s="43"/>
      <c r="P265" s="214">
        <f>O265*H265</f>
        <v>0</v>
      </c>
      <c r="Q265" s="214">
        <v>0</v>
      </c>
      <c r="R265" s="214">
        <f>Q265*H265</f>
        <v>0</v>
      </c>
      <c r="S265" s="214">
        <v>0</v>
      </c>
      <c r="T265" s="215">
        <f>S265*H265</f>
        <v>0</v>
      </c>
      <c r="AR265" s="25" t="s">
        <v>151</v>
      </c>
      <c r="AT265" s="25" t="s">
        <v>146</v>
      </c>
      <c r="AU265" s="25" t="s">
        <v>82</v>
      </c>
      <c r="AY265" s="25" t="s">
        <v>144</v>
      </c>
      <c r="BE265" s="216">
        <f>IF(N265="základní",J265,0)</f>
        <v>0</v>
      </c>
      <c r="BF265" s="216">
        <f>IF(N265="snížená",J265,0)</f>
        <v>0</v>
      </c>
      <c r="BG265" s="216">
        <f>IF(N265="zákl. přenesená",J265,0)</f>
        <v>0</v>
      </c>
      <c r="BH265" s="216">
        <f>IF(N265="sníž. přenesená",J265,0)</f>
        <v>0</v>
      </c>
      <c r="BI265" s="216">
        <f>IF(N265="nulová",J265,0)</f>
        <v>0</v>
      </c>
      <c r="BJ265" s="25" t="s">
        <v>24</v>
      </c>
      <c r="BK265" s="216">
        <f>ROUND(I265*H265,2)</f>
        <v>0</v>
      </c>
      <c r="BL265" s="25" t="s">
        <v>151</v>
      </c>
      <c r="BM265" s="25" t="s">
        <v>824</v>
      </c>
    </row>
    <row r="266" spans="2:65" s="1" customFormat="1" ht="40.5">
      <c r="B266" s="42"/>
      <c r="C266" s="64"/>
      <c r="D266" s="217" t="s">
        <v>153</v>
      </c>
      <c r="E266" s="64"/>
      <c r="F266" s="218" t="s">
        <v>825</v>
      </c>
      <c r="G266" s="64"/>
      <c r="H266" s="64"/>
      <c r="I266" s="173"/>
      <c r="J266" s="64"/>
      <c r="K266" s="64"/>
      <c r="L266" s="62"/>
      <c r="M266" s="219"/>
      <c r="N266" s="43"/>
      <c r="O266" s="43"/>
      <c r="P266" s="43"/>
      <c r="Q266" s="43"/>
      <c r="R266" s="43"/>
      <c r="S266" s="43"/>
      <c r="T266" s="79"/>
      <c r="AT266" s="25" t="s">
        <v>153</v>
      </c>
      <c r="AU266" s="25" t="s">
        <v>82</v>
      </c>
    </row>
    <row r="267" spans="2:65" s="1" customFormat="1" ht="108">
      <c r="B267" s="42"/>
      <c r="C267" s="64"/>
      <c r="D267" s="217" t="s">
        <v>155</v>
      </c>
      <c r="E267" s="64"/>
      <c r="F267" s="220" t="s">
        <v>826</v>
      </c>
      <c r="G267" s="64"/>
      <c r="H267" s="64"/>
      <c r="I267" s="173"/>
      <c r="J267" s="64"/>
      <c r="K267" s="64"/>
      <c r="L267" s="62"/>
      <c r="M267" s="219"/>
      <c r="N267" s="43"/>
      <c r="O267" s="43"/>
      <c r="P267" s="43"/>
      <c r="Q267" s="43"/>
      <c r="R267" s="43"/>
      <c r="S267" s="43"/>
      <c r="T267" s="79"/>
      <c r="AT267" s="25" t="s">
        <v>155</v>
      </c>
      <c r="AU267" s="25" t="s">
        <v>82</v>
      </c>
    </row>
    <row r="268" spans="2:65" s="12" customFormat="1">
      <c r="B268" s="221"/>
      <c r="C268" s="222"/>
      <c r="D268" s="217" t="s">
        <v>157</v>
      </c>
      <c r="E268" s="223" t="s">
        <v>22</v>
      </c>
      <c r="F268" s="224" t="s">
        <v>158</v>
      </c>
      <c r="G268" s="222"/>
      <c r="H268" s="225" t="s">
        <v>22</v>
      </c>
      <c r="I268" s="226"/>
      <c r="J268" s="222"/>
      <c r="K268" s="222"/>
      <c r="L268" s="227"/>
      <c r="M268" s="228"/>
      <c r="N268" s="229"/>
      <c r="O268" s="229"/>
      <c r="P268" s="229"/>
      <c r="Q268" s="229"/>
      <c r="R268" s="229"/>
      <c r="S268" s="229"/>
      <c r="T268" s="230"/>
      <c r="AT268" s="231" t="s">
        <v>157</v>
      </c>
      <c r="AU268" s="231" t="s">
        <v>82</v>
      </c>
      <c r="AV268" s="12" t="s">
        <v>24</v>
      </c>
      <c r="AW268" s="12" t="s">
        <v>39</v>
      </c>
      <c r="AX268" s="12" t="s">
        <v>75</v>
      </c>
      <c r="AY268" s="231" t="s">
        <v>144</v>
      </c>
    </row>
    <row r="269" spans="2:65" s="12" customFormat="1">
      <c r="B269" s="221"/>
      <c r="C269" s="222"/>
      <c r="D269" s="217" t="s">
        <v>157</v>
      </c>
      <c r="E269" s="223" t="s">
        <v>22</v>
      </c>
      <c r="F269" s="224" t="s">
        <v>827</v>
      </c>
      <c r="G269" s="222"/>
      <c r="H269" s="225" t="s">
        <v>22</v>
      </c>
      <c r="I269" s="226"/>
      <c r="J269" s="222"/>
      <c r="K269" s="222"/>
      <c r="L269" s="227"/>
      <c r="M269" s="228"/>
      <c r="N269" s="229"/>
      <c r="O269" s="229"/>
      <c r="P269" s="229"/>
      <c r="Q269" s="229"/>
      <c r="R269" s="229"/>
      <c r="S269" s="229"/>
      <c r="T269" s="230"/>
      <c r="AT269" s="231" t="s">
        <v>157</v>
      </c>
      <c r="AU269" s="231" t="s">
        <v>82</v>
      </c>
      <c r="AV269" s="12" t="s">
        <v>24</v>
      </c>
      <c r="AW269" s="12" t="s">
        <v>39</v>
      </c>
      <c r="AX269" s="12" t="s">
        <v>75</v>
      </c>
      <c r="AY269" s="231" t="s">
        <v>144</v>
      </c>
    </row>
    <row r="270" spans="2:65" s="13" customFormat="1">
      <c r="B270" s="232"/>
      <c r="C270" s="233"/>
      <c r="D270" s="217" t="s">
        <v>157</v>
      </c>
      <c r="E270" s="234" t="s">
        <v>22</v>
      </c>
      <c r="F270" s="235" t="s">
        <v>828</v>
      </c>
      <c r="G270" s="233"/>
      <c r="H270" s="236">
        <v>8.0500000000000007</v>
      </c>
      <c r="I270" s="237"/>
      <c r="J270" s="233"/>
      <c r="K270" s="233"/>
      <c r="L270" s="238"/>
      <c r="M270" s="239"/>
      <c r="N270" s="240"/>
      <c r="O270" s="240"/>
      <c r="P270" s="240"/>
      <c r="Q270" s="240"/>
      <c r="R270" s="240"/>
      <c r="S270" s="240"/>
      <c r="T270" s="241"/>
      <c r="AT270" s="242" t="s">
        <v>157</v>
      </c>
      <c r="AU270" s="242" t="s">
        <v>82</v>
      </c>
      <c r="AV270" s="13" t="s">
        <v>82</v>
      </c>
      <c r="AW270" s="13" t="s">
        <v>39</v>
      </c>
      <c r="AX270" s="13" t="s">
        <v>75</v>
      </c>
      <c r="AY270" s="242" t="s">
        <v>144</v>
      </c>
    </row>
    <row r="271" spans="2:65" s="13" customFormat="1">
      <c r="B271" s="232"/>
      <c r="C271" s="233"/>
      <c r="D271" s="217" t="s">
        <v>157</v>
      </c>
      <c r="E271" s="234" t="s">
        <v>22</v>
      </c>
      <c r="F271" s="235" t="s">
        <v>829</v>
      </c>
      <c r="G271" s="233"/>
      <c r="H271" s="236">
        <v>0.60899999999999999</v>
      </c>
      <c r="I271" s="237"/>
      <c r="J271" s="233"/>
      <c r="K271" s="233"/>
      <c r="L271" s="238"/>
      <c r="M271" s="239"/>
      <c r="N271" s="240"/>
      <c r="O271" s="240"/>
      <c r="P271" s="240"/>
      <c r="Q271" s="240"/>
      <c r="R271" s="240"/>
      <c r="S271" s="240"/>
      <c r="T271" s="241"/>
      <c r="AT271" s="242" t="s">
        <v>157</v>
      </c>
      <c r="AU271" s="242" t="s">
        <v>82</v>
      </c>
      <c r="AV271" s="13" t="s">
        <v>82</v>
      </c>
      <c r="AW271" s="13" t="s">
        <v>39</v>
      </c>
      <c r="AX271" s="13" t="s">
        <v>75</v>
      </c>
      <c r="AY271" s="242" t="s">
        <v>144</v>
      </c>
    </row>
    <row r="272" spans="2:65" s="14" customFormat="1">
      <c r="B272" s="243"/>
      <c r="C272" s="244"/>
      <c r="D272" s="245" t="s">
        <v>157</v>
      </c>
      <c r="E272" s="246" t="s">
        <v>22</v>
      </c>
      <c r="F272" s="247" t="s">
        <v>166</v>
      </c>
      <c r="G272" s="244"/>
      <c r="H272" s="248">
        <v>8.6590000000000007</v>
      </c>
      <c r="I272" s="249"/>
      <c r="J272" s="244"/>
      <c r="K272" s="244"/>
      <c r="L272" s="250"/>
      <c r="M272" s="251"/>
      <c r="N272" s="252"/>
      <c r="O272" s="252"/>
      <c r="P272" s="252"/>
      <c r="Q272" s="252"/>
      <c r="R272" s="252"/>
      <c r="S272" s="252"/>
      <c r="T272" s="253"/>
      <c r="AT272" s="254" t="s">
        <v>157</v>
      </c>
      <c r="AU272" s="254" t="s">
        <v>82</v>
      </c>
      <c r="AV272" s="14" t="s">
        <v>151</v>
      </c>
      <c r="AW272" s="14" t="s">
        <v>39</v>
      </c>
      <c r="AX272" s="14" t="s">
        <v>24</v>
      </c>
      <c r="AY272" s="254" t="s">
        <v>144</v>
      </c>
    </row>
    <row r="273" spans="2:65" s="1" customFormat="1" ht="22.5" customHeight="1">
      <c r="B273" s="42"/>
      <c r="C273" s="269" t="s">
        <v>9</v>
      </c>
      <c r="D273" s="269" t="s">
        <v>301</v>
      </c>
      <c r="E273" s="270" t="s">
        <v>830</v>
      </c>
      <c r="F273" s="271" t="s">
        <v>831</v>
      </c>
      <c r="G273" s="272" t="s">
        <v>268</v>
      </c>
      <c r="H273" s="273">
        <v>17.751000000000001</v>
      </c>
      <c r="I273" s="274"/>
      <c r="J273" s="275">
        <f>ROUND(I273*H273,2)</f>
        <v>0</v>
      </c>
      <c r="K273" s="271" t="s">
        <v>22</v>
      </c>
      <c r="L273" s="276"/>
      <c r="M273" s="277" t="s">
        <v>22</v>
      </c>
      <c r="N273" s="278" t="s">
        <v>46</v>
      </c>
      <c r="O273" s="43"/>
      <c r="P273" s="214">
        <f>O273*H273</f>
        <v>0</v>
      </c>
      <c r="Q273" s="214">
        <v>1</v>
      </c>
      <c r="R273" s="214">
        <f>Q273*H273</f>
        <v>17.751000000000001</v>
      </c>
      <c r="S273" s="214">
        <v>0</v>
      </c>
      <c r="T273" s="215">
        <f>S273*H273</f>
        <v>0</v>
      </c>
      <c r="AR273" s="25" t="s">
        <v>217</v>
      </c>
      <c r="AT273" s="25" t="s">
        <v>301</v>
      </c>
      <c r="AU273" s="25" t="s">
        <v>82</v>
      </c>
      <c r="AY273" s="25" t="s">
        <v>144</v>
      </c>
      <c r="BE273" s="216">
        <f>IF(N273="základní",J273,0)</f>
        <v>0</v>
      </c>
      <c r="BF273" s="216">
        <f>IF(N273="snížená",J273,0)</f>
        <v>0</v>
      </c>
      <c r="BG273" s="216">
        <f>IF(N273="zákl. přenesená",J273,0)</f>
        <v>0</v>
      </c>
      <c r="BH273" s="216">
        <f>IF(N273="sníž. přenesená",J273,0)</f>
        <v>0</v>
      </c>
      <c r="BI273" s="216">
        <f>IF(N273="nulová",J273,0)</f>
        <v>0</v>
      </c>
      <c r="BJ273" s="25" t="s">
        <v>24</v>
      </c>
      <c r="BK273" s="216">
        <f>ROUND(I273*H273,2)</f>
        <v>0</v>
      </c>
      <c r="BL273" s="25" t="s">
        <v>151</v>
      </c>
      <c r="BM273" s="25" t="s">
        <v>832</v>
      </c>
    </row>
    <row r="274" spans="2:65" s="1" customFormat="1">
      <c r="B274" s="42"/>
      <c r="C274" s="64"/>
      <c r="D274" s="217" t="s">
        <v>153</v>
      </c>
      <c r="E274" s="64"/>
      <c r="F274" s="218" t="s">
        <v>831</v>
      </c>
      <c r="G274" s="64"/>
      <c r="H274" s="64"/>
      <c r="I274" s="173"/>
      <c r="J274" s="64"/>
      <c r="K274" s="64"/>
      <c r="L274" s="62"/>
      <c r="M274" s="219"/>
      <c r="N274" s="43"/>
      <c r="O274" s="43"/>
      <c r="P274" s="43"/>
      <c r="Q274" s="43"/>
      <c r="R274" s="43"/>
      <c r="S274" s="43"/>
      <c r="T274" s="79"/>
      <c r="AT274" s="25" t="s">
        <v>153</v>
      </c>
      <c r="AU274" s="25" t="s">
        <v>82</v>
      </c>
    </row>
    <row r="275" spans="2:65" s="13" customFormat="1">
      <c r="B275" s="232"/>
      <c r="C275" s="233"/>
      <c r="D275" s="245" t="s">
        <v>157</v>
      </c>
      <c r="E275" s="255" t="s">
        <v>22</v>
      </c>
      <c r="F275" s="256" t="s">
        <v>833</v>
      </c>
      <c r="G275" s="233"/>
      <c r="H275" s="257">
        <v>17.751000000000001</v>
      </c>
      <c r="I275" s="237"/>
      <c r="J275" s="233"/>
      <c r="K275" s="233"/>
      <c r="L275" s="238"/>
      <c r="M275" s="239"/>
      <c r="N275" s="240"/>
      <c r="O275" s="240"/>
      <c r="P275" s="240"/>
      <c r="Q275" s="240"/>
      <c r="R275" s="240"/>
      <c r="S275" s="240"/>
      <c r="T275" s="241"/>
      <c r="AT275" s="242" t="s">
        <v>157</v>
      </c>
      <c r="AU275" s="242" t="s">
        <v>82</v>
      </c>
      <c r="AV275" s="13" t="s">
        <v>82</v>
      </c>
      <c r="AW275" s="13" t="s">
        <v>39</v>
      </c>
      <c r="AX275" s="13" t="s">
        <v>24</v>
      </c>
      <c r="AY275" s="242" t="s">
        <v>144</v>
      </c>
    </row>
    <row r="276" spans="2:65" s="1" customFormat="1" ht="22.5" customHeight="1">
      <c r="B276" s="42"/>
      <c r="C276" s="205" t="s">
        <v>95</v>
      </c>
      <c r="D276" s="205" t="s">
        <v>146</v>
      </c>
      <c r="E276" s="206" t="s">
        <v>834</v>
      </c>
      <c r="F276" s="207" t="s">
        <v>835</v>
      </c>
      <c r="G276" s="208" t="s">
        <v>149</v>
      </c>
      <c r="H276" s="209">
        <v>1861</v>
      </c>
      <c r="I276" s="210"/>
      <c r="J276" s="211">
        <f>ROUND(I276*H276,2)</f>
        <v>0</v>
      </c>
      <c r="K276" s="207" t="s">
        <v>150</v>
      </c>
      <c r="L276" s="62"/>
      <c r="M276" s="212" t="s">
        <v>22</v>
      </c>
      <c r="N276" s="213" t="s">
        <v>46</v>
      </c>
      <c r="O276" s="43"/>
      <c r="P276" s="214">
        <f>O276*H276</f>
        <v>0</v>
      </c>
      <c r="Q276" s="214">
        <v>0</v>
      </c>
      <c r="R276" s="214">
        <f>Q276*H276</f>
        <v>0</v>
      </c>
      <c r="S276" s="214">
        <v>0</v>
      </c>
      <c r="T276" s="215">
        <f>S276*H276</f>
        <v>0</v>
      </c>
      <c r="AR276" s="25" t="s">
        <v>151</v>
      </c>
      <c r="AT276" s="25" t="s">
        <v>146</v>
      </c>
      <c r="AU276" s="25" t="s">
        <v>82</v>
      </c>
      <c r="AY276" s="25" t="s">
        <v>144</v>
      </c>
      <c r="BE276" s="216">
        <f>IF(N276="základní",J276,0)</f>
        <v>0</v>
      </c>
      <c r="BF276" s="216">
        <f>IF(N276="snížená",J276,0)</f>
        <v>0</v>
      </c>
      <c r="BG276" s="216">
        <f>IF(N276="zákl. přenesená",J276,0)</f>
        <v>0</v>
      </c>
      <c r="BH276" s="216">
        <f>IF(N276="sníž. přenesená",J276,0)</f>
        <v>0</v>
      </c>
      <c r="BI276" s="216">
        <f>IF(N276="nulová",J276,0)</f>
        <v>0</v>
      </c>
      <c r="BJ276" s="25" t="s">
        <v>24</v>
      </c>
      <c r="BK276" s="216">
        <f>ROUND(I276*H276,2)</f>
        <v>0</v>
      </c>
      <c r="BL276" s="25" t="s">
        <v>151</v>
      </c>
      <c r="BM276" s="25" t="s">
        <v>836</v>
      </c>
    </row>
    <row r="277" spans="2:65" s="1" customFormat="1" ht="27">
      <c r="B277" s="42"/>
      <c r="C277" s="64"/>
      <c r="D277" s="217" t="s">
        <v>153</v>
      </c>
      <c r="E277" s="64"/>
      <c r="F277" s="218" t="s">
        <v>837</v>
      </c>
      <c r="G277" s="64"/>
      <c r="H277" s="64"/>
      <c r="I277" s="173"/>
      <c r="J277" s="64"/>
      <c r="K277" s="64"/>
      <c r="L277" s="62"/>
      <c r="M277" s="219"/>
      <c r="N277" s="43"/>
      <c r="O277" s="43"/>
      <c r="P277" s="43"/>
      <c r="Q277" s="43"/>
      <c r="R277" s="43"/>
      <c r="S277" s="43"/>
      <c r="T277" s="79"/>
      <c r="AT277" s="25" t="s">
        <v>153</v>
      </c>
      <c r="AU277" s="25" t="s">
        <v>82</v>
      </c>
    </row>
    <row r="278" spans="2:65" s="1" customFormat="1" ht="121.5">
      <c r="B278" s="42"/>
      <c r="C278" s="64"/>
      <c r="D278" s="217" t="s">
        <v>155</v>
      </c>
      <c r="E278" s="64"/>
      <c r="F278" s="220" t="s">
        <v>838</v>
      </c>
      <c r="G278" s="64"/>
      <c r="H278" s="64"/>
      <c r="I278" s="173"/>
      <c r="J278" s="64"/>
      <c r="K278" s="64"/>
      <c r="L278" s="62"/>
      <c r="M278" s="219"/>
      <c r="N278" s="43"/>
      <c r="O278" s="43"/>
      <c r="P278" s="43"/>
      <c r="Q278" s="43"/>
      <c r="R278" s="43"/>
      <c r="S278" s="43"/>
      <c r="T278" s="79"/>
      <c r="AT278" s="25" t="s">
        <v>155</v>
      </c>
      <c r="AU278" s="25" t="s">
        <v>82</v>
      </c>
    </row>
    <row r="279" spans="2:65" s="12" customFormat="1">
      <c r="B279" s="221"/>
      <c r="C279" s="222"/>
      <c r="D279" s="217" t="s">
        <v>157</v>
      </c>
      <c r="E279" s="223" t="s">
        <v>22</v>
      </c>
      <c r="F279" s="224" t="s">
        <v>158</v>
      </c>
      <c r="G279" s="222"/>
      <c r="H279" s="225" t="s">
        <v>22</v>
      </c>
      <c r="I279" s="226"/>
      <c r="J279" s="222"/>
      <c r="K279" s="222"/>
      <c r="L279" s="227"/>
      <c r="M279" s="228"/>
      <c r="N279" s="229"/>
      <c r="O279" s="229"/>
      <c r="P279" s="229"/>
      <c r="Q279" s="229"/>
      <c r="R279" s="229"/>
      <c r="S279" s="229"/>
      <c r="T279" s="230"/>
      <c r="AT279" s="231" t="s">
        <v>157</v>
      </c>
      <c r="AU279" s="231" t="s">
        <v>82</v>
      </c>
      <c r="AV279" s="12" t="s">
        <v>24</v>
      </c>
      <c r="AW279" s="12" t="s">
        <v>39</v>
      </c>
      <c r="AX279" s="12" t="s">
        <v>75</v>
      </c>
      <c r="AY279" s="231" t="s">
        <v>144</v>
      </c>
    </row>
    <row r="280" spans="2:65" s="13" customFormat="1">
      <c r="B280" s="232"/>
      <c r="C280" s="233"/>
      <c r="D280" s="245" t="s">
        <v>157</v>
      </c>
      <c r="E280" s="255" t="s">
        <v>22</v>
      </c>
      <c r="F280" s="256" t="s">
        <v>839</v>
      </c>
      <c r="G280" s="233"/>
      <c r="H280" s="257">
        <v>1861</v>
      </c>
      <c r="I280" s="237"/>
      <c r="J280" s="233"/>
      <c r="K280" s="233"/>
      <c r="L280" s="238"/>
      <c r="M280" s="239"/>
      <c r="N280" s="240"/>
      <c r="O280" s="240"/>
      <c r="P280" s="240"/>
      <c r="Q280" s="240"/>
      <c r="R280" s="240"/>
      <c r="S280" s="240"/>
      <c r="T280" s="241"/>
      <c r="AT280" s="242" t="s">
        <v>157</v>
      </c>
      <c r="AU280" s="242" t="s">
        <v>82</v>
      </c>
      <c r="AV280" s="13" t="s">
        <v>82</v>
      </c>
      <c r="AW280" s="13" t="s">
        <v>39</v>
      </c>
      <c r="AX280" s="13" t="s">
        <v>24</v>
      </c>
      <c r="AY280" s="242" t="s">
        <v>144</v>
      </c>
    </row>
    <row r="281" spans="2:65" s="1" customFormat="1" ht="22.5" customHeight="1">
      <c r="B281" s="42"/>
      <c r="C281" s="269" t="s">
        <v>346</v>
      </c>
      <c r="D281" s="269" t="s">
        <v>301</v>
      </c>
      <c r="E281" s="270" t="s">
        <v>840</v>
      </c>
      <c r="F281" s="271" t="s">
        <v>841</v>
      </c>
      <c r="G281" s="272" t="s">
        <v>245</v>
      </c>
      <c r="H281" s="273">
        <v>186.1</v>
      </c>
      <c r="I281" s="274"/>
      <c r="J281" s="275">
        <f>ROUND(I281*H281,2)</f>
        <v>0</v>
      </c>
      <c r="K281" s="271" t="s">
        <v>22</v>
      </c>
      <c r="L281" s="276"/>
      <c r="M281" s="277" t="s">
        <v>22</v>
      </c>
      <c r="N281" s="278" t="s">
        <v>46</v>
      </c>
      <c r="O281" s="43"/>
      <c r="P281" s="214">
        <f>O281*H281</f>
        <v>0</v>
      </c>
      <c r="Q281" s="214">
        <v>0</v>
      </c>
      <c r="R281" s="214">
        <f>Q281*H281</f>
        <v>0</v>
      </c>
      <c r="S281" s="214">
        <v>0</v>
      </c>
      <c r="T281" s="215">
        <f>S281*H281</f>
        <v>0</v>
      </c>
      <c r="AR281" s="25" t="s">
        <v>217</v>
      </c>
      <c r="AT281" s="25" t="s">
        <v>301</v>
      </c>
      <c r="AU281" s="25" t="s">
        <v>82</v>
      </c>
      <c r="AY281" s="25" t="s">
        <v>144</v>
      </c>
      <c r="BE281" s="216">
        <f>IF(N281="základní",J281,0)</f>
        <v>0</v>
      </c>
      <c r="BF281" s="216">
        <f>IF(N281="snížená",J281,0)</f>
        <v>0</v>
      </c>
      <c r="BG281" s="216">
        <f>IF(N281="zákl. přenesená",J281,0)</f>
        <v>0</v>
      </c>
      <c r="BH281" s="216">
        <f>IF(N281="sníž. přenesená",J281,0)</f>
        <v>0</v>
      </c>
      <c r="BI281" s="216">
        <f>IF(N281="nulová",J281,0)</f>
        <v>0</v>
      </c>
      <c r="BJ281" s="25" t="s">
        <v>24</v>
      </c>
      <c r="BK281" s="216">
        <f>ROUND(I281*H281,2)</f>
        <v>0</v>
      </c>
      <c r="BL281" s="25" t="s">
        <v>151</v>
      </c>
      <c r="BM281" s="25" t="s">
        <v>842</v>
      </c>
    </row>
    <row r="282" spans="2:65" s="1" customFormat="1">
      <c r="B282" s="42"/>
      <c r="C282" s="64"/>
      <c r="D282" s="217" t="s">
        <v>153</v>
      </c>
      <c r="E282" s="64"/>
      <c r="F282" s="218" t="s">
        <v>841</v>
      </c>
      <c r="G282" s="64"/>
      <c r="H282" s="64"/>
      <c r="I282" s="173"/>
      <c r="J282" s="64"/>
      <c r="K282" s="64"/>
      <c r="L282" s="62"/>
      <c r="M282" s="219"/>
      <c r="N282" s="43"/>
      <c r="O282" s="43"/>
      <c r="P282" s="43"/>
      <c r="Q282" s="43"/>
      <c r="R282" s="43"/>
      <c r="S282" s="43"/>
      <c r="T282" s="79"/>
      <c r="AT282" s="25" t="s">
        <v>153</v>
      </c>
      <c r="AU282" s="25" t="s">
        <v>82</v>
      </c>
    </row>
    <row r="283" spans="2:65" s="13" customFormat="1">
      <c r="B283" s="232"/>
      <c r="C283" s="233"/>
      <c r="D283" s="245" t="s">
        <v>157</v>
      </c>
      <c r="E283" s="255" t="s">
        <v>22</v>
      </c>
      <c r="F283" s="256" t="s">
        <v>843</v>
      </c>
      <c r="G283" s="233"/>
      <c r="H283" s="257">
        <v>186.1</v>
      </c>
      <c r="I283" s="237"/>
      <c r="J283" s="233"/>
      <c r="K283" s="233"/>
      <c r="L283" s="238"/>
      <c r="M283" s="239"/>
      <c r="N283" s="240"/>
      <c r="O283" s="240"/>
      <c r="P283" s="240"/>
      <c r="Q283" s="240"/>
      <c r="R283" s="240"/>
      <c r="S283" s="240"/>
      <c r="T283" s="241"/>
      <c r="AT283" s="242" t="s">
        <v>157</v>
      </c>
      <c r="AU283" s="242" t="s">
        <v>82</v>
      </c>
      <c r="AV283" s="13" t="s">
        <v>82</v>
      </c>
      <c r="AW283" s="13" t="s">
        <v>39</v>
      </c>
      <c r="AX283" s="13" t="s">
        <v>24</v>
      </c>
      <c r="AY283" s="242" t="s">
        <v>144</v>
      </c>
    </row>
    <row r="284" spans="2:65" s="1" customFormat="1" ht="22.5" customHeight="1">
      <c r="B284" s="42"/>
      <c r="C284" s="205" t="s">
        <v>98</v>
      </c>
      <c r="D284" s="205" t="s">
        <v>146</v>
      </c>
      <c r="E284" s="206" t="s">
        <v>844</v>
      </c>
      <c r="F284" s="207" t="s">
        <v>845</v>
      </c>
      <c r="G284" s="208" t="s">
        <v>149</v>
      </c>
      <c r="H284" s="209">
        <v>1861</v>
      </c>
      <c r="I284" s="210"/>
      <c r="J284" s="211">
        <f>ROUND(I284*H284,2)</f>
        <v>0</v>
      </c>
      <c r="K284" s="207" t="s">
        <v>150</v>
      </c>
      <c r="L284" s="62"/>
      <c r="M284" s="212" t="s">
        <v>22</v>
      </c>
      <c r="N284" s="213" t="s">
        <v>46</v>
      </c>
      <c r="O284" s="43"/>
      <c r="P284" s="214">
        <f>O284*H284</f>
        <v>0</v>
      </c>
      <c r="Q284" s="214">
        <v>0</v>
      </c>
      <c r="R284" s="214">
        <f>Q284*H284</f>
        <v>0</v>
      </c>
      <c r="S284" s="214">
        <v>0</v>
      </c>
      <c r="T284" s="215">
        <f>S284*H284</f>
        <v>0</v>
      </c>
      <c r="AR284" s="25" t="s">
        <v>151</v>
      </c>
      <c r="AT284" s="25" t="s">
        <v>146</v>
      </c>
      <c r="AU284" s="25" t="s">
        <v>82</v>
      </c>
      <c r="AY284" s="25" t="s">
        <v>144</v>
      </c>
      <c r="BE284" s="216">
        <f>IF(N284="základní",J284,0)</f>
        <v>0</v>
      </c>
      <c r="BF284" s="216">
        <f>IF(N284="snížená",J284,0)</f>
        <v>0</v>
      </c>
      <c r="BG284" s="216">
        <f>IF(N284="zákl. přenesená",J284,0)</f>
        <v>0</v>
      </c>
      <c r="BH284" s="216">
        <f>IF(N284="sníž. přenesená",J284,0)</f>
        <v>0</v>
      </c>
      <c r="BI284" s="216">
        <f>IF(N284="nulová",J284,0)</f>
        <v>0</v>
      </c>
      <c r="BJ284" s="25" t="s">
        <v>24</v>
      </c>
      <c r="BK284" s="216">
        <f>ROUND(I284*H284,2)</f>
        <v>0</v>
      </c>
      <c r="BL284" s="25" t="s">
        <v>151</v>
      </c>
      <c r="BM284" s="25" t="s">
        <v>846</v>
      </c>
    </row>
    <row r="285" spans="2:65" s="1" customFormat="1" ht="27">
      <c r="B285" s="42"/>
      <c r="C285" s="64"/>
      <c r="D285" s="217" t="s">
        <v>153</v>
      </c>
      <c r="E285" s="64"/>
      <c r="F285" s="218" t="s">
        <v>847</v>
      </c>
      <c r="G285" s="64"/>
      <c r="H285" s="64"/>
      <c r="I285" s="173"/>
      <c r="J285" s="64"/>
      <c r="K285" s="64"/>
      <c r="L285" s="62"/>
      <c r="M285" s="219"/>
      <c r="N285" s="43"/>
      <c r="O285" s="43"/>
      <c r="P285" s="43"/>
      <c r="Q285" s="43"/>
      <c r="R285" s="43"/>
      <c r="S285" s="43"/>
      <c r="T285" s="79"/>
      <c r="AT285" s="25" t="s">
        <v>153</v>
      </c>
      <c r="AU285" s="25" t="s">
        <v>82</v>
      </c>
    </row>
    <row r="286" spans="2:65" s="1" customFormat="1" ht="121.5">
      <c r="B286" s="42"/>
      <c r="C286" s="64"/>
      <c r="D286" s="217" t="s">
        <v>155</v>
      </c>
      <c r="E286" s="64"/>
      <c r="F286" s="220" t="s">
        <v>848</v>
      </c>
      <c r="G286" s="64"/>
      <c r="H286" s="64"/>
      <c r="I286" s="173"/>
      <c r="J286" s="64"/>
      <c r="K286" s="64"/>
      <c r="L286" s="62"/>
      <c r="M286" s="219"/>
      <c r="N286" s="43"/>
      <c r="O286" s="43"/>
      <c r="P286" s="43"/>
      <c r="Q286" s="43"/>
      <c r="R286" s="43"/>
      <c r="S286" s="43"/>
      <c r="T286" s="79"/>
      <c r="AT286" s="25" t="s">
        <v>155</v>
      </c>
      <c r="AU286" s="25" t="s">
        <v>82</v>
      </c>
    </row>
    <row r="287" spans="2:65" s="13" customFormat="1">
      <c r="B287" s="232"/>
      <c r="C287" s="233"/>
      <c r="D287" s="245" t="s">
        <v>157</v>
      </c>
      <c r="E287" s="255" t="s">
        <v>22</v>
      </c>
      <c r="F287" s="256" t="s">
        <v>849</v>
      </c>
      <c r="G287" s="233"/>
      <c r="H287" s="257">
        <v>1861</v>
      </c>
      <c r="I287" s="237"/>
      <c r="J287" s="233"/>
      <c r="K287" s="233"/>
      <c r="L287" s="238"/>
      <c r="M287" s="239"/>
      <c r="N287" s="240"/>
      <c r="O287" s="240"/>
      <c r="P287" s="240"/>
      <c r="Q287" s="240"/>
      <c r="R287" s="240"/>
      <c r="S287" s="240"/>
      <c r="T287" s="241"/>
      <c r="AT287" s="242" t="s">
        <v>157</v>
      </c>
      <c r="AU287" s="242" t="s">
        <v>82</v>
      </c>
      <c r="AV287" s="13" t="s">
        <v>82</v>
      </c>
      <c r="AW287" s="13" t="s">
        <v>39</v>
      </c>
      <c r="AX287" s="13" t="s">
        <v>24</v>
      </c>
      <c r="AY287" s="242" t="s">
        <v>144</v>
      </c>
    </row>
    <row r="288" spans="2:65" s="1" customFormat="1" ht="22.5" customHeight="1">
      <c r="B288" s="42"/>
      <c r="C288" s="269" t="s">
        <v>356</v>
      </c>
      <c r="D288" s="269" t="s">
        <v>301</v>
      </c>
      <c r="E288" s="270" t="s">
        <v>850</v>
      </c>
      <c r="F288" s="271" t="s">
        <v>851</v>
      </c>
      <c r="G288" s="272" t="s">
        <v>852</v>
      </c>
      <c r="H288" s="273">
        <v>46.524999999999999</v>
      </c>
      <c r="I288" s="274"/>
      <c r="J288" s="275">
        <f>ROUND(I288*H288,2)</f>
        <v>0</v>
      </c>
      <c r="K288" s="271" t="s">
        <v>150</v>
      </c>
      <c r="L288" s="276"/>
      <c r="M288" s="277" t="s">
        <v>22</v>
      </c>
      <c r="N288" s="278" t="s">
        <v>46</v>
      </c>
      <c r="O288" s="43"/>
      <c r="P288" s="214">
        <f>O288*H288</f>
        <v>0</v>
      </c>
      <c r="Q288" s="214">
        <v>1E-3</v>
      </c>
      <c r="R288" s="214">
        <f>Q288*H288</f>
        <v>4.6524999999999997E-2</v>
      </c>
      <c r="S288" s="214">
        <v>0</v>
      </c>
      <c r="T288" s="215">
        <f>S288*H288</f>
        <v>0</v>
      </c>
      <c r="AR288" s="25" t="s">
        <v>217</v>
      </c>
      <c r="AT288" s="25" t="s">
        <v>301</v>
      </c>
      <c r="AU288" s="25" t="s">
        <v>82</v>
      </c>
      <c r="AY288" s="25" t="s">
        <v>144</v>
      </c>
      <c r="BE288" s="216">
        <f>IF(N288="základní",J288,0)</f>
        <v>0</v>
      </c>
      <c r="BF288" s="216">
        <f>IF(N288="snížená",J288,0)</f>
        <v>0</v>
      </c>
      <c r="BG288" s="216">
        <f>IF(N288="zákl. přenesená",J288,0)</f>
        <v>0</v>
      </c>
      <c r="BH288" s="216">
        <f>IF(N288="sníž. přenesená",J288,0)</f>
        <v>0</v>
      </c>
      <c r="BI288" s="216">
        <f>IF(N288="nulová",J288,0)</f>
        <v>0</v>
      </c>
      <c r="BJ288" s="25" t="s">
        <v>24</v>
      </c>
      <c r="BK288" s="216">
        <f>ROUND(I288*H288,2)</f>
        <v>0</v>
      </c>
      <c r="BL288" s="25" t="s">
        <v>151</v>
      </c>
      <c r="BM288" s="25" t="s">
        <v>853</v>
      </c>
    </row>
    <row r="289" spans="2:65" s="1" customFormat="1">
      <c r="B289" s="42"/>
      <c r="C289" s="64"/>
      <c r="D289" s="217" t="s">
        <v>153</v>
      </c>
      <c r="E289" s="64"/>
      <c r="F289" s="218" t="s">
        <v>854</v>
      </c>
      <c r="G289" s="64"/>
      <c r="H289" s="64"/>
      <c r="I289" s="173"/>
      <c r="J289" s="64"/>
      <c r="K289" s="64"/>
      <c r="L289" s="62"/>
      <c r="M289" s="219"/>
      <c r="N289" s="43"/>
      <c r="O289" s="43"/>
      <c r="P289" s="43"/>
      <c r="Q289" s="43"/>
      <c r="R289" s="43"/>
      <c r="S289" s="43"/>
      <c r="T289" s="79"/>
      <c r="AT289" s="25" t="s">
        <v>153</v>
      </c>
      <c r="AU289" s="25" t="s">
        <v>82</v>
      </c>
    </row>
    <row r="290" spans="2:65" s="12" customFormat="1">
      <c r="B290" s="221"/>
      <c r="C290" s="222"/>
      <c r="D290" s="217" t="s">
        <v>157</v>
      </c>
      <c r="E290" s="223" t="s">
        <v>22</v>
      </c>
      <c r="F290" s="224" t="s">
        <v>855</v>
      </c>
      <c r="G290" s="222"/>
      <c r="H290" s="225" t="s">
        <v>22</v>
      </c>
      <c r="I290" s="226"/>
      <c r="J290" s="222"/>
      <c r="K290" s="222"/>
      <c r="L290" s="227"/>
      <c r="M290" s="228"/>
      <c r="N290" s="229"/>
      <c r="O290" s="229"/>
      <c r="P290" s="229"/>
      <c r="Q290" s="229"/>
      <c r="R290" s="229"/>
      <c r="S290" s="229"/>
      <c r="T290" s="230"/>
      <c r="AT290" s="231" t="s">
        <v>157</v>
      </c>
      <c r="AU290" s="231" t="s">
        <v>82</v>
      </c>
      <c r="AV290" s="12" t="s">
        <v>24</v>
      </c>
      <c r="AW290" s="12" t="s">
        <v>39</v>
      </c>
      <c r="AX290" s="12" t="s">
        <v>75</v>
      </c>
      <c r="AY290" s="231" t="s">
        <v>144</v>
      </c>
    </row>
    <row r="291" spans="2:65" s="13" customFormat="1">
      <c r="B291" s="232"/>
      <c r="C291" s="233"/>
      <c r="D291" s="245" t="s">
        <v>157</v>
      </c>
      <c r="E291" s="255" t="s">
        <v>22</v>
      </c>
      <c r="F291" s="256" t="s">
        <v>856</v>
      </c>
      <c r="G291" s="233"/>
      <c r="H291" s="257">
        <v>46.524999999999999</v>
      </c>
      <c r="I291" s="237"/>
      <c r="J291" s="233"/>
      <c r="K291" s="233"/>
      <c r="L291" s="238"/>
      <c r="M291" s="239"/>
      <c r="N291" s="240"/>
      <c r="O291" s="240"/>
      <c r="P291" s="240"/>
      <c r="Q291" s="240"/>
      <c r="R291" s="240"/>
      <c r="S291" s="240"/>
      <c r="T291" s="241"/>
      <c r="AT291" s="242" t="s">
        <v>157</v>
      </c>
      <c r="AU291" s="242" t="s">
        <v>82</v>
      </c>
      <c r="AV291" s="13" t="s">
        <v>82</v>
      </c>
      <c r="AW291" s="13" t="s">
        <v>39</v>
      </c>
      <c r="AX291" s="13" t="s">
        <v>24</v>
      </c>
      <c r="AY291" s="242" t="s">
        <v>144</v>
      </c>
    </row>
    <row r="292" spans="2:65" s="1" customFormat="1" ht="22.5" customHeight="1">
      <c r="B292" s="42"/>
      <c r="C292" s="205" t="s">
        <v>366</v>
      </c>
      <c r="D292" s="205" t="s">
        <v>146</v>
      </c>
      <c r="E292" s="206" t="s">
        <v>271</v>
      </c>
      <c r="F292" s="207" t="s">
        <v>272</v>
      </c>
      <c r="G292" s="208" t="s">
        <v>149</v>
      </c>
      <c r="H292" s="209">
        <v>1141.5999999999999</v>
      </c>
      <c r="I292" s="210"/>
      <c r="J292" s="211">
        <f>ROUND(I292*H292,2)</f>
        <v>0</v>
      </c>
      <c r="K292" s="207" t="s">
        <v>150</v>
      </c>
      <c r="L292" s="62"/>
      <c r="M292" s="212" t="s">
        <v>22</v>
      </c>
      <c r="N292" s="213" t="s">
        <v>46</v>
      </c>
      <c r="O292" s="43"/>
      <c r="P292" s="214">
        <f>O292*H292</f>
        <v>0</v>
      </c>
      <c r="Q292" s="214">
        <v>0</v>
      </c>
      <c r="R292" s="214">
        <f>Q292*H292</f>
        <v>0</v>
      </c>
      <c r="S292" s="214">
        <v>0</v>
      </c>
      <c r="T292" s="215">
        <f>S292*H292</f>
        <v>0</v>
      </c>
      <c r="AR292" s="25" t="s">
        <v>151</v>
      </c>
      <c r="AT292" s="25" t="s">
        <v>146</v>
      </c>
      <c r="AU292" s="25" t="s">
        <v>82</v>
      </c>
      <c r="AY292" s="25" t="s">
        <v>144</v>
      </c>
      <c r="BE292" s="216">
        <f>IF(N292="základní",J292,0)</f>
        <v>0</v>
      </c>
      <c r="BF292" s="216">
        <f>IF(N292="snížená",J292,0)</f>
        <v>0</v>
      </c>
      <c r="BG292" s="216">
        <f>IF(N292="zákl. přenesená",J292,0)</f>
        <v>0</v>
      </c>
      <c r="BH292" s="216">
        <f>IF(N292="sníž. přenesená",J292,0)</f>
        <v>0</v>
      </c>
      <c r="BI292" s="216">
        <f>IF(N292="nulová",J292,0)</f>
        <v>0</v>
      </c>
      <c r="BJ292" s="25" t="s">
        <v>24</v>
      </c>
      <c r="BK292" s="216">
        <f>ROUND(I292*H292,2)</f>
        <v>0</v>
      </c>
      <c r="BL292" s="25" t="s">
        <v>151</v>
      </c>
      <c r="BM292" s="25" t="s">
        <v>273</v>
      </c>
    </row>
    <row r="293" spans="2:65" s="1" customFormat="1">
      <c r="B293" s="42"/>
      <c r="C293" s="64"/>
      <c r="D293" s="217" t="s">
        <v>153</v>
      </c>
      <c r="E293" s="64"/>
      <c r="F293" s="218" t="s">
        <v>274</v>
      </c>
      <c r="G293" s="64"/>
      <c r="H293" s="64"/>
      <c r="I293" s="173"/>
      <c r="J293" s="64"/>
      <c r="K293" s="64"/>
      <c r="L293" s="62"/>
      <c r="M293" s="219"/>
      <c r="N293" s="43"/>
      <c r="O293" s="43"/>
      <c r="P293" s="43"/>
      <c r="Q293" s="43"/>
      <c r="R293" s="43"/>
      <c r="S293" s="43"/>
      <c r="T293" s="79"/>
      <c r="AT293" s="25" t="s">
        <v>153</v>
      </c>
      <c r="AU293" s="25" t="s">
        <v>82</v>
      </c>
    </row>
    <row r="294" spans="2:65" s="1" customFormat="1" ht="162">
      <c r="B294" s="42"/>
      <c r="C294" s="64"/>
      <c r="D294" s="217" t="s">
        <v>155</v>
      </c>
      <c r="E294" s="64"/>
      <c r="F294" s="220" t="s">
        <v>275</v>
      </c>
      <c r="G294" s="64"/>
      <c r="H294" s="64"/>
      <c r="I294" s="173"/>
      <c r="J294" s="64"/>
      <c r="K294" s="64"/>
      <c r="L294" s="62"/>
      <c r="M294" s="219"/>
      <c r="N294" s="43"/>
      <c r="O294" s="43"/>
      <c r="P294" s="43"/>
      <c r="Q294" s="43"/>
      <c r="R294" s="43"/>
      <c r="S294" s="43"/>
      <c r="T294" s="79"/>
      <c r="AT294" s="25" t="s">
        <v>155</v>
      </c>
      <c r="AU294" s="25" t="s">
        <v>82</v>
      </c>
    </row>
    <row r="295" spans="2:65" s="12" customFormat="1">
      <c r="B295" s="221"/>
      <c r="C295" s="222"/>
      <c r="D295" s="217" t="s">
        <v>157</v>
      </c>
      <c r="E295" s="223" t="s">
        <v>22</v>
      </c>
      <c r="F295" s="224" t="s">
        <v>158</v>
      </c>
      <c r="G295" s="222"/>
      <c r="H295" s="225" t="s">
        <v>22</v>
      </c>
      <c r="I295" s="226"/>
      <c r="J295" s="222"/>
      <c r="K295" s="222"/>
      <c r="L295" s="227"/>
      <c r="M295" s="228"/>
      <c r="N295" s="229"/>
      <c r="O295" s="229"/>
      <c r="P295" s="229"/>
      <c r="Q295" s="229"/>
      <c r="R295" s="229"/>
      <c r="S295" s="229"/>
      <c r="T295" s="230"/>
      <c r="AT295" s="231" t="s">
        <v>157</v>
      </c>
      <c r="AU295" s="231" t="s">
        <v>82</v>
      </c>
      <c r="AV295" s="12" t="s">
        <v>24</v>
      </c>
      <c r="AW295" s="12" t="s">
        <v>39</v>
      </c>
      <c r="AX295" s="12" t="s">
        <v>75</v>
      </c>
      <c r="AY295" s="231" t="s">
        <v>144</v>
      </c>
    </row>
    <row r="296" spans="2:65" s="13" customFormat="1">
      <c r="B296" s="232"/>
      <c r="C296" s="233"/>
      <c r="D296" s="245" t="s">
        <v>157</v>
      </c>
      <c r="E296" s="255" t="s">
        <v>22</v>
      </c>
      <c r="F296" s="256" t="s">
        <v>857</v>
      </c>
      <c r="G296" s="233"/>
      <c r="H296" s="257">
        <v>1141.5999999999999</v>
      </c>
      <c r="I296" s="237"/>
      <c r="J296" s="233"/>
      <c r="K296" s="233"/>
      <c r="L296" s="238"/>
      <c r="M296" s="239"/>
      <c r="N296" s="240"/>
      <c r="O296" s="240"/>
      <c r="P296" s="240"/>
      <c r="Q296" s="240"/>
      <c r="R296" s="240"/>
      <c r="S296" s="240"/>
      <c r="T296" s="241"/>
      <c r="AT296" s="242" t="s">
        <v>157</v>
      </c>
      <c r="AU296" s="242" t="s">
        <v>82</v>
      </c>
      <c r="AV296" s="13" t="s">
        <v>82</v>
      </c>
      <c r="AW296" s="13" t="s">
        <v>39</v>
      </c>
      <c r="AX296" s="13" t="s">
        <v>24</v>
      </c>
      <c r="AY296" s="242" t="s">
        <v>144</v>
      </c>
    </row>
    <row r="297" spans="2:65" s="1" customFormat="1" ht="31.5" customHeight="1">
      <c r="B297" s="42"/>
      <c r="C297" s="205" t="s">
        <v>372</v>
      </c>
      <c r="D297" s="205" t="s">
        <v>146</v>
      </c>
      <c r="E297" s="206" t="s">
        <v>858</v>
      </c>
      <c r="F297" s="207" t="s">
        <v>859</v>
      </c>
      <c r="G297" s="208" t="s">
        <v>149</v>
      </c>
      <c r="H297" s="209">
        <v>34.5</v>
      </c>
      <c r="I297" s="210"/>
      <c r="J297" s="211">
        <f>ROUND(I297*H297,2)</f>
        <v>0</v>
      </c>
      <c r="K297" s="207" t="s">
        <v>150</v>
      </c>
      <c r="L297" s="62"/>
      <c r="M297" s="212" t="s">
        <v>22</v>
      </c>
      <c r="N297" s="213" t="s">
        <v>46</v>
      </c>
      <c r="O297" s="43"/>
      <c r="P297" s="214">
        <f>O297*H297</f>
        <v>0</v>
      </c>
      <c r="Q297" s="214">
        <v>0</v>
      </c>
      <c r="R297" s="214">
        <f>Q297*H297</f>
        <v>0</v>
      </c>
      <c r="S297" s="214">
        <v>0</v>
      </c>
      <c r="T297" s="215">
        <f>S297*H297</f>
        <v>0</v>
      </c>
      <c r="AR297" s="25" t="s">
        <v>151</v>
      </c>
      <c r="AT297" s="25" t="s">
        <v>146</v>
      </c>
      <c r="AU297" s="25" t="s">
        <v>82</v>
      </c>
      <c r="AY297" s="25" t="s">
        <v>144</v>
      </c>
      <c r="BE297" s="216">
        <f>IF(N297="základní",J297,0)</f>
        <v>0</v>
      </c>
      <c r="BF297" s="216">
        <f>IF(N297="snížená",J297,0)</f>
        <v>0</v>
      </c>
      <c r="BG297" s="216">
        <f>IF(N297="zákl. přenesená",J297,0)</f>
        <v>0</v>
      </c>
      <c r="BH297" s="216">
        <f>IF(N297="sníž. přenesená",J297,0)</f>
        <v>0</v>
      </c>
      <c r="BI297" s="216">
        <f>IF(N297="nulová",J297,0)</f>
        <v>0</v>
      </c>
      <c r="BJ297" s="25" t="s">
        <v>24</v>
      </c>
      <c r="BK297" s="216">
        <f>ROUND(I297*H297,2)</f>
        <v>0</v>
      </c>
      <c r="BL297" s="25" t="s">
        <v>151</v>
      </c>
      <c r="BM297" s="25" t="s">
        <v>860</v>
      </c>
    </row>
    <row r="298" spans="2:65" s="1" customFormat="1">
      <c r="B298" s="42"/>
      <c r="C298" s="64"/>
      <c r="D298" s="217" t="s">
        <v>153</v>
      </c>
      <c r="E298" s="64"/>
      <c r="F298" s="218" t="s">
        <v>861</v>
      </c>
      <c r="G298" s="64"/>
      <c r="H298" s="64"/>
      <c r="I298" s="173"/>
      <c r="J298" s="64"/>
      <c r="K298" s="64"/>
      <c r="L298" s="62"/>
      <c r="M298" s="219"/>
      <c r="N298" s="43"/>
      <c r="O298" s="43"/>
      <c r="P298" s="43"/>
      <c r="Q298" s="43"/>
      <c r="R298" s="43"/>
      <c r="S298" s="43"/>
      <c r="T298" s="79"/>
      <c r="AT298" s="25" t="s">
        <v>153</v>
      </c>
      <c r="AU298" s="25" t="s">
        <v>82</v>
      </c>
    </row>
    <row r="299" spans="2:65" s="1" customFormat="1" ht="67.5">
      <c r="B299" s="42"/>
      <c r="C299" s="64"/>
      <c r="D299" s="217" t="s">
        <v>155</v>
      </c>
      <c r="E299" s="64"/>
      <c r="F299" s="220" t="s">
        <v>862</v>
      </c>
      <c r="G299" s="64"/>
      <c r="H299" s="64"/>
      <c r="I299" s="173"/>
      <c r="J299" s="64"/>
      <c r="K299" s="64"/>
      <c r="L299" s="62"/>
      <c r="M299" s="219"/>
      <c r="N299" s="43"/>
      <c r="O299" s="43"/>
      <c r="P299" s="43"/>
      <c r="Q299" s="43"/>
      <c r="R299" s="43"/>
      <c r="S299" s="43"/>
      <c r="T299" s="79"/>
      <c r="AT299" s="25" t="s">
        <v>155</v>
      </c>
      <c r="AU299" s="25" t="s">
        <v>82</v>
      </c>
    </row>
    <row r="300" spans="2:65" s="12" customFormat="1">
      <c r="B300" s="221"/>
      <c r="C300" s="222"/>
      <c r="D300" s="217" t="s">
        <v>157</v>
      </c>
      <c r="E300" s="223" t="s">
        <v>22</v>
      </c>
      <c r="F300" s="224" t="s">
        <v>158</v>
      </c>
      <c r="G300" s="222"/>
      <c r="H300" s="225" t="s">
        <v>22</v>
      </c>
      <c r="I300" s="226"/>
      <c r="J300" s="222"/>
      <c r="K300" s="222"/>
      <c r="L300" s="227"/>
      <c r="M300" s="228"/>
      <c r="N300" s="229"/>
      <c r="O300" s="229"/>
      <c r="P300" s="229"/>
      <c r="Q300" s="229"/>
      <c r="R300" s="229"/>
      <c r="S300" s="229"/>
      <c r="T300" s="230"/>
      <c r="AT300" s="231" t="s">
        <v>157</v>
      </c>
      <c r="AU300" s="231" t="s">
        <v>82</v>
      </c>
      <c r="AV300" s="12" t="s">
        <v>24</v>
      </c>
      <c r="AW300" s="12" t="s">
        <v>39</v>
      </c>
      <c r="AX300" s="12" t="s">
        <v>75</v>
      </c>
      <c r="AY300" s="231" t="s">
        <v>144</v>
      </c>
    </row>
    <row r="301" spans="2:65" s="12" customFormat="1">
      <c r="B301" s="221"/>
      <c r="C301" s="222"/>
      <c r="D301" s="217" t="s">
        <v>157</v>
      </c>
      <c r="E301" s="223" t="s">
        <v>22</v>
      </c>
      <c r="F301" s="224" t="s">
        <v>863</v>
      </c>
      <c r="G301" s="222"/>
      <c r="H301" s="225" t="s">
        <v>22</v>
      </c>
      <c r="I301" s="226"/>
      <c r="J301" s="222"/>
      <c r="K301" s="222"/>
      <c r="L301" s="227"/>
      <c r="M301" s="228"/>
      <c r="N301" s="229"/>
      <c r="O301" s="229"/>
      <c r="P301" s="229"/>
      <c r="Q301" s="229"/>
      <c r="R301" s="229"/>
      <c r="S301" s="229"/>
      <c r="T301" s="230"/>
      <c r="AT301" s="231" t="s">
        <v>157</v>
      </c>
      <c r="AU301" s="231" t="s">
        <v>82</v>
      </c>
      <c r="AV301" s="12" t="s">
        <v>24</v>
      </c>
      <c r="AW301" s="12" t="s">
        <v>39</v>
      </c>
      <c r="AX301" s="12" t="s">
        <v>75</v>
      </c>
      <c r="AY301" s="231" t="s">
        <v>144</v>
      </c>
    </row>
    <row r="302" spans="2:65" s="12" customFormat="1">
      <c r="B302" s="221"/>
      <c r="C302" s="222"/>
      <c r="D302" s="217" t="s">
        <v>157</v>
      </c>
      <c r="E302" s="223" t="s">
        <v>22</v>
      </c>
      <c r="F302" s="224" t="s">
        <v>864</v>
      </c>
      <c r="G302" s="222"/>
      <c r="H302" s="225" t="s">
        <v>22</v>
      </c>
      <c r="I302" s="226"/>
      <c r="J302" s="222"/>
      <c r="K302" s="222"/>
      <c r="L302" s="227"/>
      <c r="M302" s="228"/>
      <c r="N302" s="229"/>
      <c r="O302" s="229"/>
      <c r="P302" s="229"/>
      <c r="Q302" s="229"/>
      <c r="R302" s="229"/>
      <c r="S302" s="229"/>
      <c r="T302" s="230"/>
      <c r="AT302" s="231" t="s">
        <v>157</v>
      </c>
      <c r="AU302" s="231" t="s">
        <v>82</v>
      </c>
      <c r="AV302" s="12" t="s">
        <v>24</v>
      </c>
      <c r="AW302" s="12" t="s">
        <v>39</v>
      </c>
      <c r="AX302" s="12" t="s">
        <v>75</v>
      </c>
      <c r="AY302" s="231" t="s">
        <v>144</v>
      </c>
    </row>
    <row r="303" spans="2:65" s="13" customFormat="1">
      <c r="B303" s="232"/>
      <c r="C303" s="233"/>
      <c r="D303" s="245" t="s">
        <v>157</v>
      </c>
      <c r="E303" s="255" t="s">
        <v>22</v>
      </c>
      <c r="F303" s="256" t="s">
        <v>865</v>
      </c>
      <c r="G303" s="233"/>
      <c r="H303" s="257">
        <v>34.5</v>
      </c>
      <c r="I303" s="237"/>
      <c r="J303" s="233"/>
      <c r="K303" s="233"/>
      <c r="L303" s="238"/>
      <c r="M303" s="239"/>
      <c r="N303" s="240"/>
      <c r="O303" s="240"/>
      <c r="P303" s="240"/>
      <c r="Q303" s="240"/>
      <c r="R303" s="240"/>
      <c r="S303" s="240"/>
      <c r="T303" s="241"/>
      <c r="AT303" s="242" t="s">
        <v>157</v>
      </c>
      <c r="AU303" s="242" t="s">
        <v>82</v>
      </c>
      <c r="AV303" s="13" t="s">
        <v>82</v>
      </c>
      <c r="AW303" s="13" t="s">
        <v>39</v>
      </c>
      <c r="AX303" s="13" t="s">
        <v>24</v>
      </c>
      <c r="AY303" s="242" t="s">
        <v>144</v>
      </c>
    </row>
    <row r="304" spans="2:65" s="1" customFormat="1" ht="22.5" customHeight="1">
      <c r="B304" s="42"/>
      <c r="C304" s="205" t="s">
        <v>377</v>
      </c>
      <c r="D304" s="205" t="s">
        <v>146</v>
      </c>
      <c r="E304" s="206" t="s">
        <v>866</v>
      </c>
      <c r="F304" s="207" t="s">
        <v>867</v>
      </c>
      <c r="G304" s="208" t="s">
        <v>245</v>
      </c>
      <c r="H304" s="209">
        <v>186.1</v>
      </c>
      <c r="I304" s="210"/>
      <c r="J304" s="211">
        <f>ROUND(I304*H304,2)</f>
        <v>0</v>
      </c>
      <c r="K304" s="207" t="s">
        <v>150</v>
      </c>
      <c r="L304" s="62"/>
      <c r="M304" s="212" t="s">
        <v>22</v>
      </c>
      <c r="N304" s="213" t="s">
        <v>46</v>
      </c>
      <c r="O304" s="43"/>
      <c r="P304" s="214">
        <f>O304*H304</f>
        <v>0</v>
      </c>
      <c r="Q304" s="214">
        <v>0</v>
      </c>
      <c r="R304" s="214">
        <f>Q304*H304</f>
        <v>0</v>
      </c>
      <c r="S304" s="214">
        <v>0</v>
      </c>
      <c r="T304" s="215">
        <f>S304*H304</f>
        <v>0</v>
      </c>
      <c r="AR304" s="25" t="s">
        <v>151</v>
      </c>
      <c r="AT304" s="25" t="s">
        <v>146</v>
      </c>
      <c r="AU304" s="25" t="s">
        <v>82</v>
      </c>
      <c r="AY304" s="25" t="s">
        <v>144</v>
      </c>
      <c r="BE304" s="216">
        <f>IF(N304="základní",J304,0)</f>
        <v>0</v>
      </c>
      <c r="BF304" s="216">
        <f>IF(N304="snížená",J304,0)</f>
        <v>0</v>
      </c>
      <c r="BG304" s="216">
        <f>IF(N304="zákl. přenesená",J304,0)</f>
        <v>0</v>
      </c>
      <c r="BH304" s="216">
        <f>IF(N304="sníž. přenesená",J304,0)</f>
        <v>0</v>
      </c>
      <c r="BI304" s="216">
        <f>IF(N304="nulová",J304,0)</f>
        <v>0</v>
      </c>
      <c r="BJ304" s="25" t="s">
        <v>24</v>
      </c>
      <c r="BK304" s="216">
        <f>ROUND(I304*H304,2)</f>
        <v>0</v>
      </c>
      <c r="BL304" s="25" t="s">
        <v>151</v>
      </c>
      <c r="BM304" s="25" t="s">
        <v>868</v>
      </c>
    </row>
    <row r="305" spans="2:65" s="1" customFormat="1">
      <c r="B305" s="42"/>
      <c r="C305" s="64"/>
      <c r="D305" s="217" t="s">
        <v>153</v>
      </c>
      <c r="E305" s="64"/>
      <c r="F305" s="218" t="s">
        <v>869</v>
      </c>
      <c r="G305" s="64"/>
      <c r="H305" s="64"/>
      <c r="I305" s="173"/>
      <c r="J305" s="64"/>
      <c r="K305" s="64"/>
      <c r="L305" s="62"/>
      <c r="M305" s="219"/>
      <c r="N305" s="43"/>
      <c r="O305" s="43"/>
      <c r="P305" s="43"/>
      <c r="Q305" s="43"/>
      <c r="R305" s="43"/>
      <c r="S305" s="43"/>
      <c r="T305" s="79"/>
      <c r="AT305" s="25" t="s">
        <v>153</v>
      </c>
      <c r="AU305" s="25" t="s">
        <v>82</v>
      </c>
    </row>
    <row r="306" spans="2:65" s="12" customFormat="1">
      <c r="B306" s="221"/>
      <c r="C306" s="222"/>
      <c r="D306" s="217" t="s">
        <v>157</v>
      </c>
      <c r="E306" s="223" t="s">
        <v>22</v>
      </c>
      <c r="F306" s="224" t="s">
        <v>870</v>
      </c>
      <c r="G306" s="222"/>
      <c r="H306" s="225" t="s">
        <v>22</v>
      </c>
      <c r="I306" s="226"/>
      <c r="J306" s="222"/>
      <c r="K306" s="222"/>
      <c r="L306" s="227"/>
      <c r="M306" s="228"/>
      <c r="N306" s="229"/>
      <c r="O306" s="229"/>
      <c r="P306" s="229"/>
      <c r="Q306" s="229"/>
      <c r="R306" s="229"/>
      <c r="S306" s="229"/>
      <c r="T306" s="230"/>
      <c r="AT306" s="231" t="s">
        <v>157</v>
      </c>
      <c r="AU306" s="231" t="s">
        <v>82</v>
      </c>
      <c r="AV306" s="12" t="s">
        <v>24</v>
      </c>
      <c r="AW306" s="12" t="s">
        <v>39</v>
      </c>
      <c r="AX306" s="12" t="s">
        <v>75</v>
      </c>
      <c r="AY306" s="231" t="s">
        <v>144</v>
      </c>
    </row>
    <row r="307" spans="2:65" s="13" customFormat="1">
      <c r="B307" s="232"/>
      <c r="C307" s="233"/>
      <c r="D307" s="245" t="s">
        <v>157</v>
      </c>
      <c r="E307" s="255" t="s">
        <v>22</v>
      </c>
      <c r="F307" s="256" t="s">
        <v>871</v>
      </c>
      <c r="G307" s="233"/>
      <c r="H307" s="257">
        <v>186.1</v>
      </c>
      <c r="I307" s="237"/>
      <c r="J307" s="233"/>
      <c r="K307" s="233"/>
      <c r="L307" s="238"/>
      <c r="M307" s="239"/>
      <c r="N307" s="240"/>
      <c r="O307" s="240"/>
      <c r="P307" s="240"/>
      <c r="Q307" s="240"/>
      <c r="R307" s="240"/>
      <c r="S307" s="240"/>
      <c r="T307" s="241"/>
      <c r="AT307" s="242" t="s">
        <v>157</v>
      </c>
      <c r="AU307" s="242" t="s">
        <v>82</v>
      </c>
      <c r="AV307" s="13" t="s">
        <v>82</v>
      </c>
      <c r="AW307" s="13" t="s">
        <v>39</v>
      </c>
      <c r="AX307" s="13" t="s">
        <v>24</v>
      </c>
      <c r="AY307" s="242" t="s">
        <v>144</v>
      </c>
    </row>
    <row r="308" spans="2:65" s="1" customFormat="1" ht="22.5" customHeight="1">
      <c r="B308" s="42"/>
      <c r="C308" s="205" t="s">
        <v>382</v>
      </c>
      <c r="D308" s="205" t="s">
        <v>146</v>
      </c>
      <c r="E308" s="206" t="s">
        <v>872</v>
      </c>
      <c r="F308" s="207" t="s">
        <v>873</v>
      </c>
      <c r="G308" s="208" t="s">
        <v>245</v>
      </c>
      <c r="H308" s="209">
        <v>186.1</v>
      </c>
      <c r="I308" s="210"/>
      <c r="J308" s="211">
        <f>ROUND(I308*H308,2)</f>
        <v>0</v>
      </c>
      <c r="K308" s="207" t="s">
        <v>150</v>
      </c>
      <c r="L308" s="62"/>
      <c r="M308" s="212" t="s">
        <v>22</v>
      </c>
      <c r="N308" s="213" t="s">
        <v>46</v>
      </c>
      <c r="O308" s="43"/>
      <c r="P308" s="214">
        <f>O308*H308</f>
        <v>0</v>
      </c>
      <c r="Q308" s="214">
        <v>0</v>
      </c>
      <c r="R308" s="214">
        <f>Q308*H308</f>
        <v>0</v>
      </c>
      <c r="S308" s="214">
        <v>0</v>
      </c>
      <c r="T308" s="215">
        <f>S308*H308</f>
        <v>0</v>
      </c>
      <c r="AR308" s="25" t="s">
        <v>151</v>
      </c>
      <c r="AT308" s="25" t="s">
        <v>146</v>
      </c>
      <c r="AU308" s="25" t="s">
        <v>82</v>
      </c>
      <c r="AY308" s="25" t="s">
        <v>144</v>
      </c>
      <c r="BE308" s="216">
        <f>IF(N308="základní",J308,0)</f>
        <v>0</v>
      </c>
      <c r="BF308" s="216">
        <f>IF(N308="snížená",J308,0)</f>
        <v>0</v>
      </c>
      <c r="BG308" s="216">
        <f>IF(N308="zákl. přenesená",J308,0)</f>
        <v>0</v>
      </c>
      <c r="BH308" s="216">
        <f>IF(N308="sníž. přenesená",J308,0)</f>
        <v>0</v>
      </c>
      <c r="BI308" s="216">
        <f>IF(N308="nulová",J308,0)</f>
        <v>0</v>
      </c>
      <c r="BJ308" s="25" t="s">
        <v>24</v>
      </c>
      <c r="BK308" s="216">
        <f>ROUND(I308*H308,2)</f>
        <v>0</v>
      </c>
      <c r="BL308" s="25" t="s">
        <v>151</v>
      </c>
      <c r="BM308" s="25" t="s">
        <v>874</v>
      </c>
    </row>
    <row r="309" spans="2:65" s="1" customFormat="1">
      <c r="B309" s="42"/>
      <c r="C309" s="64"/>
      <c r="D309" s="217" t="s">
        <v>153</v>
      </c>
      <c r="E309" s="64"/>
      <c r="F309" s="218" t="s">
        <v>875</v>
      </c>
      <c r="G309" s="64"/>
      <c r="H309" s="64"/>
      <c r="I309" s="173"/>
      <c r="J309" s="64"/>
      <c r="K309" s="64"/>
      <c r="L309" s="62"/>
      <c r="M309" s="219"/>
      <c r="N309" s="43"/>
      <c r="O309" s="43"/>
      <c r="P309" s="43"/>
      <c r="Q309" s="43"/>
      <c r="R309" s="43"/>
      <c r="S309" s="43"/>
      <c r="T309" s="79"/>
      <c r="AT309" s="25" t="s">
        <v>153</v>
      </c>
      <c r="AU309" s="25" t="s">
        <v>82</v>
      </c>
    </row>
    <row r="310" spans="2:65" s="1" customFormat="1" ht="54">
      <c r="B310" s="42"/>
      <c r="C310" s="64"/>
      <c r="D310" s="217" t="s">
        <v>155</v>
      </c>
      <c r="E310" s="64"/>
      <c r="F310" s="220" t="s">
        <v>876</v>
      </c>
      <c r="G310" s="64"/>
      <c r="H310" s="64"/>
      <c r="I310" s="173"/>
      <c r="J310" s="64"/>
      <c r="K310" s="64"/>
      <c r="L310" s="62"/>
      <c r="M310" s="219"/>
      <c r="N310" s="43"/>
      <c r="O310" s="43"/>
      <c r="P310" s="43"/>
      <c r="Q310" s="43"/>
      <c r="R310" s="43"/>
      <c r="S310" s="43"/>
      <c r="T310" s="79"/>
      <c r="AT310" s="25" t="s">
        <v>155</v>
      </c>
      <c r="AU310" s="25" t="s">
        <v>82</v>
      </c>
    </row>
    <row r="311" spans="2:65" s="13" customFormat="1">
      <c r="B311" s="232"/>
      <c r="C311" s="233"/>
      <c r="D311" s="217" t="s">
        <v>157</v>
      </c>
      <c r="E311" s="234" t="s">
        <v>22</v>
      </c>
      <c r="F311" s="235" t="s">
        <v>877</v>
      </c>
      <c r="G311" s="233"/>
      <c r="H311" s="236">
        <v>186.1</v>
      </c>
      <c r="I311" s="237"/>
      <c r="J311" s="233"/>
      <c r="K311" s="233"/>
      <c r="L311" s="238"/>
      <c r="M311" s="239"/>
      <c r="N311" s="240"/>
      <c r="O311" s="240"/>
      <c r="P311" s="240"/>
      <c r="Q311" s="240"/>
      <c r="R311" s="240"/>
      <c r="S311" s="240"/>
      <c r="T311" s="241"/>
      <c r="AT311" s="242" t="s">
        <v>157</v>
      </c>
      <c r="AU311" s="242" t="s">
        <v>82</v>
      </c>
      <c r="AV311" s="13" t="s">
        <v>82</v>
      </c>
      <c r="AW311" s="13" t="s">
        <v>39</v>
      </c>
      <c r="AX311" s="13" t="s">
        <v>24</v>
      </c>
      <c r="AY311" s="242" t="s">
        <v>144</v>
      </c>
    </row>
    <row r="312" spans="2:65" s="11" customFormat="1" ht="29.85" customHeight="1">
      <c r="B312" s="188"/>
      <c r="C312" s="189"/>
      <c r="D312" s="202" t="s">
        <v>74</v>
      </c>
      <c r="E312" s="203" t="s">
        <v>878</v>
      </c>
      <c r="F312" s="203" t="s">
        <v>879</v>
      </c>
      <c r="G312" s="189"/>
      <c r="H312" s="189"/>
      <c r="I312" s="192"/>
      <c r="J312" s="204">
        <f>BK312</f>
        <v>0</v>
      </c>
      <c r="K312" s="189"/>
      <c r="L312" s="194"/>
      <c r="M312" s="195"/>
      <c r="N312" s="196"/>
      <c r="O312" s="196"/>
      <c r="P312" s="197">
        <f>SUM(P313:P373)</f>
        <v>0</v>
      </c>
      <c r="Q312" s="196"/>
      <c r="R312" s="197">
        <f>SUM(R313:R373)</f>
        <v>3.5741149999999995</v>
      </c>
      <c r="S312" s="196"/>
      <c r="T312" s="198">
        <f>SUM(T313:T373)</f>
        <v>0</v>
      </c>
      <c r="AR312" s="199" t="s">
        <v>24</v>
      </c>
      <c r="AT312" s="200" t="s">
        <v>74</v>
      </c>
      <c r="AU312" s="200" t="s">
        <v>24</v>
      </c>
      <c r="AY312" s="199" t="s">
        <v>144</v>
      </c>
      <c r="BK312" s="201">
        <f>SUM(BK313:BK373)</f>
        <v>0</v>
      </c>
    </row>
    <row r="313" spans="2:65" s="1" customFormat="1" ht="31.5" customHeight="1">
      <c r="B313" s="42"/>
      <c r="C313" s="205" t="s">
        <v>390</v>
      </c>
      <c r="D313" s="205" t="s">
        <v>146</v>
      </c>
      <c r="E313" s="206" t="s">
        <v>880</v>
      </c>
      <c r="F313" s="207" t="s">
        <v>881</v>
      </c>
      <c r="G313" s="208" t="s">
        <v>406</v>
      </c>
      <c r="H313" s="209">
        <v>247</v>
      </c>
      <c r="I313" s="210"/>
      <c r="J313" s="211">
        <f>ROUND(I313*H313,2)</f>
        <v>0</v>
      </c>
      <c r="K313" s="207" t="s">
        <v>150</v>
      </c>
      <c r="L313" s="62"/>
      <c r="M313" s="212" t="s">
        <v>22</v>
      </c>
      <c r="N313" s="213" t="s">
        <v>46</v>
      </c>
      <c r="O313" s="43"/>
      <c r="P313" s="214">
        <f>O313*H313</f>
        <v>0</v>
      </c>
      <c r="Q313" s="214">
        <v>0</v>
      </c>
      <c r="R313" s="214">
        <f>Q313*H313</f>
        <v>0</v>
      </c>
      <c r="S313" s="214">
        <v>0</v>
      </c>
      <c r="T313" s="215">
        <f>S313*H313</f>
        <v>0</v>
      </c>
      <c r="AR313" s="25" t="s">
        <v>151</v>
      </c>
      <c r="AT313" s="25" t="s">
        <v>146</v>
      </c>
      <c r="AU313" s="25" t="s">
        <v>82</v>
      </c>
      <c r="AY313" s="25" t="s">
        <v>144</v>
      </c>
      <c r="BE313" s="216">
        <f>IF(N313="základní",J313,0)</f>
        <v>0</v>
      </c>
      <c r="BF313" s="216">
        <f>IF(N313="snížená",J313,0)</f>
        <v>0</v>
      </c>
      <c r="BG313" s="216">
        <f>IF(N313="zákl. přenesená",J313,0)</f>
        <v>0</v>
      </c>
      <c r="BH313" s="216">
        <f>IF(N313="sníž. přenesená",J313,0)</f>
        <v>0</v>
      </c>
      <c r="BI313" s="216">
        <f>IF(N313="nulová",J313,0)</f>
        <v>0</v>
      </c>
      <c r="BJ313" s="25" t="s">
        <v>24</v>
      </c>
      <c r="BK313" s="216">
        <f>ROUND(I313*H313,2)</f>
        <v>0</v>
      </c>
      <c r="BL313" s="25" t="s">
        <v>151</v>
      </c>
      <c r="BM313" s="25" t="s">
        <v>882</v>
      </c>
    </row>
    <row r="314" spans="2:65" s="1" customFormat="1" ht="27">
      <c r="B314" s="42"/>
      <c r="C314" s="64"/>
      <c r="D314" s="217" t="s">
        <v>153</v>
      </c>
      <c r="E314" s="64"/>
      <c r="F314" s="218" t="s">
        <v>883</v>
      </c>
      <c r="G314" s="64"/>
      <c r="H314" s="64"/>
      <c r="I314" s="173"/>
      <c r="J314" s="64"/>
      <c r="K314" s="64"/>
      <c r="L314" s="62"/>
      <c r="M314" s="219"/>
      <c r="N314" s="43"/>
      <c r="O314" s="43"/>
      <c r="P314" s="43"/>
      <c r="Q314" s="43"/>
      <c r="R314" s="43"/>
      <c r="S314" s="43"/>
      <c r="T314" s="79"/>
      <c r="AT314" s="25" t="s">
        <v>153</v>
      </c>
      <c r="AU314" s="25" t="s">
        <v>82</v>
      </c>
    </row>
    <row r="315" spans="2:65" s="1" customFormat="1" ht="81">
      <c r="B315" s="42"/>
      <c r="C315" s="64"/>
      <c r="D315" s="217" t="s">
        <v>155</v>
      </c>
      <c r="E315" s="64"/>
      <c r="F315" s="220" t="s">
        <v>884</v>
      </c>
      <c r="G315" s="64"/>
      <c r="H315" s="64"/>
      <c r="I315" s="173"/>
      <c r="J315" s="64"/>
      <c r="K315" s="64"/>
      <c r="L315" s="62"/>
      <c r="M315" s="219"/>
      <c r="N315" s="43"/>
      <c r="O315" s="43"/>
      <c r="P315" s="43"/>
      <c r="Q315" s="43"/>
      <c r="R315" s="43"/>
      <c r="S315" s="43"/>
      <c r="T315" s="79"/>
      <c r="AT315" s="25" t="s">
        <v>155</v>
      </c>
      <c r="AU315" s="25" t="s">
        <v>82</v>
      </c>
    </row>
    <row r="316" spans="2:65" s="12" customFormat="1">
      <c r="B316" s="221"/>
      <c r="C316" s="222"/>
      <c r="D316" s="217" t="s">
        <v>157</v>
      </c>
      <c r="E316" s="223" t="s">
        <v>22</v>
      </c>
      <c r="F316" s="224" t="s">
        <v>158</v>
      </c>
      <c r="G316" s="222"/>
      <c r="H316" s="225" t="s">
        <v>22</v>
      </c>
      <c r="I316" s="226"/>
      <c r="J316" s="222"/>
      <c r="K316" s="222"/>
      <c r="L316" s="227"/>
      <c r="M316" s="228"/>
      <c r="N316" s="229"/>
      <c r="O316" s="229"/>
      <c r="P316" s="229"/>
      <c r="Q316" s="229"/>
      <c r="R316" s="229"/>
      <c r="S316" s="229"/>
      <c r="T316" s="230"/>
      <c r="AT316" s="231" t="s">
        <v>157</v>
      </c>
      <c r="AU316" s="231" t="s">
        <v>82</v>
      </c>
      <c r="AV316" s="12" t="s">
        <v>24</v>
      </c>
      <c r="AW316" s="12" t="s">
        <v>39</v>
      </c>
      <c r="AX316" s="12" t="s">
        <v>75</v>
      </c>
      <c r="AY316" s="231" t="s">
        <v>144</v>
      </c>
    </row>
    <row r="317" spans="2:65" s="13" customFormat="1">
      <c r="B317" s="232"/>
      <c r="C317" s="233"/>
      <c r="D317" s="245" t="s">
        <v>157</v>
      </c>
      <c r="E317" s="255" t="s">
        <v>22</v>
      </c>
      <c r="F317" s="256" t="s">
        <v>885</v>
      </c>
      <c r="G317" s="233"/>
      <c r="H317" s="257">
        <v>247</v>
      </c>
      <c r="I317" s="237"/>
      <c r="J317" s="233"/>
      <c r="K317" s="233"/>
      <c r="L317" s="238"/>
      <c r="M317" s="239"/>
      <c r="N317" s="240"/>
      <c r="O317" s="240"/>
      <c r="P317" s="240"/>
      <c r="Q317" s="240"/>
      <c r="R317" s="240"/>
      <c r="S317" s="240"/>
      <c r="T317" s="241"/>
      <c r="AT317" s="242" t="s">
        <v>157</v>
      </c>
      <c r="AU317" s="242" t="s">
        <v>82</v>
      </c>
      <c r="AV317" s="13" t="s">
        <v>82</v>
      </c>
      <c r="AW317" s="13" t="s">
        <v>39</v>
      </c>
      <c r="AX317" s="13" t="s">
        <v>24</v>
      </c>
      <c r="AY317" s="242" t="s">
        <v>144</v>
      </c>
    </row>
    <row r="318" spans="2:65" s="1" customFormat="1" ht="22.5" customHeight="1">
      <c r="B318" s="42"/>
      <c r="C318" s="205" t="s">
        <v>396</v>
      </c>
      <c r="D318" s="205" t="s">
        <v>146</v>
      </c>
      <c r="E318" s="206" t="s">
        <v>886</v>
      </c>
      <c r="F318" s="207" t="s">
        <v>887</v>
      </c>
      <c r="G318" s="208" t="s">
        <v>406</v>
      </c>
      <c r="H318" s="209">
        <v>247</v>
      </c>
      <c r="I318" s="210"/>
      <c r="J318" s="211">
        <f>ROUND(I318*H318,2)</f>
        <v>0</v>
      </c>
      <c r="K318" s="207" t="s">
        <v>150</v>
      </c>
      <c r="L318" s="62"/>
      <c r="M318" s="212" t="s">
        <v>22</v>
      </c>
      <c r="N318" s="213" t="s">
        <v>46</v>
      </c>
      <c r="O318" s="43"/>
      <c r="P318" s="214">
        <f>O318*H318</f>
        <v>0</v>
      </c>
      <c r="Q318" s="214">
        <v>0</v>
      </c>
      <c r="R318" s="214">
        <f>Q318*H318</f>
        <v>0</v>
      </c>
      <c r="S318" s="214">
        <v>0</v>
      </c>
      <c r="T318" s="215">
        <f>S318*H318</f>
        <v>0</v>
      </c>
      <c r="AR318" s="25" t="s">
        <v>151</v>
      </c>
      <c r="AT318" s="25" t="s">
        <v>146</v>
      </c>
      <c r="AU318" s="25" t="s">
        <v>82</v>
      </c>
      <c r="AY318" s="25" t="s">
        <v>144</v>
      </c>
      <c r="BE318" s="216">
        <f>IF(N318="základní",J318,0)</f>
        <v>0</v>
      </c>
      <c r="BF318" s="216">
        <f>IF(N318="snížená",J318,0)</f>
        <v>0</v>
      </c>
      <c r="BG318" s="216">
        <f>IF(N318="zákl. přenesená",J318,0)</f>
        <v>0</v>
      </c>
      <c r="BH318" s="216">
        <f>IF(N318="sníž. přenesená",J318,0)</f>
        <v>0</v>
      </c>
      <c r="BI318" s="216">
        <f>IF(N318="nulová",J318,0)</f>
        <v>0</v>
      </c>
      <c r="BJ318" s="25" t="s">
        <v>24</v>
      </c>
      <c r="BK318" s="216">
        <f>ROUND(I318*H318,2)</f>
        <v>0</v>
      </c>
      <c r="BL318" s="25" t="s">
        <v>151</v>
      </c>
      <c r="BM318" s="25" t="s">
        <v>888</v>
      </c>
    </row>
    <row r="319" spans="2:65" s="1" customFormat="1" ht="27">
      <c r="B319" s="42"/>
      <c r="C319" s="64"/>
      <c r="D319" s="217" t="s">
        <v>153</v>
      </c>
      <c r="E319" s="64"/>
      <c r="F319" s="218" t="s">
        <v>889</v>
      </c>
      <c r="G319" s="64"/>
      <c r="H319" s="64"/>
      <c r="I319" s="173"/>
      <c r="J319" s="64"/>
      <c r="K319" s="64"/>
      <c r="L319" s="62"/>
      <c r="M319" s="219"/>
      <c r="N319" s="43"/>
      <c r="O319" s="43"/>
      <c r="P319" s="43"/>
      <c r="Q319" s="43"/>
      <c r="R319" s="43"/>
      <c r="S319" s="43"/>
      <c r="T319" s="79"/>
      <c r="AT319" s="25" t="s">
        <v>153</v>
      </c>
      <c r="AU319" s="25" t="s">
        <v>82</v>
      </c>
    </row>
    <row r="320" spans="2:65" s="1" customFormat="1" ht="67.5">
      <c r="B320" s="42"/>
      <c r="C320" s="64"/>
      <c r="D320" s="217" t="s">
        <v>155</v>
      </c>
      <c r="E320" s="64"/>
      <c r="F320" s="220" t="s">
        <v>890</v>
      </c>
      <c r="G320" s="64"/>
      <c r="H320" s="64"/>
      <c r="I320" s="173"/>
      <c r="J320" s="64"/>
      <c r="K320" s="64"/>
      <c r="L320" s="62"/>
      <c r="M320" s="219"/>
      <c r="N320" s="43"/>
      <c r="O320" s="43"/>
      <c r="P320" s="43"/>
      <c r="Q320" s="43"/>
      <c r="R320" s="43"/>
      <c r="S320" s="43"/>
      <c r="T320" s="79"/>
      <c r="AT320" s="25" t="s">
        <v>155</v>
      </c>
      <c r="AU320" s="25" t="s">
        <v>82</v>
      </c>
    </row>
    <row r="321" spans="2:65" s="12" customFormat="1">
      <c r="B321" s="221"/>
      <c r="C321" s="222"/>
      <c r="D321" s="217" t="s">
        <v>157</v>
      </c>
      <c r="E321" s="223" t="s">
        <v>22</v>
      </c>
      <c r="F321" s="224" t="s">
        <v>158</v>
      </c>
      <c r="G321" s="222"/>
      <c r="H321" s="225" t="s">
        <v>22</v>
      </c>
      <c r="I321" s="226"/>
      <c r="J321" s="222"/>
      <c r="K321" s="222"/>
      <c r="L321" s="227"/>
      <c r="M321" s="228"/>
      <c r="N321" s="229"/>
      <c r="O321" s="229"/>
      <c r="P321" s="229"/>
      <c r="Q321" s="229"/>
      <c r="R321" s="229"/>
      <c r="S321" s="229"/>
      <c r="T321" s="230"/>
      <c r="AT321" s="231" t="s">
        <v>157</v>
      </c>
      <c r="AU321" s="231" t="s">
        <v>82</v>
      </c>
      <c r="AV321" s="12" t="s">
        <v>24</v>
      </c>
      <c r="AW321" s="12" t="s">
        <v>39</v>
      </c>
      <c r="AX321" s="12" t="s">
        <v>75</v>
      </c>
      <c r="AY321" s="231" t="s">
        <v>144</v>
      </c>
    </row>
    <row r="322" spans="2:65" s="12" customFormat="1">
      <c r="B322" s="221"/>
      <c r="C322" s="222"/>
      <c r="D322" s="217" t="s">
        <v>157</v>
      </c>
      <c r="E322" s="223" t="s">
        <v>22</v>
      </c>
      <c r="F322" s="224" t="s">
        <v>891</v>
      </c>
      <c r="G322" s="222"/>
      <c r="H322" s="225" t="s">
        <v>22</v>
      </c>
      <c r="I322" s="226"/>
      <c r="J322" s="222"/>
      <c r="K322" s="222"/>
      <c r="L322" s="227"/>
      <c r="M322" s="228"/>
      <c r="N322" s="229"/>
      <c r="O322" s="229"/>
      <c r="P322" s="229"/>
      <c r="Q322" s="229"/>
      <c r="R322" s="229"/>
      <c r="S322" s="229"/>
      <c r="T322" s="230"/>
      <c r="AT322" s="231" t="s">
        <v>157</v>
      </c>
      <c r="AU322" s="231" t="s">
        <v>82</v>
      </c>
      <c r="AV322" s="12" t="s">
        <v>24</v>
      </c>
      <c r="AW322" s="12" t="s">
        <v>39</v>
      </c>
      <c r="AX322" s="12" t="s">
        <v>75</v>
      </c>
      <c r="AY322" s="231" t="s">
        <v>144</v>
      </c>
    </row>
    <row r="323" spans="2:65" s="13" customFormat="1">
      <c r="B323" s="232"/>
      <c r="C323" s="233"/>
      <c r="D323" s="245" t="s">
        <v>157</v>
      </c>
      <c r="E323" s="255" t="s">
        <v>22</v>
      </c>
      <c r="F323" s="256" t="s">
        <v>892</v>
      </c>
      <c r="G323" s="233"/>
      <c r="H323" s="257">
        <v>247</v>
      </c>
      <c r="I323" s="237"/>
      <c r="J323" s="233"/>
      <c r="K323" s="233"/>
      <c r="L323" s="238"/>
      <c r="M323" s="239"/>
      <c r="N323" s="240"/>
      <c r="O323" s="240"/>
      <c r="P323" s="240"/>
      <c r="Q323" s="240"/>
      <c r="R323" s="240"/>
      <c r="S323" s="240"/>
      <c r="T323" s="241"/>
      <c r="AT323" s="242" t="s">
        <v>157</v>
      </c>
      <c r="AU323" s="242" t="s">
        <v>82</v>
      </c>
      <c r="AV323" s="13" t="s">
        <v>82</v>
      </c>
      <c r="AW323" s="13" t="s">
        <v>39</v>
      </c>
      <c r="AX323" s="13" t="s">
        <v>24</v>
      </c>
      <c r="AY323" s="242" t="s">
        <v>144</v>
      </c>
    </row>
    <row r="324" spans="2:65" s="1" customFormat="1" ht="31.5" customHeight="1">
      <c r="B324" s="42"/>
      <c r="C324" s="269" t="s">
        <v>403</v>
      </c>
      <c r="D324" s="269" t="s">
        <v>301</v>
      </c>
      <c r="E324" s="270" t="s">
        <v>893</v>
      </c>
      <c r="F324" s="271" t="s">
        <v>894</v>
      </c>
      <c r="G324" s="272" t="s">
        <v>895</v>
      </c>
      <c r="H324" s="273">
        <v>254.41</v>
      </c>
      <c r="I324" s="274"/>
      <c r="J324" s="275">
        <f>ROUND(I324*H324,2)</f>
        <v>0</v>
      </c>
      <c r="K324" s="271" t="s">
        <v>22</v>
      </c>
      <c r="L324" s="276"/>
      <c r="M324" s="277" t="s">
        <v>22</v>
      </c>
      <c r="N324" s="278" t="s">
        <v>46</v>
      </c>
      <c r="O324" s="43"/>
      <c r="P324" s="214">
        <f>O324*H324</f>
        <v>0</v>
      </c>
      <c r="Q324" s="214">
        <v>0.01</v>
      </c>
      <c r="R324" s="214">
        <f>Q324*H324</f>
        <v>2.5440999999999998</v>
      </c>
      <c r="S324" s="214">
        <v>0</v>
      </c>
      <c r="T324" s="215">
        <f>S324*H324</f>
        <v>0</v>
      </c>
      <c r="AR324" s="25" t="s">
        <v>217</v>
      </c>
      <c r="AT324" s="25" t="s">
        <v>301</v>
      </c>
      <c r="AU324" s="25" t="s">
        <v>82</v>
      </c>
      <c r="AY324" s="25" t="s">
        <v>144</v>
      </c>
      <c r="BE324" s="216">
        <f>IF(N324="základní",J324,0)</f>
        <v>0</v>
      </c>
      <c r="BF324" s="216">
        <f>IF(N324="snížená",J324,0)</f>
        <v>0</v>
      </c>
      <c r="BG324" s="216">
        <f>IF(N324="zákl. přenesená",J324,0)</f>
        <v>0</v>
      </c>
      <c r="BH324" s="216">
        <f>IF(N324="sníž. přenesená",J324,0)</f>
        <v>0</v>
      </c>
      <c r="BI324" s="216">
        <f>IF(N324="nulová",J324,0)</f>
        <v>0</v>
      </c>
      <c r="BJ324" s="25" t="s">
        <v>24</v>
      </c>
      <c r="BK324" s="216">
        <f>ROUND(I324*H324,2)</f>
        <v>0</v>
      </c>
      <c r="BL324" s="25" t="s">
        <v>151</v>
      </c>
      <c r="BM324" s="25" t="s">
        <v>896</v>
      </c>
    </row>
    <row r="325" spans="2:65" s="1" customFormat="1">
      <c r="B325" s="42"/>
      <c r="C325" s="64"/>
      <c r="D325" s="217" t="s">
        <v>153</v>
      </c>
      <c r="E325" s="64"/>
      <c r="F325" s="218" t="s">
        <v>894</v>
      </c>
      <c r="G325" s="64"/>
      <c r="H325" s="64"/>
      <c r="I325" s="173"/>
      <c r="J325" s="64"/>
      <c r="K325" s="64"/>
      <c r="L325" s="62"/>
      <c r="M325" s="219"/>
      <c r="N325" s="43"/>
      <c r="O325" s="43"/>
      <c r="P325" s="43"/>
      <c r="Q325" s="43"/>
      <c r="R325" s="43"/>
      <c r="S325" s="43"/>
      <c r="T325" s="79"/>
      <c r="AT325" s="25" t="s">
        <v>153</v>
      </c>
      <c r="AU325" s="25" t="s">
        <v>82</v>
      </c>
    </row>
    <row r="326" spans="2:65" s="12" customFormat="1">
      <c r="B326" s="221"/>
      <c r="C326" s="222"/>
      <c r="D326" s="217" t="s">
        <v>157</v>
      </c>
      <c r="E326" s="223" t="s">
        <v>22</v>
      </c>
      <c r="F326" s="224" t="s">
        <v>897</v>
      </c>
      <c r="G326" s="222"/>
      <c r="H326" s="225" t="s">
        <v>22</v>
      </c>
      <c r="I326" s="226"/>
      <c r="J326" s="222"/>
      <c r="K326" s="222"/>
      <c r="L326" s="227"/>
      <c r="M326" s="228"/>
      <c r="N326" s="229"/>
      <c r="O326" s="229"/>
      <c r="P326" s="229"/>
      <c r="Q326" s="229"/>
      <c r="R326" s="229"/>
      <c r="S326" s="229"/>
      <c r="T326" s="230"/>
      <c r="AT326" s="231" t="s">
        <v>157</v>
      </c>
      <c r="AU326" s="231" t="s">
        <v>82</v>
      </c>
      <c r="AV326" s="12" t="s">
        <v>24</v>
      </c>
      <c r="AW326" s="12" t="s">
        <v>39</v>
      </c>
      <c r="AX326" s="12" t="s">
        <v>75</v>
      </c>
      <c r="AY326" s="231" t="s">
        <v>144</v>
      </c>
    </row>
    <row r="327" spans="2:65" s="12" customFormat="1">
      <c r="B327" s="221"/>
      <c r="C327" s="222"/>
      <c r="D327" s="217" t="s">
        <v>157</v>
      </c>
      <c r="E327" s="223" t="s">
        <v>22</v>
      </c>
      <c r="F327" s="224" t="s">
        <v>898</v>
      </c>
      <c r="G327" s="222"/>
      <c r="H327" s="225" t="s">
        <v>22</v>
      </c>
      <c r="I327" s="226"/>
      <c r="J327" s="222"/>
      <c r="K327" s="222"/>
      <c r="L327" s="227"/>
      <c r="M327" s="228"/>
      <c r="N327" s="229"/>
      <c r="O327" s="229"/>
      <c r="P327" s="229"/>
      <c r="Q327" s="229"/>
      <c r="R327" s="229"/>
      <c r="S327" s="229"/>
      <c r="T327" s="230"/>
      <c r="AT327" s="231" t="s">
        <v>157</v>
      </c>
      <c r="AU327" s="231" t="s">
        <v>82</v>
      </c>
      <c r="AV327" s="12" t="s">
        <v>24</v>
      </c>
      <c r="AW327" s="12" t="s">
        <v>39</v>
      </c>
      <c r="AX327" s="12" t="s">
        <v>75</v>
      </c>
      <c r="AY327" s="231" t="s">
        <v>144</v>
      </c>
    </row>
    <row r="328" spans="2:65" s="12" customFormat="1" ht="27">
      <c r="B328" s="221"/>
      <c r="C328" s="222"/>
      <c r="D328" s="217" t="s">
        <v>157</v>
      </c>
      <c r="E328" s="223" t="s">
        <v>22</v>
      </c>
      <c r="F328" s="224" t="s">
        <v>899</v>
      </c>
      <c r="G328" s="222"/>
      <c r="H328" s="225" t="s">
        <v>22</v>
      </c>
      <c r="I328" s="226"/>
      <c r="J328" s="222"/>
      <c r="K328" s="222"/>
      <c r="L328" s="227"/>
      <c r="M328" s="228"/>
      <c r="N328" s="229"/>
      <c r="O328" s="229"/>
      <c r="P328" s="229"/>
      <c r="Q328" s="229"/>
      <c r="R328" s="229"/>
      <c r="S328" s="229"/>
      <c r="T328" s="230"/>
      <c r="AT328" s="231" t="s">
        <v>157</v>
      </c>
      <c r="AU328" s="231" t="s">
        <v>82</v>
      </c>
      <c r="AV328" s="12" t="s">
        <v>24</v>
      </c>
      <c r="AW328" s="12" t="s">
        <v>39</v>
      </c>
      <c r="AX328" s="12" t="s">
        <v>75</v>
      </c>
      <c r="AY328" s="231" t="s">
        <v>144</v>
      </c>
    </row>
    <row r="329" spans="2:65" s="13" customFormat="1">
      <c r="B329" s="232"/>
      <c r="C329" s="233"/>
      <c r="D329" s="245" t="s">
        <v>157</v>
      </c>
      <c r="E329" s="255" t="s">
        <v>22</v>
      </c>
      <c r="F329" s="256" t="s">
        <v>900</v>
      </c>
      <c r="G329" s="233"/>
      <c r="H329" s="257">
        <v>254.41</v>
      </c>
      <c r="I329" s="237"/>
      <c r="J329" s="233"/>
      <c r="K329" s="233"/>
      <c r="L329" s="238"/>
      <c r="M329" s="239"/>
      <c r="N329" s="240"/>
      <c r="O329" s="240"/>
      <c r="P329" s="240"/>
      <c r="Q329" s="240"/>
      <c r="R329" s="240"/>
      <c r="S329" s="240"/>
      <c r="T329" s="241"/>
      <c r="AT329" s="242" t="s">
        <v>157</v>
      </c>
      <c r="AU329" s="242" t="s">
        <v>82</v>
      </c>
      <c r="AV329" s="13" t="s">
        <v>82</v>
      </c>
      <c r="AW329" s="13" t="s">
        <v>39</v>
      </c>
      <c r="AX329" s="13" t="s">
        <v>24</v>
      </c>
      <c r="AY329" s="242" t="s">
        <v>144</v>
      </c>
    </row>
    <row r="330" spans="2:65" s="1" customFormat="1" ht="22.5" customHeight="1">
      <c r="B330" s="42"/>
      <c r="C330" s="205" t="s">
        <v>413</v>
      </c>
      <c r="D330" s="205" t="s">
        <v>146</v>
      </c>
      <c r="E330" s="206" t="s">
        <v>901</v>
      </c>
      <c r="F330" s="207" t="s">
        <v>902</v>
      </c>
      <c r="G330" s="208" t="s">
        <v>406</v>
      </c>
      <c r="H330" s="209">
        <v>247</v>
      </c>
      <c r="I330" s="210"/>
      <c r="J330" s="211">
        <f>ROUND(I330*H330,2)</f>
        <v>0</v>
      </c>
      <c r="K330" s="207" t="s">
        <v>150</v>
      </c>
      <c r="L330" s="62"/>
      <c r="M330" s="212" t="s">
        <v>22</v>
      </c>
      <c r="N330" s="213" t="s">
        <v>46</v>
      </c>
      <c r="O330" s="43"/>
      <c r="P330" s="214">
        <f>O330*H330</f>
        <v>0</v>
      </c>
      <c r="Q330" s="214">
        <v>0</v>
      </c>
      <c r="R330" s="214">
        <f>Q330*H330</f>
        <v>0</v>
      </c>
      <c r="S330" s="214">
        <v>0</v>
      </c>
      <c r="T330" s="215">
        <f>S330*H330</f>
        <v>0</v>
      </c>
      <c r="AR330" s="25" t="s">
        <v>151</v>
      </c>
      <c r="AT330" s="25" t="s">
        <v>146</v>
      </c>
      <c r="AU330" s="25" t="s">
        <v>82</v>
      </c>
      <c r="AY330" s="25" t="s">
        <v>144</v>
      </c>
      <c r="BE330" s="216">
        <f>IF(N330="základní",J330,0)</f>
        <v>0</v>
      </c>
      <c r="BF330" s="216">
        <f>IF(N330="snížená",J330,0)</f>
        <v>0</v>
      </c>
      <c r="BG330" s="216">
        <f>IF(N330="zákl. přenesená",J330,0)</f>
        <v>0</v>
      </c>
      <c r="BH330" s="216">
        <f>IF(N330="sníž. přenesená",J330,0)</f>
        <v>0</v>
      </c>
      <c r="BI330" s="216">
        <f>IF(N330="nulová",J330,0)</f>
        <v>0</v>
      </c>
      <c r="BJ330" s="25" t="s">
        <v>24</v>
      </c>
      <c r="BK330" s="216">
        <f>ROUND(I330*H330,2)</f>
        <v>0</v>
      </c>
      <c r="BL330" s="25" t="s">
        <v>151</v>
      </c>
      <c r="BM330" s="25" t="s">
        <v>903</v>
      </c>
    </row>
    <row r="331" spans="2:65" s="1" customFormat="1">
      <c r="B331" s="42"/>
      <c r="C331" s="64"/>
      <c r="D331" s="217" t="s">
        <v>153</v>
      </c>
      <c r="E331" s="64"/>
      <c r="F331" s="218" t="s">
        <v>904</v>
      </c>
      <c r="G331" s="64"/>
      <c r="H331" s="64"/>
      <c r="I331" s="173"/>
      <c r="J331" s="64"/>
      <c r="K331" s="64"/>
      <c r="L331" s="62"/>
      <c r="M331" s="219"/>
      <c r="N331" s="43"/>
      <c r="O331" s="43"/>
      <c r="P331" s="43"/>
      <c r="Q331" s="43"/>
      <c r="R331" s="43"/>
      <c r="S331" s="43"/>
      <c r="T331" s="79"/>
      <c r="AT331" s="25" t="s">
        <v>153</v>
      </c>
      <c r="AU331" s="25" t="s">
        <v>82</v>
      </c>
    </row>
    <row r="332" spans="2:65" s="1" customFormat="1" ht="81">
      <c r="B332" s="42"/>
      <c r="C332" s="64"/>
      <c r="D332" s="217" t="s">
        <v>155</v>
      </c>
      <c r="E332" s="64"/>
      <c r="F332" s="220" t="s">
        <v>905</v>
      </c>
      <c r="G332" s="64"/>
      <c r="H332" s="64"/>
      <c r="I332" s="173"/>
      <c r="J332" s="64"/>
      <c r="K332" s="64"/>
      <c r="L332" s="62"/>
      <c r="M332" s="219"/>
      <c r="N332" s="43"/>
      <c r="O332" s="43"/>
      <c r="P332" s="43"/>
      <c r="Q332" s="43"/>
      <c r="R332" s="43"/>
      <c r="S332" s="43"/>
      <c r="T332" s="79"/>
      <c r="AT332" s="25" t="s">
        <v>155</v>
      </c>
      <c r="AU332" s="25" t="s">
        <v>82</v>
      </c>
    </row>
    <row r="333" spans="2:65" s="12" customFormat="1">
      <c r="B333" s="221"/>
      <c r="C333" s="222"/>
      <c r="D333" s="217" t="s">
        <v>157</v>
      </c>
      <c r="E333" s="223" t="s">
        <v>22</v>
      </c>
      <c r="F333" s="224" t="s">
        <v>906</v>
      </c>
      <c r="G333" s="222"/>
      <c r="H333" s="225" t="s">
        <v>22</v>
      </c>
      <c r="I333" s="226"/>
      <c r="J333" s="222"/>
      <c r="K333" s="222"/>
      <c r="L333" s="227"/>
      <c r="M333" s="228"/>
      <c r="N333" s="229"/>
      <c r="O333" s="229"/>
      <c r="P333" s="229"/>
      <c r="Q333" s="229"/>
      <c r="R333" s="229"/>
      <c r="S333" s="229"/>
      <c r="T333" s="230"/>
      <c r="AT333" s="231" t="s">
        <v>157</v>
      </c>
      <c r="AU333" s="231" t="s">
        <v>82</v>
      </c>
      <c r="AV333" s="12" t="s">
        <v>24</v>
      </c>
      <c r="AW333" s="12" t="s">
        <v>39</v>
      </c>
      <c r="AX333" s="12" t="s">
        <v>75</v>
      </c>
      <c r="AY333" s="231" t="s">
        <v>144</v>
      </c>
    </row>
    <row r="334" spans="2:65" s="13" customFormat="1">
      <c r="B334" s="232"/>
      <c r="C334" s="233"/>
      <c r="D334" s="245" t="s">
        <v>157</v>
      </c>
      <c r="E334" s="255" t="s">
        <v>22</v>
      </c>
      <c r="F334" s="256" t="s">
        <v>892</v>
      </c>
      <c r="G334" s="233"/>
      <c r="H334" s="257">
        <v>247</v>
      </c>
      <c r="I334" s="237"/>
      <c r="J334" s="233"/>
      <c r="K334" s="233"/>
      <c r="L334" s="238"/>
      <c r="M334" s="239"/>
      <c r="N334" s="240"/>
      <c r="O334" s="240"/>
      <c r="P334" s="240"/>
      <c r="Q334" s="240"/>
      <c r="R334" s="240"/>
      <c r="S334" s="240"/>
      <c r="T334" s="241"/>
      <c r="AT334" s="242" t="s">
        <v>157</v>
      </c>
      <c r="AU334" s="242" t="s">
        <v>82</v>
      </c>
      <c r="AV334" s="13" t="s">
        <v>82</v>
      </c>
      <c r="AW334" s="13" t="s">
        <v>39</v>
      </c>
      <c r="AX334" s="13" t="s">
        <v>24</v>
      </c>
      <c r="AY334" s="242" t="s">
        <v>144</v>
      </c>
    </row>
    <row r="335" spans="2:65" s="1" customFormat="1" ht="22.5" customHeight="1">
      <c r="B335" s="42"/>
      <c r="C335" s="205" t="s">
        <v>423</v>
      </c>
      <c r="D335" s="205" t="s">
        <v>146</v>
      </c>
      <c r="E335" s="206" t="s">
        <v>907</v>
      </c>
      <c r="F335" s="207" t="s">
        <v>908</v>
      </c>
      <c r="G335" s="208" t="s">
        <v>149</v>
      </c>
      <c r="H335" s="209">
        <v>87</v>
      </c>
      <c r="I335" s="210"/>
      <c r="J335" s="211">
        <f>ROUND(I335*H335,2)</f>
        <v>0</v>
      </c>
      <c r="K335" s="207" t="s">
        <v>150</v>
      </c>
      <c r="L335" s="62"/>
      <c r="M335" s="212" t="s">
        <v>22</v>
      </c>
      <c r="N335" s="213" t="s">
        <v>46</v>
      </c>
      <c r="O335" s="43"/>
      <c r="P335" s="214">
        <f>O335*H335</f>
        <v>0</v>
      </c>
      <c r="Q335" s="214">
        <v>0</v>
      </c>
      <c r="R335" s="214">
        <f>Q335*H335</f>
        <v>0</v>
      </c>
      <c r="S335" s="214">
        <v>0</v>
      </c>
      <c r="T335" s="215">
        <f>S335*H335</f>
        <v>0</v>
      </c>
      <c r="AR335" s="25" t="s">
        <v>151</v>
      </c>
      <c r="AT335" s="25" t="s">
        <v>146</v>
      </c>
      <c r="AU335" s="25" t="s">
        <v>82</v>
      </c>
      <c r="AY335" s="25" t="s">
        <v>144</v>
      </c>
      <c r="BE335" s="216">
        <f>IF(N335="základní",J335,0)</f>
        <v>0</v>
      </c>
      <c r="BF335" s="216">
        <f>IF(N335="snížená",J335,0)</f>
        <v>0</v>
      </c>
      <c r="BG335" s="216">
        <f>IF(N335="zákl. přenesená",J335,0)</f>
        <v>0</v>
      </c>
      <c r="BH335" s="216">
        <f>IF(N335="sníž. přenesená",J335,0)</f>
        <v>0</v>
      </c>
      <c r="BI335" s="216">
        <f>IF(N335="nulová",J335,0)</f>
        <v>0</v>
      </c>
      <c r="BJ335" s="25" t="s">
        <v>24</v>
      </c>
      <c r="BK335" s="216">
        <f>ROUND(I335*H335,2)</f>
        <v>0</v>
      </c>
      <c r="BL335" s="25" t="s">
        <v>151</v>
      </c>
      <c r="BM335" s="25" t="s">
        <v>909</v>
      </c>
    </row>
    <row r="336" spans="2:65" s="1" customFormat="1" ht="27">
      <c r="B336" s="42"/>
      <c r="C336" s="64"/>
      <c r="D336" s="217" t="s">
        <v>153</v>
      </c>
      <c r="E336" s="64"/>
      <c r="F336" s="218" t="s">
        <v>910</v>
      </c>
      <c r="G336" s="64"/>
      <c r="H336" s="64"/>
      <c r="I336" s="173"/>
      <c r="J336" s="64"/>
      <c r="K336" s="64"/>
      <c r="L336" s="62"/>
      <c r="M336" s="219"/>
      <c r="N336" s="43"/>
      <c r="O336" s="43"/>
      <c r="P336" s="43"/>
      <c r="Q336" s="43"/>
      <c r="R336" s="43"/>
      <c r="S336" s="43"/>
      <c r="T336" s="79"/>
      <c r="AT336" s="25" t="s">
        <v>153</v>
      </c>
      <c r="AU336" s="25" t="s">
        <v>82</v>
      </c>
    </row>
    <row r="337" spans="2:65" s="1" customFormat="1" ht="40.5">
      <c r="B337" s="42"/>
      <c r="C337" s="64"/>
      <c r="D337" s="217" t="s">
        <v>155</v>
      </c>
      <c r="E337" s="64"/>
      <c r="F337" s="220" t="s">
        <v>911</v>
      </c>
      <c r="G337" s="64"/>
      <c r="H337" s="64"/>
      <c r="I337" s="173"/>
      <c r="J337" s="64"/>
      <c r="K337" s="64"/>
      <c r="L337" s="62"/>
      <c r="M337" s="219"/>
      <c r="N337" s="43"/>
      <c r="O337" s="43"/>
      <c r="P337" s="43"/>
      <c r="Q337" s="43"/>
      <c r="R337" s="43"/>
      <c r="S337" s="43"/>
      <c r="T337" s="79"/>
      <c r="AT337" s="25" t="s">
        <v>155</v>
      </c>
      <c r="AU337" s="25" t="s">
        <v>82</v>
      </c>
    </row>
    <row r="338" spans="2:65" s="12" customFormat="1">
      <c r="B338" s="221"/>
      <c r="C338" s="222"/>
      <c r="D338" s="217" t="s">
        <v>157</v>
      </c>
      <c r="E338" s="223" t="s">
        <v>22</v>
      </c>
      <c r="F338" s="224" t="s">
        <v>158</v>
      </c>
      <c r="G338" s="222"/>
      <c r="H338" s="225" t="s">
        <v>22</v>
      </c>
      <c r="I338" s="226"/>
      <c r="J338" s="222"/>
      <c r="K338" s="222"/>
      <c r="L338" s="227"/>
      <c r="M338" s="228"/>
      <c r="N338" s="229"/>
      <c r="O338" s="229"/>
      <c r="P338" s="229"/>
      <c r="Q338" s="229"/>
      <c r="R338" s="229"/>
      <c r="S338" s="229"/>
      <c r="T338" s="230"/>
      <c r="AT338" s="231" t="s">
        <v>157</v>
      </c>
      <c r="AU338" s="231" t="s">
        <v>82</v>
      </c>
      <c r="AV338" s="12" t="s">
        <v>24</v>
      </c>
      <c r="AW338" s="12" t="s">
        <v>39</v>
      </c>
      <c r="AX338" s="12" t="s">
        <v>75</v>
      </c>
      <c r="AY338" s="231" t="s">
        <v>144</v>
      </c>
    </row>
    <row r="339" spans="2:65" s="12" customFormat="1">
      <c r="B339" s="221"/>
      <c r="C339" s="222"/>
      <c r="D339" s="217" t="s">
        <v>157</v>
      </c>
      <c r="E339" s="223" t="s">
        <v>22</v>
      </c>
      <c r="F339" s="224" t="s">
        <v>912</v>
      </c>
      <c r="G339" s="222"/>
      <c r="H339" s="225" t="s">
        <v>22</v>
      </c>
      <c r="I339" s="226"/>
      <c r="J339" s="222"/>
      <c r="K339" s="222"/>
      <c r="L339" s="227"/>
      <c r="M339" s="228"/>
      <c r="N339" s="229"/>
      <c r="O339" s="229"/>
      <c r="P339" s="229"/>
      <c r="Q339" s="229"/>
      <c r="R339" s="229"/>
      <c r="S339" s="229"/>
      <c r="T339" s="230"/>
      <c r="AT339" s="231" t="s">
        <v>157</v>
      </c>
      <c r="AU339" s="231" t="s">
        <v>82</v>
      </c>
      <c r="AV339" s="12" t="s">
        <v>24</v>
      </c>
      <c r="AW339" s="12" t="s">
        <v>39</v>
      </c>
      <c r="AX339" s="12" t="s">
        <v>75</v>
      </c>
      <c r="AY339" s="231" t="s">
        <v>144</v>
      </c>
    </row>
    <row r="340" spans="2:65" s="13" customFormat="1">
      <c r="B340" s="232"/>
      <c r="C340" s="233"/>
      <c r="D340" s="245" t="s">
        <v>157</v>
      </c>
      <c r="E340" s="255" t="s">
        <v>22</v>
      </c>
      <c r="F340" s="256" t="s">
        <v>913</v>
      </c>
      <c r="G340" s="233"/>
      <c r="H340" s="257">
        <v>87</v>
      </c>
      <c r="I340" s="237"/>
      <c r="J340" s="233"/>
      <c r="K340" s="233"/>
      <c r="L340" s="238"/>
      <c r="M340" s="239"/>
      <c r="N340" s="240"/>
      <c r="O340" s="240"/>
      <c r="P340" s="240"/>
      <c r="Q340" s="240"/>
      <c r="R340" s="240"/>
      <c r="S340" s="240"/>
      <c r="T340" s="241"/>
      <c r="AT340" s="242" t="s">
        <v>157</v>
      </c>
      <c r="AU340" s="242" t="s">
        <v>82</v>
      </c>
      <c r="AV340" s="13" t="s">
        <v>82</v>
      </c>
      <c r="AW340" s="13" t="s">
        <v>39</v>
      </c>
      <c r="AX340" s="13" t="s">
        <v>24</v>
      </c>
      <c r="AY340" s="242" t="s">
        <v>144</v>
      </c>
    </row>
    <row r="341" spans="2:65" s="1" customFormat="1" ht="22.5" customHeight="1">
      <c r="B341" s="42"/>
      <c r="C341" s="269" t="s">
        <v>430</v>
      </c>
      <c r="D341" s="269" t="s">
        <v>301</v>
      </c>
      <c r="E341" s="270" t="s">
        <v>914</v>
      </c>
      <c r="F341" s="271" t="s">
        <v>915</v>
      </c>
      <c r="G341" s="272" t="s">
        <v>149</v>
      </c>
      <c r="H341" s="273">
        <v>87.87</v>
      </c>
      <c r="I341" s="274"/>
      <c r="J341" s="275">
        <f>ROUND(I341*H341,2)</f>
        <v>0</v>
      </c>
      <c r="K341" s="271" t="s">
        <v>22</v>
      </c>
      <c r="L341" s="276"/>
      <c r="M341" s="277" t="s">
        <v>22</v>
      </c>
      <c r="N341" s="278" t="s">
        <v>46</v>
      </c>
      <c r="O341" s="43"/>
      <c r="P341" s="214">
        <f>O341*H341</f>
        <v>0</v>
      </c>
      <c r="Q341" s="214">
        <v>0</v>
      </c>
      <c r="R341" s="214">
        <f>Q341*H341</f>
        <v>0</v>
      </c>
      <c r="S341" s="214">
        <v>0</v>
      </c>
      <c r="T341" s="215">
        <f>S341*H341</f>
        <v>0</v>
      </c>
      <c r="AR341" s="25" t="s">
        <v>217</v>
      </c>
      <c r="AT341" s="25" t="s">
        <v>301</v>
      </c>
      <c r="AU341" s="25" t="s">
        <v>82</v>
      </c>
      <c r="AY341" s="25" t="s">
        <v>144</v>
      </c>
      <c r="BE341" s="216">
        <f>IF(N341="základní",J341,0)</f>
        <v>0</v>
      </c>
      <c r="BF341" s="216">
        <f>IF(N341="snížená",J341,0)</f>
        <v>0</v>
      </c>
      <c r="BG341" s="216">
        <f>IF(N341="zákl. přenesená",J341,0)</f>
        <v>0</v>
      </c>
      <c r="BH341" s="216">
        <f>IF(N341="sníž. přenesená",J341,0)</f>
        <v>0</v>
      </c>
      <c r="BI341" s="216">
        <f>IF(N341="nulová",J341,0)</f>
        <v>0</v>
      </c>
      <c r="BJ341" s="25" t="s">
        <v>24</v>
      </c>
      <c r="BK341" s="216">
        <f>ROUND(I341*H341,2)</f>
        <v>0</v>
      </c>
      <c r="BL341" s="25" t="s">
        <v>151</v>
      </c>
      <c r="BM341" s="25" t="s">
        <v>916</v>
      </c>
    </row>
    <row r="342" spans="2:65" s="1" customFormat="1">
      <c r="B342" s="42"/>
      <c r="C342" s="64"/>
      <c r="D342" s="217" t="s">
        <v>153</v>
      </c>
      <c r="E342" s="64"/>
      <c r="F342" s="218" t="s">
        <v>915</v>
      </c>
      <c r="G342" s="64"/>
      <c r="H342" s="64"/>
      <c r="I342" s="173"/>
      <c r="J342" s="64"/>
      <c r="K342" s="64"/>
      <c r="L342" s="62"/>
      <c r="M342" s="219"/>
      <c r="N342" s="43"/>
      <c r="O342" s="43"/>
      <c r="P342" s="43"/>
      <c r="Q342" s="43"/>
      <c r="R342" s="43"/>
      <c r="S342" s="43"/>
      <c r="T342" s="79"/>
      <c r="AT342" s="25" t="s">
        <v>153</v>
      </c>
      <c r="AU342" s="25" t="s">
        <v>82</v>
      </c>
    </row>
    <row r="343" spans="2:65" s="12" customFormat="1">
      <c r="B343" s="221"/>
      <c r="C343" s="222"/>
      <c r="D343" s="217" t="s">
        <v>157</v>
      </c>
      <c r="E343" s="223" t="s">
        <v>22</v>
      </c>
      <c r="F343" s="224" t="s">
        <v>917</v>
      </c>
      <c r="G343" s="222"/>
      <c r="H343" s="225" t="s">
        <v>22</v>
      </c>
      <c r="I343" s="226"/>
      <c r="J343" s="222"/>
      <c r="K343" s="222"/>
      <c r="L343" s="227"/>
      <c r="M343" s="228"/>
      <c r="N343" s="229"/>
      <c r="O343" s="229"/>
      <c r="P343" s="229"/>
      <c r="Q343" s="229"/>
      <c r="R343" s="229"/>
      <c r="S343" s="229"/>
      <c r="T343" s="230"/>
      <c r="AT343" s="231" t="s">
        <v>157</v>
      </c>
      <c r="AU343" s="231" t="s">
        <v>82</v>
      </c>
      <c r="AV343" s="12" t="s">
        <v>24</v>
      </c>
      <c r="AW343" s="12" t="s">
        <v>39</v>
      </c>
      <c r="AX343" s="12" t="s">
        <v>75</v>
      </c>
      <c r="AY343" s="231" t="s">
        <v>144</v>
      </c>
    </row>
    <row r="344" spans="2:65" s="13" customFormat="1">
      <c r="B344" s="232"/>
      <c r="C344" s="233"/>
      <c r="D344" s="245" t="s">
        <v>157</v>
      </c>
      <c r="E344" s="255" t="s">
        <v>22</v>
      </c>
      <c r="F344" s="256" t="s">
        <v>918</v>
      </c>
      <c r="G344" s="233"/>
      <c r="H344" s="257">
        <v>87.87</v>
      </c>
      <c r="I344" s="237"/>
      <c r="J344" s="233"/>
      <c r="K344" s="233"/>
      <c r="L344" s="238"/>
      <c r="M344" s="239"/>
      <c r="N344" s="240"/>
      <c r="O344" s="240"/>
      <c r="P344" s="240"/>
      <c r="Q344" s="240"/>
      <c r="R344" s="240"/>
      <c r="S344" s="240"/>
      <c r="T344" s="241"/>
      <c r="AT344" s="242" t="s">
        <v>157</v>
      </c>
      <c r="AU344" s="242" t="s">
        <v>82</v>
      </c>
      <c r="AV344" s="13" t="s">
        <v>82</v>
      </c>
      <c r="AW344" s="13" t="s">
        <v>39</v>
      </c>
      <c r="AX344" s="13" t="s">
        <v>24</v>
      </c>
      <c r="AY344" s="242" t="s">
        <v>144</v>
      </c>
    </row>
    <row r="345" spans="2:65" s="1" customFormat="1" ht="22.5" customHeight="1">
      <c r="B345" s="42"/>
      <c r="C345" s="205" t="s">
        <v>436</v>
      </c>
      <c r="D345" s="205" t="s">
        <v>146</v>
      </c>
      <c r="E345" s="206" t="s">
        <v>919</v>
      </c>
      <c r="F345" s="207" t="s">
        <v>920</v>
      </c>
      <c r="G345" s="208" t="s">
        <v>149</v>
      </c>
      <c r="H345" s="209">
        <v>50</v>
      </c>
      <c r="I345" s="210"/>
      <c r="J345" s="211">
        <f>ROUND(I345*H345,2)</f>
        <v>0</v>
      </c>
      <c r="K345" s="207" t="s">
        <v>150</v>
      </c>
      <c r="L345" s="62"/>
      <c r="M345" s="212" t="s">
        <v>22</v>
      </c>
      <c r="N345" s="213" t="s">
        <v>46</v>
      </c>
      <c r="O345" s="43"/>
      <c r="P345" s="214">
        <f>O345*H345</f>
        <v>0</v>
      </c>
      <c r="Q345" s="214">
        <v>0</v>
      </c>
      <c r="R345" s="214">
        <f>Q345*H345</f>
        <v>0</v>
      </c>
      <c r="S345" s="214">
        <v>0</v>
      </c>
      <c r="T345" s="215">
        <f>S345*H345</f>
        <v>0</v>
      </c>
      <c r="AR345" s="25" t="s">
        <v>151</v>
      </c>
      <c r="AT345" s="25" t="s">
        <v>146</v>
      </c>
      <c r="AU345" s="25" t="s">
        <v>82</v>
      </c>
      <c r="AY345" s="25" t="s">
        <v>144</v>
      </c>
      <c r="BE345" s="216">
        <f>IF(N345="základní",J345,0)</f>
        <v>0</v>
      </c>
      <c r="BF345" s="216">
        <f>IF(N345="snížená",J345,0)</f>
        <v>0</v>
      </c>
      <c r="BG345" s="216">
        <f>IF(N345="zákl. přenesená",J345,0)</f>
        <v>0</v>
      </c>
      <c r="BH345" s="216">
        <f>IF(N345="sníž. přenesená",J345,0)</f>
        <v>0</v>
      </c>
      <c r="BI345" s="216">
        <f>IF(N345="nulová",J345,0)</f>
        <v>0</v>
      </c>
      <c r="BJ345" s="25" t="s">
        <v>24</v>
      </c>
      <c r="BK345" s="216">
        <f>ROUND(I345*H345,2)</f>
        <v>0</v>
      </c>
      <c r="BL345" s="25" t="s">
        <v>151</v>
      </c>
      <c r="BM345" s="25" t="s">
        <v>921</v>
      </c>
    </row>
    <row r="346" spans="2:65" s="1" customFormat="1">
      <c r="B346" s="42"/>
      <c r="C346" s="64"/>
      <c r="D346" s="217" t="s">
        <v>153</v>
      </c>
      <c r="E346" s="64"/>
      <c r="F346" s="218" t="s">
        <v>922</v>
      </c>
      <c r="G346" s="64"/>
      <c r="H346" s="64"/>
      <c r="I346" s="173"/>
      <c r="J346" s="64"/>
      <c r="K346" s="64"/>
      <c r="L346" s="62"/>
      <c r="M346" s="219"/>
      <c r="N346" s="43"/>
      <c r="O346" s="43"/>
      <c r="P346" s="43"/>
      <c r="Q346" s="43"/>
      <c r="R346" s="43"/>
      <c r="S346" s="43"/>
      <c r="T346" s="79"/>
      <c r="AT346" s="25" t="s">
        <v>153</v>
      </c>
      <c r="AU346" s="25" t="s">
        <v>82</v>
      </c>
    </row>
    <row r="347" spans="2:65" s="1" customFormat="1" ht="67.5">
      <c r="B347" s="42"/>
      <c r="C347" s="64"/>
      <c r="D347" s="217" t="s">
        <v>155</v>
      </c>
      <c r="E347" s="64"/>
      <c r="F347" s="220" t="s">
        <v>923</v>
      </c>
      <c r="G347" s="64"/>
      <c r="H347" s="64"/>
      <c r="I347" s="173"/>
      <c r="J347" s="64"/>
      <c r="K347" s="64"/>
      <c r="L347" s="62"/>
      <c r="M347" s="219"/>
      <c r="N347" s="43"/>
      <c r="O347" s="43"/>
      <c r="P347" s="43"/>
      <c r="Q347" s="43"/>
      <c r="R347" s="43"/>
      <c r="S347" s="43"/>
      <c r="T347" s="79"/>
      <c r="AT347" s="25" t="s">
        <v>155</v>
      </c>
      <c r="AU347" s="25" t="s">
        <v>82</v>
      </c>
    </row>
    <row r="348" spans="2:65" s="12" customFormat="1">
      <c r="B348" s="221"/>
      <c r="C348" s="222"/>
      <c r="D348" s="217" t="s">
        <v>157</v>
      </c>
      <c r="E348" s="223" t="s">
        <v>22</v>
      </c>
      <c r="F348" s="224" t="s">
        <v>158</v>
      </c>
      <c r="G348" s="222"/>
      <c r="H348" s="225" t="s">
        <v>22</v>
      </c>
      <c r="I348" s="226"/>
      <c r="J348" s="222"/>
      <c r="K348" s="222"/>
      <c r="L348" s="227"/>
      <c r="M348" s="228"/>
      <c r="N348" s="229"/>
      <c r="O348" s="229"/>
      <c r="P348" s="229"/>
      <c r="Q348" s="229"/>
      <c r="R348" s="229"/>
      <c r="S348" s="229"/>
      <c r="T348" s="230"/>
      <c r="AT348" s="231" t="s">
        <v>157</v>
      </c>
      <c r="AU348" s="231" t="s">
        <v>82</v>
      </c>
      <c r="AV348" s="12" t="s">
        <v>24</v>
      </c>
      <c r="AW348" s="12" t="s">
        <v>39</v>
      </c>
      <c r="AX348" s="12" t="s">
        <v>75</v>
      </c>
      <c r="AY348" s="231" t="s">
        <v>144</v>
      </c>
    </row>
    <row r="349" spans="2:65" s="12" customFormat="1">
      <c r="B349" s="221"/>
      <c r="C349" s="222"/>
      <c r="D349" s="217" t="s">
        <v>157</v>
      </c>
      <c r="E349" s="223" t="s">
        <v>22</v>
      </c>
      <c r="F349" s="224" t="s">
        <v>924</v>
      </c>
      <c r="G349" s="222"/>
      <c r="H349" s="225" t="s">
        <v>22</v>
      </c>
      <c r="I349" s="226"/>
      <c r="J349" s="222"/>
      <c r="K349" s="222"/>
      <c r="L349" s="227"/>
      <c r="M349" s="228"/>
      <c r="N349" s="229"/>
      <c r="O349" s="229"/>
      <c r="P349" s="229"/>
      <c r="Q349" s="229"/>
      <c r="R349" s="229"/>
      <c r="S349" s="229"/>
      <c r="T349" s="230"/>
      <c r="AT349" s="231" t="s">
        <v>157</v>
      </c>
      <c r="AU349" s="231" t="s">
        <v>82</v>
      </c>
      <c r="AV349" s="12" t="s">
        <v>24</v>
      </c>
      <c r="AW349" s="12" t="s">
        <v>39</v>
      </c>
      <c r="AX349" s="12" t="s">
        <v>75</v>
      </c>
      <c r="AY349" s="231" t="s">
        <v>144</v>
      </c>
    </row>
    <row r="350" spans="2:65" s="13" customFormat="1">
      <c r="B350" s="232"/>
      <c r="C350" s="233"/>
      <c r="D350" s="245" t="s">
        <v>157</v>
      </c>
      <c r="E350" s="255" t="s">
        <v>22</v>
      </c>
      <c r="F350" s="256" t="s">
        <v>925</v>
      </c>
      <c r="G350" s="233"/>
      <c r="H350" s="257">
        <v>50</v>
      </c>
      <c r="I350" s="237"/>
      <c r="J350" s="233"/>
      <c r="K350" s="233"/>
      <c r="L350" s="238"/>
      <c r="M350" s="239"/>
      <c r="N350" s="240"/>
      <c r="O350" s="240"/>
      <c r="P350" s="240"/>
      <c r="Q350" s="240"/>
      <c r="R350" s="240"/>
      <c r="S350" s="240"/>
      <c r="T350" s="241"/>
      <c r="AT350" s="242" t="s">
        <v>157</v>
      </c>
      <c r="AU350" s="242" t="s">
        <v>82</v>
      </c>
      <c r="AV350" s="13" t="s">
        <v>82</v>
      </c>
      <c r="AW350" s="13" t="s">
        <v>39</v>
      </c>
      <c r="AX350" s="13" t="s">
        <v>24</v>
      </c>
      <c r="AY350" s="242" t="s">
        <v>144</v>
      </c>
    </row>
    <row r="351" spans="2:65" s="1" customFormat="1" ht="22.5" customHeight="1">
      <c r="B351" s="42"/>
      <c r="C351" s="269" t="s">
        <v>445</v>
      </c>
      <c r="D351" s="269" t="s">
        <v>301</v>
      </c>
      <c r="E351" s="270" t="s">
        <v>926</v>
      </c>
      <c r="F351" s="271" t="s">
        <v>927</v>
      </c>
      <c r="G351" s="272" t="s">
        <v>245</v>
      </c>
      <c r="H351" s="273">
        <v>5.15</v>
      </c>
      <c r="I351" s="274"/>
      <c r="J351" s="275">
        <f>ROUND(I351*H351,2)</f>
        <v>0</v>
      </c>
      <c r="K351" s="271" t="s">
        <v>150</v>
      </c>
      <c r="L351" s="276"/>
      <c r="M351" s="277" t="s">
        <v>22</v>
      </c>
      <c r="N351" s="278" t="s">
        <v>46</v>
      </c>
      <c r="O351" s="43"/>
      <c r="P351" s="214">
        <f>O351*H351</f>
        <v>0</v>
      </c>
      <c r="Q351" s="214">
        <v>0.2</v>
      </c>
      <c r="R351" s="214">
        <f>Q351*H351</f>
        <v>1.03</v>
      </c>
      <c r="S351" s="214">
        <v>0</v>
      </c>
      <c r="T351" s="215">
        <f>S351*H351</f>
        <v>0</v>
      </c>
      <c r="AR351" s="25" t="s">
        <v>217</v>
      </c>
      <c r="AT351" s="25" t="s">
        <v>301</v>
      </c>
      <c r="AU351" s="25" t="s">
        <v>82</v>
      </c>
      <c r="AY351" s="25" t="s">
        <v>144</v>
      </c>
      <c r="BE351" s="216">
        <f>IF(N351="základní",J351,0)</f>
        <v>0</v>
      </c>
      <c r="BF351" s="216">
        <f>IF(N351="snížená",J351,0)</f>
        <v>0</v>
      </c>
      <c r="BG351" s="216">
        <f>IF(N351="zákl. přenesená",J351,0)</f>
        <v>0</v>
      </c>
      <c r="BH351" s="216">
        <f>IF(N351="sníž. přenesená",J351,0)</f>
        <v>0</v>
      </c>
      <c r="BI351" s="216">
        <f>IF(N351="nulová",J351,0)</f>
        <v>0</v>
      </c>
      <c r="BJ351" s="25" t="s">
        <v>24</v>
      </c>
      <c r="BK351" s="216">
        <f>ROUND(I351*H351,2)</f>
        <v>0</v>
      </c>
      <c r="BL351" s="25" t="s">
        <v>151</v>
      </c>
      <c r="BM351" s="25" t="s">
        <v>928</v>
      </c>
    </row>
    <row r="352" spans="2:65" s="1" customFormat="1">
      <c r="B352" s="42"/>
      <c r="C352" s="64"/>
      <c r="D352" s="217" t="s">
        <v>153</v>
      </c>
      <c r="E352" s="64"/>
      <c r="F352" s="218" t="s">
        <v>929</v>
      </c>
      <c r="G352" s="64"/>
      <c r="H352" s="64"/>
      <c r="I352" s="173"/>
      <c r="J352" s="64"/>
      <c r="K352" s="64"/>
      <c r="L352" s="62"/>
      <c r="M352" s="219"/>
      <c r="N352" s="43"/>
      <c r="O352" s="43"/>
      <c r="P352" s="43"/>
      <c r="Q352" s="43"/>
      <c r="R352" s="43"/>
      <c r="S352" s="43"/>
      <c r="T352" s="79"/>
      <c r="AT352" s="25" t="s">
        <v>153</v>
      </c>
      <c r="AU352" s="25" t="s">
        <v>82</v>
      </c>
    </row>
    <row r="353" spans="2:65" s="12" customFormat="1">
      <c r="B353" s="221"/>
      <c r="C353" s="222"/>
      <c r="D353" s="217" t="s">
        <v>157</v>
      </c>
      <c r="E353" s="223" t="s">
        <v>22</v>
      </c>
      <c r="F353" s="224" t="s">
        <v>930</v>
      </c>
      <c r="G353" s="222"/>
      <c r="H353" s="225" t="s">
        <v>22</v>
      </c>
      <c r="I353" s="226"/>
      <c r="J353" s="222"/>
      <c r="K353" s="222"/>
      <c r="L353" s="227"/>
      <c r="M353" s="228"/>
      <c r="N353" s="229"/>
      <c r="O353" s="229"/>
      <c r="P353" s="229"/>
      <c r="Q353" s="229"/>
      <c r="R353" s="229"/>
      <c r="S353" s="229"/>
      <c r="T353" s="230"/>
      <c r="AT353" s="231" t="s">
        <v>157</v>
      </c>
      <c r="AU353" s="231" t="s">
        <v>82</v>
      </c>
      <c r="AV353" s="12" t="s">
        <v>24</v>
      </c>
      <c r="AW353" s="12" t="s">
        <v>39</v>
      </c>
      <c r="AX353" s="12" t="s">
        <v>75</v>
      </c>
      <c r="AY353" s="231" t="s">
        <v>144</v>
      </c>
    </row>
    <row r="354" spans="2:65" s="13" customFormat="1">
      <c r="B354" s="232"/>
      <c r="C354" s="233"/>
      <c r="D354" s="245" t="s">
        <v>157</v>
      </c>
      <c r="E354" s="255" t="s">
        <v>22</v>
      </c>
      <c r="F354" s="256" t="s">
        <v>931</v>
      </c>
      <c r="G354" s="233"/>
      <c r="H354" s="257">
        <v>5.15</v>
      </c>
      <c r="I354" s="237"/>
      <c r="J354" s="233"/>
      <c r="K354" s="233"/>
      <c r="L354" s="238"/>
      <c r="M354" s="239"/>
      <c r="N354" s="240"/>
      <c r="O354" s="240"/>
      <c r="P354" s="240"/>
      <c r="Q354" s="240"/>
      <c r="R354" s="240"/>
      <c r="S354" s="240"/>
      <c r="T354" s="241"/>
      <c r="AT354" s="242" t="s">
        <v>157</v>
      </c>
      <c r="AU354" s="242" t="s">
        <v>82</v>
      </c>
      <c r="AV354" s="13" t="s">
        <v>82</v>
      </c>
      <c r="AW354" s="13" t="s">
        <v>39</v>
      </c>
      <c r="AX354" s="13" t="s">
        <v>24</v>
      </c>
      <c r="AY354" s="242" t="s">
        <v>144</v>
      </c>
    </row>
    <row r="355" spans="2:65" s="1" customFormat="1" ht="22.5" customHeight="1">
      <c r="B355" s="42"/>
      <c r="C355" s="205" t="s">
        <v>451</v>
      </c>
      <c r="D355" s="205" t="s">
        <v>146</v>
      </c>
      <c r="E355" s="206" t="s">
        <v>932</v>
      </c>
      <c r="F355" s="207" t="s">
        <v>933</v>
      </c>
      <c r="G355" s="208" t="s">
        <v>268</v>
      </c>
      <c r="H355" s="209">
        <v>1.2E-2</v>
      </c>
      <c r="I355" s="210"/>
      <c r="J355" s="211">
        <f>ROUND(I355*H355,2)</f>
        <v>0</v>
      </c>
      <c r="K355" s="207" t="s">
        <v>150</v>
      </c>
      <c r="L355" s="62"/>
      <c r="M355" s="212" t="s">
        <v>22</v>
      </c>
      <c r="N355" s="213" t="s">
        <v>46</v>
      </c>
      <c r="O355" s="43"/>
      <c r="P355" s="214">
        <f>O355*H355</f>
        <v>0</v>
      </c>
      <c r="Q355" s="214">
        <v>0</v>
      </c>
      <c r="R355" s="214">
        <f>Q355*H355</f>
        <v>0</v>
      </c>
      <c r="S355" s="214">
        <v>0</v>
      </c>
      <c r="T355" s="215">
        <f>S355*H355</f>
        <v>0</v>
      </c>
      <c r="AR355" s="25" t="s">
        <v>151</v>
      </c>
      <c r="AT355" s="25" t="s">
        <v>146</v>
      </c>
      <c r="AU355" s="25" t="s">
        <v>82</v>
      </c>
      <c r="AY355" s="25" t="s">
        <v>144</v>
      </c>
      <c r="BE355" s="216">
        <f>IF(N355="základní",J355,0)</f>
        <v>0</v>
      </c>
      <c r="BF355" s="216">
        <f>IF(N355="snížená",J355,0)</f>
        <v>0</v>
      </c>
      <c r="BG355" s="216">
        <f>IF(N355="zákl. přenesená",J355,0)</f>
        <v>0</v>
      </c>
      <c r="BH355" s="216">
        <f>IF(N355="sníž. přenesená",J355,0)</f>
        <v>0</v>
      </c>
      <c r="BI355" s="216">
        <f>IF(N355="nulová",J355,0)</f>
        <v>0</v>
      </c>
      <c r="BJ355" s="25" t="s">
        <v>24</v>
      </c>
      <c r="BK355" s="216">
        <f>ROUND(I355*H355,2)</f>
        <v>0</v>
      </c>
      <c r="BL355" s="25" t="s">
        <v>151</v>
      </c>
      <c r="BM355" s="25" t="s">
        <v>934</v>
      </c>
    </row>
    <row r="356" spans="2:65" s="1" customFormat="1" ht="27">
      <c r="B356" s="42"/>
      <c r="C356" s="64"/>
      <c r="D356" s="217" t="s">
        <v>153</v>
      </c>
      <c r="E356" s="64"/>
      <c r="F356" s="218" t="s">
        <v>935</v>
      </c>
      <c r="G356" s="64"/>
      <c r="H356" s="64"/>
      <c r="I356" s="173"/>
      <c r="J356" s="64"/>
      <c r="K356" s="64"/>
      <c r="L356" s="62"/>
      <c r="M356" s="219"/>
      <c r="N356" s="43"/>
      <c r="O356" s="43"/>
      <c r="P356" s="43"/>
      <c r="Q356" s="43"/>
      <c r="R356" s="43"/>
      <c r="S356" s="43"/>
      <c r="T356" s="79"/>
      <c r="AT356" s="25" t="s">
        <v>153</v>
      </c>
      <c r="AU356" s="25" t="s">
        <v>82</v>
      </c>
    </row>
    <row r="357" spans="2:65" s="1" customFormat="1" ht="54">
      <c r="B357" s="42"/>
      <c r="C357" s="64"/>
      <c r="D357" s="217" t="s">
        <v>155</v>
      </c>
      <c r="E357" s="64"/>
      <c r="F357" s="220" t="s">
        <v>936</v>
      </c>
      <c r="G357" s="64"/>
      <c r="H357" s="64"/>
      <c r="I357" s="173"/>
      <c r="J357" s="64"/>
      <c r="K357" s="64"/>
      <c r="L357" s="62"/>
      <c r="M357" s="219"/>
      <c r="N357" s="43"/>
      <c r="O357" s="43"/>
      <c r="P357" s="43"/>
      <c r="Q357" s="43"/>
      <c r="R357" s="43"/>
      <c r="S357" s="43"/>
      <c r="T357" s="79"/>
      <c r="AT357" s="25" t="s">
        <v>155</v>
      </c>
      <c r="AU357" s="25" t="s">
        <v>82</v>
      </c>
    </row>
    <row r="358" spans="2:65" s="12" customFormat="1">
      <c r="B358" s="221"/>
      <c r="C358" s="222"/>
      <c r="D358" s="217" t="s">
        <v>157</v>
      </c>
      <c r="E358" s="223" t="s">
        <v>22</v>
      </c>
      <c r="F358" s="224" t="s">
        <v>937</v>
      </c>
      <c r="G358" s="222"/>
      <c r="H358" s="225" t="s">
        <v>22</v>
      </c>
      <c r="I358" s="226"/>
      <c r="J358" s="222"/>
      <c r="K358" s="222"/>
      <c r="L358" s="227"/>
      <c r="M358" s="228"/>
      <c r="N358" s="229"/>
      <c r="O358" s="229"/>
      <c r="P358" s="229"/>
      <c r="Q358" s="229"/>
      <c r="R358" s="229"/>
      <c r="S358" s="229"/>
      <c r="T358" s="230"/>
      <c r="AT358" s="231" t="s">
        <v>157</v>
      </c>
      <c r="AU358" s="231" t="s">
        <v>82</v>
      </c>
      <c r="AV358" s="12" t="s">
        <v>24</v>
      </c>
      <c r="AW358" s="12" t="s">
        <v>39</v>
      </c>
      <c r="AX358" s="12" t="s">
        <v>75</v>
      </c>
      <c r="AY358" s="231" t="s">
        <v>144</v>
      </c>
    </row>
    <row r="359" spans="2:65" s="13" customFormat="1">
      <c r="B359" s="232"/>
      <c r="C359" s="233"/>
      <c r="D359" s="245" t="s">
        <v>157</v>
      </c>
      <c r="E359" s="255" t="s">
        <v>22</v>
      </c>
      <c r="F359" s="256" t="s">
        <v>938</v>
      </c>
      <c r="G359" s="233"/>
      <c r="H359" s="257">
        <v>1.2E-2</v>
      </c>
      <c r="I359" s="237"/>
      <c r="J359" s="233"/>
      <c r="K359" s="233"/>
      <c r="L359" s="238"/>
      <c r="M359" s="239"/>
      <c r="N359" s="240"/>
      <c r="O359" s="240"/>
      <c r="P359" s="240"/>
      <c r="Q359" s="240"/>
      <c r="R359" s="240"/>
      <c r="S359" s="240"/>
      <c r="T359" s="241"/>
      <c r="AT359" s="242" t="s">
        <v>157</v>
      </c>
      <c r="AU359" s="242" t="s">
        <v>82</v>
      </c>
      <c r="AV359" s="13" t="s">
        <v>82</v>
      </c>
      <c r="AW359" s="13" t="s">
        <v>39</v>
      </c>
      <c r="AX359" s="13" t="s">
        <v>24</v>
      </c>
      <c r="AY359" s="242" t="s">
        <v>144</v>
      </c>
    </row>
    <row r="360" spans="2:65" s="1" customFormat="1" ht="22.5" customHeight="1">
      <c r="B360" s="42"/>
      <c r="C360" s="269" t="s">
        <v>458</v>
      </c>
      <c r="D360" s="269" t="s">
        <v>301</v>
      </c>
      <c r="E360" s="270" t="s">
        <v>939</v>
      </c>
      <c r="F360" s="271" t="s">
        <v>940</v>
      </c>
      <c r="G360" s="272" t="s">
        <v>852</v>
      </c>
      <c r="H360" s="273">
        <v>12.721</v>
      </c>
      <c r="I360" s="274"/>
      <c r="J360" s="275">
        <f>ROUND(I360*H360,2)</f>
        <v>0</v>
      </c>
      <c r="K360" s="271" t="s">
        <v>22</v>
      </c>
      <c r="L360" s="276"/>
      <c r="M360" s="277" t="s">
        <v>22</v>
      </c>
      <c r="N360" s="278" t="s">
        <v>46</v>
      </c>
      <c r="O360" s="43"/>
      <c r="P360" s="214">
        <f>O360*H360</f>
        <v>0</v>
      </c>
      <c r="Q360" s="214">
        <v>0</v>
      </c>
      <c r="R360" s="214">
        <f>Q360*H360</f>
        <v>0</v>
      </c>
      <c r="S360" s="214">
        <v>0</v>
      </c>
      <c r="T360" s="215">
        <f>S360*H360</f>
        <v>0</v>
      </c>
      <c r="AR360" s="25" t="s">
        <v>217</v>
      </c>
      <c r="AT360" s="25" t="s">
        <v>301</v>
      </c>
      <c r="AU360" s="25" t="s">
        <v>82</v>
      </c>
      <c r="AY360" s="25" t="s">
        <v>144</v>
      </c>
      <c r="BE360" s="216">
        <f>IF(N360="základní",J360,0)</f>
        <v>0</v>
      </c>
      <c r="BF360" s="216">
        <f>IF(N360="snížená",J360,0)</f>
        <v>0</v>
      </c>
      <c r="BG360" s="216">
        <f>IF(N360="zákl. přenesená",J360,0)</f>
        <v>0</v>
      </c>
      <c r="BH360" s="216">
        <f>IF(N360="sníž. přenesená",J360,0)</f>
        <v>0</v>
      </c>
      <c r="BI360" s="216">
        <f>IF(N360="nulová",J360,0)</f>
        <v>0</v>
      </c>
      <c r="BJ360" s="25" t="s">
        <v>24</v>
      </c>
      <c r="BK360" s="216">
        <f>ROUND(I360*H360,2)</f>
        <v>0</v>
      </c>
      <c r="BL360" s="25" t="s">
        <v>151</v>
      </c>
      <c r="BM360" s="25" t="s">
        <v>941</v>
      </c>
    </row>
    <row r="361" spans="2:65" s="1" customFormat="1">
      <c r="B361" s="42"/>
      <c r="C361" s="64"/>
      <c r="D361" s="217" t="s">
        <v>153</v>
      </c>
      <c r="E361" s="64"/>
      <c r="F361" s="218" t="s">
        <v>940</v>
      </c>
      <c r="G361" s="64"/>
      <c r="H361" s="64"/>
      <c r="I361" s="173"/>
      <c r="J361" s="64"/>
      <c r="K361" s="64"/>
      <c r="L361" s="62"/>
      <c r="M361" s="219"/>
      <c r="N361" s="43"/>
      <c r="O361" s="43"/>
      <c r="P361" s="43"/>
      <c r="Q361" s="43"/>
      <c r="R361" s="43"/>
      <c r="S361" s="43"/>
      <c r="T361" s="79"/>
      <c r="AT361" s="25" t="s">
        <v>153</v>
      </c>
      <c r="AU361" s="25" t="s">
        <v>82</v>
      </c>
    </row>
    <row r="362" spans="2:65" s="12" customFormat="1">
      <c r="B362" s="221"/>
      <c r="C362" s="222"/>
      <c r="D362" s="217" t="s">
        <v>157</v>
      </c>
      <c r="E362" s="223" t="s">
        <v>22</v>
      </c>
      <c r="F362" s="224" t="s">
        <v>930</v>
      </c>
      <c r="G362" s="222"/>
      <c r="H362" s="225" t="s">
        <v>22</v>
      </c>
      <c r="I362" s="226"/>
      <c r="J362" s="222"/>
      <c r="K362" s="222"/>
      <c r="L362" s="227"/>
      <c r="M362" s="228"/>
      <c r="N362" s="229"/>
      <c r="O362" s="229"/>
      <c r="P362" s="229"/>
      <c r="Q362" s="229"/>
      <c r="R362" s="229"/>
      <c r="S362" s="229"/>
      <c r="T362" s="230"/>
      <c r="AT362" s="231" t="s">
        <v>157</v>
      </c>
      <c r="AU362" s="231" t="s">
        <v>82</v>
      </c>
      <c r="AV362" s="12" t="s">
        <v>24</v>
      </c>
      <c r="AW362" s="12" t="s">
        <v>39</v>
      </c>
      <c r="AX362" s="12" t="s">
        <v>75</v>
      </c>
      <c r="AY362" s="231" t="s">
        <v>144</v>
      </c>
    </row>
    <row r="363" spans="2:65" s="13" customFormat="1">
      <c r="B363" s="232"/>
      <c r="C363" s="233"/>
      <c r="D363" s="245" t="s">
        <v>157</v>
      </c>
      <c r="E363" s="255" t="s">
        <v>22</v>
      </c>
      <c r="F363" s="256" t="s">
        <v>942</v>
      </c>
      <c r="G363" s="233"/>
      <c r="H363" s="257">
        <v>12.721</v>
      </c>
      <c r="I363" s="237"/>
      <c r="J363" s="233"/>
      <c r="K363" s="233"/>
      <c r="L363" s="238"/>
      <c r="M363" s="239"/>
      <c r="N363" s="240"/>
      <c r="O363" s="240"/>
      <c r="P363" s="240"/>
      <c r="Q363" s="240"/>
      <c r="R363" s="240"/>
      <c r="S363" s="240"/>
      <c r="T363" s="241"/>
      <c r="AT363" s="242" t="s">
        <v>157</v>
      </c>
      <c r="AU363" s="242" t="s">
        <v>82</v>
      </c>
      <c r="AV363" s="13" t="s">
        <v>82</v>
      </c>
      <c r="AW363" s="13" t="s">
        <v>39</v>
      </c>
      <c r="AX363" s="13" t="s">
        <v>24</v>
      </c>
      <c r="AY363" s="242" t="s">
        <v>144</v>
      </c>
    </row>
    <row r="364" spans="2:65" s="1" customFormat="1" ht="22.5" customHeight="1">
      <c r="B364" s="42"/>
      <c r="C364" s="205" t="s">
        <v>464</v>
      </c>
      <c r="D364" s="205" t="s">
        <v>146</v>
      </c>
      <c r="E364" s="206" t="s">
        <v>866</v>
      </c>
      <c r="F364" s="207" t="s">
        <v>867</v>
      </c>
      <c r="G364" s="208" t="s">
        <v>245</v>
      </c>
      <c r="H364" s="209">
        <v>3</v>
      </c>
      <c r="I364" s="210"/>
      <c r="J364" s="211">
        <f>ROUND(I364*H364,2)</f>
        <v>0</v>
      </c>
      <c r="K364" s="207" t="s">
        <v>150</v>
      </c>
      <c r="L364" s="62"/>
      <c r="M364" s="212" t="s">
        <v>22</v>
      </c>
      <c r="N364" s="213" t="s">
        <v>46</v>
      </c>
      <c r="O364" s="43"/>
      <c r="P364" s="214">
        <f>O364*H364</f>
        <v>0</v>
      </c>
      <c r="Q364" s="214">
        <v>0</v>
      </c>
      <c r="R364" s="214">
        <f>Q364*H364</f>
        <v>0</v>
      </c>
      <c r="S364" s="214">
        <v>0</v>
      </c>
      <c r="T364" s="215">
        <f>S364*H364</f>
        <v>0</v>
      </c>
      <c r="AR364" s="25" t="s">
        <v>151</v>
      </c>
      <c r="AT364" s="25" t="s">
        <v>146</v>
      </c>
      <c r="AU364" s="25" t="s">
        <v>82</v>
      </c>
      <c r="AY364" s="25" t="s">
        <v>144</v>
      </c>
      <c r="BE364" s="216">
        <f>IF(N364="základní",J364,0)</f>
        <v>0</v>
      </c>
      <c r="BF364" s="216">
        <f>IF(N364="snížená",J364,0)</f>
        <v>0</v>
      </c>
      <c r="BG364" s="216">
        <f>IF(N364="zákl. přenesená",J364,0)</f>
        <v>0</v>
      </c>
      <c r="BH364" s="216">
        <f>IF(N364="sníž. přenesená",J364,0)</f>
        <v>0</v>
      </c>
      <c r="BI364" s="216">
        <f>IF(N364="nulová",J364,0)</f>
        <v>0</v>
      </c>
      <c r="BJ364" s="25" t="s">
        <v>24</v>
      </c>
      <c r="BK364" s="216">
        <f>ROUND(I364*H364,2)</f>
        <v>0</v>
      </c>
      <c r="BL364" s="25" t="s">
        <v>151</v>
      </c>
      <c r="BM364" s="25" t="s">
        <v>943</v>
      </c>
    </row>
    <row r="365" spans="2:65" s="1" customFormat="1">
      <c r="B365" s="42"/>
      <c r="C365" s="64"/>
      <c r="D365" s="217" t="s">
        <v>153</v>
      </c>
      <c r="E365" s="64"/>
      <c r="F365" s="218" t="s">
        <v>869</v>
      </c>
      <c r="G365" s="64"/>
      <c r="H365" s="64"/>
      <c r="I365" s="173"/>
      <c r="J365" s="64"/>
      <c r="K365" s="64"/>
      <c r="L365" s="62"/>
      <c r="M365" s="219"/>
      <c r="N365" s="43"/>
      <c r="O365" s="43"/>
      <c r="P365" s="43"/>
      <c r="Q365" s="43"/>
      <c r="R365" s="43"/>
      <c r="S365" s="43"/>
      <c r="T365" s="79"/>
      <c r="AT365" s="25" t="s">
        <v>153</v>
      </c>
      <c r="AU365" s="25" t="s">
        <v>82</v>
      </c>
    </row>
    <row r="366" spans="2:65" s="12" customFormat="1">
      <c r="B366" s="221"/>
      <c r="C366" s="222"/>
      <c r="D366" s="217" t="s">
        <v>157</v>
      </c>
      <c r="E366" s="223" t="s">
        <v>22</v>
      </c>
      <c r="F366" s="224" t="s">
        <v>944</v>
      </c>
      <c r="G366" s="222"/>
      <c r="H366" s="225" t="s">
        <v>22</v>
      </c>
      <c r="I366" s="226"/>
      <c r="J366" s="222"/>
      <c r="K366" s="222"/>
      <c r="L366" s="227"/>
      <c r="M366" s="228"/>
      <c r="N366" s="229"/>
      <c r="O366" s="229"/>
      <c r="P366" s="229"/>
      <c r="Q366" s="229"/>
      <c r="R366" s="229"/>
      <c r="S366" s="229"/>
      <c r="T366" s="230"/>
      <c r="AT366" s="231" t="s">
        <v>157</v>
      </c>
      <c r="AU366" s="231" t="s">
        <v>82</v>
      </c>
      <c r="AV366" s="12" t="s">
        <v>24</v>
      </c>
      <c r="AW366" s="12" t="s">
        <v>39</v>
      </c>
      <c r="AX366" s="12" t="s">
        <v>75</v>
      </c>
      <c r="AY366" s="231" t="s">
        <v>144</v>
      </c>
    </row>
    <row r="367" spans="2:65" s="13" customFormat="1">
      <c r="B367" s="232"/>
      <c r="C367" s="233"/>
      <c r="D367" s="245" t="s">
        <v>157</v>
      </c>
      <c r="E367" s="255" t="s">
        <v>22</v>
      </c>
      <c r="F367" s="256" t="s">
        <v>945</v>
      </c>
      <c r="G367" s="233"/>
      <c r="H367" s="257">
        <v>3</v>
      </c>
      <c r="I367" s="237"/>
      <c r="J367" s="233"/>
      <c r="K367" s="233"/>
      <c r="L367" s="238"/>
      <c r="M367" s="239"/>
      <c r="N367" s="240"/>
      <c r="O367" s="240"/>
      <c r="P367" s="240"/>
      <c r="Q367" s="240"/>
      <c r="R367" s="240"/>
      <c r="S367" s="240"/>
      <c r="T367" s="241"/>
      <c r="AT367" s="242" t="s">
        <v>157</v>
      </c>
      <c r="AU367" s="242" t="s">
        <v>82</v>
      </c>
      <c r="AV367" s="13" t="s">
        <v>82</v>
      </c>
      <c r="AW367" s="13" t="s">
        <v>39</v>
      </c>
      <c r="AX367" s="13" t="s">
        <v>24</v>
      </c>
      <c r="AY367" s="242" t="s">
        <v>144</v>
      </c>
    </row>
    <row r="368" spans="2:65" s="1" customFormat="1" ht="22.5" customHeight="1">
      <c r="B368" s="42"/>
      <c r="C368" s="205" t="s">
        <v>472</v>
      </c>
      <c r="D368" s="205" t="s">
        <v>146</v>
      </c>
      <c r="E368" s="206" t="s">
        <v>946</v>
      </c>
      <c r="F368" s="207" t="s">
        <v>947</v>
      </c>
      <c r="G368" s="208" t="s">
        <v>149</v>
      </c>
      <c r="H368" s="209">
        <v>50</v>
      </c>
      <c r="I368" s="210"/>
      <c r="J368" s="211">
        <f>ROUND(I368*H368,2)</f>
        <v>0</v>
      </c>
      <c r="K368" s="207" t="s">
        <v>150</v>
      </c>
      <c r="L368" s="62"/>
      <c r="M368" s="212" t="s">
        <v>22</v>
      </c>
      <c r="N368" s="213" t="s">
        <v>46</v>
      </c>
      <c r="O368" s="43"/>
      <c r="P368" s="214">
        <f>O368*H368</f>
        <v>0</v>
      </c>
      <c r="Q368" s="214">
        <v>2.9999999999999999E-7</v>
      </c>
      <c r="R368" s="214">
        <f>Q368*H368</f>
        <v>1.4999999999999999E-5</v>
      </c>
      <c r="S368" s="214">
        <v>0</v>
      </c>
      <c r="T368" s="215">
        <f>S368*H368</f>
        <v>0</v>
      </c>
      <c r="AR368" s="25" t="s">
        <v>151</v>
      </c>
      <c r="AT368" s="25" t="s">
        <v>146</v>
      </c>
      <c r="AU368" s="25" t="s">
        <v>82</v>
      </c>
      <c r="AY368" s="25" t="s">
        <v>144</v>
      </c>
      <c r="BE368" s="216">
        <f>IF(N368="základní",J368,0)</f>
        <v>0</v>
      </c>
      <c r="BF368" s="216">
        <f>IF(N368="snížená",J368,0)</f>
        <v>0</v>
      </c>
      <c r="BG368" s="216">
        <f>IF(N368="zákl. přenesená",J368,0)</f>
        <v>0</v>
      </c>
      <c r="BH368" s="216">
        <f>IF(N368="sníž. přenesená",J368,0)</f>
        <v>0</v>
      </c>
      <c r="BI368" s="216">
        <f>IF(N368="nulová",J368,0)</f>
        <v>0</v>
      </c>
      <c r="BJ368" s="25" t="s">
        <v>24</v>
      </c>
      <c r="BK368" s="216">
        <f>ROUND(I368*H368,2)</f>
        <v>0</v>
      </c>
      <c r="BL368" s="25" t="s">
        <v>151</v>
      </c>
      <c r="BM368" s="25" t="s">
        <v>948</v>
      </c>
    </row>
    <row r="369" spans="2:65" s="1" customFormat="1">
      <c r="B369" s="42"/>
      <c r="C369" s="64"/>
      <c r="D369" s="217" t="s">
        <v>153</v>
      </c>
      <c r="E369" s="64"/>
      <c r="F369" s="218" t="s">
        <v>949</v>
      </c>
      <c r="G369" s="64"/>
      <c r="H369" s="64"/>
      <c r="I369" s="173"/>
      <c r="J369" s="64"/>
      <c r="K369" s="64"/>
      <c r="L369" s="62"/>
      <c r="M369" s="219"/>
      <c r="N369" s="43"/>
      <c r="O369" s="43"/>
      <c r="P369" s="43"/>
      <c r="Q369" s="43"/>
      <c r="R369" s="43"/>
      <c r="S369" s="43"/>
      <c r="T369" s="79"/>
      <c r="AT369" s="25" t="s">
        <v>153</v>
      </c>
      <c r="AU369" s="25" t="s">
        <v>82</v>
      </c>
    </row>
    <row r="370" spans="2:65" s="1" customFormat="1" ht="81">
      <c r="B370" s="42"/>
      <c r="C370" s="64"/>
      <c r="D370" s="217" t="s">
        <v>155</v>
      </c>
      <c r="E370" s="64"/>
      <c r="F370" s="220" t="s">
        <v>950</v>
      </c>
      <c r="G370" s="64"/>
      <c r="H370" s="64"/>
      <c r="I370" s="173"/>
      <c r="J370" s="64"/>
      <c r="K370" s="64"/>
      <c r="L370" s="62"/>
      <c r="M370" s="219"/>
      <c r="N370" s="43"/>
      <c r="O370" s="43"/>
      <c r="P370" s="43"/>
      <c r="Q370" s="43"/>
      <c r="R370" s="43"/>
      <c r="S370" s="43"/>
      <c r="T370" s="79"/>
      <c r="AT370" s="25" t="s">
        <v>155</v>
      </c>
      <c r="AU370" s="25" t="s">
        <v>82</v>
      </c>
    </row>
    <row r="371" spans="2:65" s="12" customFormat="1">
      <c r="B371" s="221"/>
      <c r="C371" s="222"/>
      <c r="D371" s="217" t="s">
        <v>157</v>
      </c>
      <c r="E371" s="223" t="s">
        <v>22</v>
      </c>
      <c r="F371" s="224" t="s">
        <v>158</v>
      </c>
      <c r="G371" s="222"/>
      <c r="H371" s="225" t="s">
        <v>22</v>
      </c>
      <c r="I371" s="226"/>
      <c r="J371" s="222"/>
      <c r="K371" s="222"/>
      <c r="L371" s="227"/>
      <c r="M371" s="228"/>
      <c r="N371" s="229"/>
      <c r="O371" s="229"/>
      <c r="P371" s="229"/>
      <c r="Q371" s="229"/>
      <c r="R371" s="229"/>
      <c r="S371" s="229"/>
      <c r="T371" s="230"/>
      <c r="AT371" s="231" t="s">
        <v>157</v>
      </c>
      <c r="AU371" s="231" t="s">
        <v>82</v>
      </c>
      <c r="AV371" s="12" t="s">
        <v>24</v>
      </c>
      <c r="AW371" s="12" t="s">
        <v>39</v>
      </c>
      <c r="AX371" s="12" t="s">
        <v>75</v>
      </c>
      <c r="AY371" s="231" t="s">
        <v>144</v>
      </c>
    </row>
    <row r="372" spans="2:65" s="12" customFormat="1">
      <c r="B372" s="221"/>
      <c r="C372" s="222"/>
      <c r="D372" s="217" t="s">
        <v>157</v>
      </c>
      <c r="E372" s="223" t="s">
        <v>22</v>
      </c>
      <c r="F372" s="224" t="s">
        <v>951</v>
      </c>
      <c r="G372" s="222"/>
      <c r="H372" s="225" t="s">
        <v>22</v>
      </c>
      <c r="I372" s="226"/>
      <c r="J372" s="222"/>
      <c r="K372" s="222"/>
      <c r="L372" s="227"/>
      <c r="M372" s="228"/>
      <c r="N372" s="229"/>
      <c r="O372" s="229"/>
      <c r="P372" s="229"/>
      <c r="Q372" s="229"/>
      <c r="R372" s="229"/>
      <c r="S372" s="229"/>
      <c r="T372" s="230"/>
      <c r="AT372" s="231" t="s">
        <v>157</v>
      </c>
      <c r="AU372" s="231" t="s">
        <v>82</v>
      </c>
      <c r="AV372" s="12" t="s">
        <v>24</v>
      </c>
      <c r="AW372" s="12" t="s">
        <v>39</v>
      </c>
      <c r="AX372" s="12" t="s">
        <v>75</v>
      </c>
      <c r="AY372" s="231" t="s">
        <v>144</v>
      </c>
    </row>
    <row r="373" spans="2:65" s="13" customFormat="1">
      <c r="B373" s="232"/>
      <c r="C373" s="233"/>
      <c r="D373" s="217" t="s">
        <v>157</v>
      </c>
      <c r="E373" s="234" t="s">
        <v>22</v>
      </c>
      <c r="F373" s="235" t="s">
        <v>925</v>
      </c>
      <c r="G373" s="233"/>
      <c r="H373" s="236">
        <v>50</v>
      </c>
      <c r="I373" s="237"/>
      <c r="J373" s="233"/>
      <c r="K373" s="233"/>
      <c r="L373" s="238"/>
      <c r="M373" s="239"/>
      <c r="N373" s="240"/>
      <c r="O373" s="240"/>
      <c r="P373" s="240"/>
      <c r="Q373" s="240"/>
      <c r="R373" s="240"/>
      <c r="S373" s="240"/>
      <c r="T373" s="241"/>
      <c r="AT373" s="242" t="s">
        <v>157</v>
      </c>
      <c r="AU373" s="242" t="s">
        <v>82</v>
      </c>
      <c r="AV373" s="13" t="s">
        <v>82</v>
      </c>
      <c r="AW373" s="13" t="s">
        <v>39</v>
      </c>
      <c r="AX373" s="13" t="s">
        <v>24</v>
      </c>
      <c r="AY373" s="242" t="s">
        <v>144</v>
      </c>
    </row>
    <row r="374" spans="2:65" s="11" customFormat="1" ht="29.85" customHeight="1">
      <c r="B374" s="188"/>
      <c r="C374" s="189"/>
      <c r="D374" s="202" t="s">
        <v>74</v>
      </c>
      <c r="E374" s="203" t="s">
        <v>151</v>
      </c>
      <c r="F374" s="203" t="s">
        <v>952</v>
      </c>
      <c r="G374" s="189"/>
      <c r="H374" s="189"/>
      <c r="I374" s="192"/>
      <c r="J374" s="204">
        <f>BK374</f>
        <v>0</v>
      </c>
      <c r="K374" s="189"/>
      <c r="L374" s="194"/>
      <c r="M374" s="195"/>
      <c r="N374" s="196"/>
      <c r="O374" s="196"/>
      <c r="P374" s="197">
        <f>SUM(P375:P385)</f>
        <v>0</v>
      </c>
      <c r="Q374" s="196"/>
      <c r="R374" s="197">
        <f>SUM(R375:R385)</f>
        <v>0</v>
      </c>
      <c r="S374" s="196"/>
      <c r="T374" s="198">
        <f>SUM(T375:T385)</f>
        <v>0</v>
      </c>
      <c r="AR374" s="199" t="s">
        <v>24</v>
      </c>
      <c r="AT374" s="200" t="s">
        <v>74</v>
      </c>
      <c r="AU374" s="200" t="s">
        <v>24</v>
      </c>
      <c r="AY374" s="199" t="s">
        <v>144</v>
      </c>
      <c r="BK374" s="201">
        <f>SUM(BK375:BK385)</f>
        <v>0</v>
      </c>
    </row>
    <row r="375" spans="2:65" s="1" customFormat="1" ht="31.5" customHeight="1">
      <c r="B375" s="42"/>
      <c r="C375" s="205" t="s">
        <v>478</v>
      </c>
      <c r="D375" s="205" t="s">
        <v>146</v>
      </c>
      <c r="E375" s="206" t="s">
        <v>953</v>
      </c>
      <c r="F375" s="207" t="s">
        <v>954</v>
      </c>
      <c r="G375" s="208" t="s">
        <v>149</v>
      </c>
      <c r="H375" s="209">
        <v>7.8</v>
      </c>
      <c r="I375" s="210"/>
      <c r="J375" s="211">
        <f>ROUND(I375*H375,2)</f>
        <v>0</v>
      </c>
      <c r="K375" s="207" t="s">
        <v>150</v>
      </c>
      <c r="L375" s="62"/>
      <c r="M375" s="212" t="s">
        <v>22</v>
      </c>
      <c r="N375" s="213" t="s">
        <v>46</v>
      </c>
      <c r="O375" s="43"/>
      <c r="P375" s="214">
        <f>O375*H375</f>
        <v>0</v>
      </c>
      <c r="Q375" s="214">
        <v>0</v>
      </c>
      <c r="R375" s="214">
        <f>Q375*H375</f>
        <v>0</v>
      </c>
      <c r="S375" s="214">
        <v>0</v>
      </c>
      <c r="T375" s="215">
        <f>S375*H375</f>
        <v>0</v>
      </c>
      <c r="AR375" s="25" t="s">
        <v>151</v>
      </c>
      <c r="AT375" s="25" t="s">
        <v>146</v>
      </c>
      <c r="AU375" s="25" t="s">
        <v>82</v>
      </c>
      <c r="AY375" s="25" t="s">
        <v>144</v>
      </c>
      <c r="BE375" s="216">
        <f>IF(N375="základní",J375,0)</f>
        <v>0</v>
      </c>
      <c r="BF375" s="216">
        <f>IF(N375="snížená",J375,0)</f>
        <v>0</v>
      </c>
      <c r="BG375" s="216">
        <f>IF(N375="zákl. přenesená",J375,0)</f>
        <v>0</v>
      </c>
      <c r="BH375" s="216">
        <f>IF(N375="sníž. přenesená",J375,0)</f>
        <v>0</v>
      </c>
      <c r="BI375" s="216">
        <f>IF(N375="nulová",J375,0)</f>
        <v>0</v>
      </c>
      <c r="BJ375" s="25" t="s">
        <v>24</v>
      </c>
      <c r="BK375" s="216">
        <f>ROUND(I375*H375,2)</f>
        <v>0</v>
      </c>
      <c r="BL375" s="25" t="s">
        <v>151</v>
      </c>
      <c r="BM375" s="25" t="s">
        <v>955</v>
      </c>
    </row>
    <row r="376" spans="2:65" s="1" customFormat="1" ht="27">
      <c r="B376" s="42"/>
      <c r="C376" s="64"/>
      <c r="D376" s="217" t="s">
        <v>153</v>
      </c>
      <c r="E376" s="64"/>
      <c r="F376" s="218" t="s">
        <v>956</v>
      </c>
      <c r="G376" s="64"/>
      <c r="H376" s="64"/>
      <c r="I376" s="173"/>
      <c r="J376" s="64"/>
      <c r="K376" s="64"/>
      <c r="L376" s="62"/>
      <c r="M376" s="219"/>
      <c r="N376" s="43"/>
      <c r="O376" s="43"/>
      <c r="P376" s="43"/>
      <c r="Q376" s="43"/>
      <c r="R376" s="43"/>
      <c r="S376" s="43"/>
      <c r="T376" s="79"/>
      <c r="AT376" s="25" t="s">
        <v>153</v>
      </c>
      <c r="AU376" s="25" t="s">
        <v>82</v>
      </c>
    </row>
    <row r="377" spans="2:65" s="1" customFormat="1" ht="189">
      <c r="B377" s="42"/>
      <c r="C377" s="64"/>
      <c r="D377" s="217" t="s">
        <v>155</v>
      </c>
      <c r="E377" s="64"/>
      <c r="F377" s="220" t="s">
        <v>957</v>
      </c>
      <c r="G377" s="64"/>
      <c r="H377" s="64"/>
      <c r="I377" s="173"/>
      <c r="J377" s="64"/>
      <c r="K377" s="64"/>
      <c r="L377" s="62"/>
      <c r="M377" s="219"/>
      <c r="N377" s="43"/>
      <c r="O377" s="43"/>
      <c r="P377" s="43"/>
      <c r="Q377" s="43"/>
      <c r="R377" s="43"/>
      <c r="S377" s="43"/>
      <c r="T377" s="79"/>
      <c r="AT377" s="25" t="s">
        <v>155</v>
      </c>
      <c r="AU377" s="25" t="s">
        <v>82</v>
      </c>
    </row>
    <row r="378" spans="2:65" s="12" customFormat="1">
      <c r="B378" s="221"/>
      <c r="C378" s="222"/>
      <c r="D378" s="217" t="s">
        <v>157</v>
      </c>
      <c r="E378" s="223" t="s">
        <v>22</v>
      </c>
      <c r="F378" s="224" t="s">
        <v>158</v>
      </c>
      <c r="G378" s="222"/>
      <c r="H378" s="225" t="s">
        <v>22</v>
      </c>
      <c r="I378" s="226"/>
      <c r="J378" s="222"/>
      <c r="K378" s="222"/>
      <c r="L378" s="227"/>
      <c r="M378" s="228"/>
      <c r="N378" s="229"/>
      <c r="O378" s="229"/>
      <c r="P378" s="229"/>
      <c r="Q378" s="229"/>
      <c r="R378" s="229"/>
      <c r="S378" s="229"/>
      <c r="T378" s="230"/>
      <c r="AT378" s="231" t="s">
        <v>157</v>
      </c>
      <c r="AU378" s="231" t="s">
        <v>82</v>
      </c>
      <c r="AV378" s="12" t="s">
        <v>24</v>
      </c>
      <c r="AW378" s="12" t="s">
        <v>39</v>
      </c>
      <c r="AX378" s="12" t="s">
        <v>75</v>
      </c>
      <c r="AY378" s="231" t="s">
        <v>144</v>
      </c>
    </row>
    <row r="379" spans="2:65" s="12" customFormat="1">
      <c r="B379" s="221"/>
      <c r="C379" s="222"/>
      <c r="D379" s="217" t="s">
        <v>157</v>
      </c>
      <c r="E379" s="223" t="s">
        <v>22</v>
      </c>
      <c r="F379" s="224" t="s">
        <v>958</v>
      </c>
      <c r="G379" s="222"/>
      <c r="H379" s="225" t="s">
        <v>22</v>
      </c>
      <c r="I379" s="226"/>
      <c r="J379" s="222"/>
      <c r="K379" s="222"/>
      <c r="L379" s="227"/>
      <c r="M379" s="228"/>
      <c r="N379" s="229"/>
      <c r="O379" s="229"/>
      <c r="P379" s="229"/>
      <c r="Q379" s="229"/>
      <c r="R379" s="229"/>
      <c r="S379" s="229"/>
      <c r="T379" s="230"/>
      <c r="AT379" s="231" t="s">
        <v>157</v>
      </c>
      <c r="AU379" s="231" t="s">
        <v>82</v>
      </c>
      <c r="AV379" s="12" t="s">
        <v>24</v>
      </c>
      <c r="AW379" s="12" t="s">
        <v>39</v>
      </c>
      <c r="AX379" s="12" t="s">
        <v>75</v>
      </c>
      <c r="AY379" s="231" t="s">
        <v>144</v>
      </c>
    </row>
    <row r="380" spans="2:65" s="13" customFormat="1">
      <c r="B380" s="232"/>
      <c r="C380" s="233"/>
      <c r="D380" s="245" t="s">
        <v>157</v>
      </c>
      <c r="E380" s="255" t="s">
        <v>22</v>
      </c>
      <c r="F380" s="256" t="s">
        <v>959</v>
      </c>
      <c r="G380" s="233"/>
      <c r="H380" s="257">
        <v>7.8</v>
      </c>
      <c r="I380" s="237"/>
      <c r="J380" s="233"/>
      <c r="K380" s="233"/>
      <c r="L380" s="238"/>
      <c r="M380" s="239"/>
      <c r="N380" s="240"/>
      <c r="O380" s="240"/>
      <c r="P380" s="240"/>
      <c r="Q380" s="240"/>
      <c r="R380" s="240"/>
      <c r="S380" s="240"/>
      <c r="T380" s="241"/>
      <c r="AT380" s="242" t="s">
        <v>157</v>
      </c>
      <c r="AU380" s="242" t="s">
        <v>82</v>
      </c>
      <c r="AV380" s="13" t="s">
        <v>82</v>
      </c>
      <c r="AW380" s="13" t="s">
        <v>39</v>
      </c>
      <c r="AX380" s="13" t="s">
        <v>24</v>
      </c>
      <c r="AY380" s="242" t="s">
        <v>144</v>
      </c>
    </row>
    <row r="381" spans="2:65" s="1" customFormat="1" ht="22.5" customHeight="1">
      <c r="B381" s="42"/>
      <c r="C381" s="205" t="s">
        <v>484</v>
      </c>
      <c r="D381" s="205" t="s">
        <v>146</v>
      </c>
      <c r="E381" s="206" t="s">
        <v>960</v>
      </c>
      <c r="F381" s="207" t="s">
        <v>961</v>
      </c>
      <c r="G381" s="208" t="s">
        <v>245</v>
      </c>
      <c r="H381" s="209">
        <v>2.72</v>
      </c>
      <c r="I381" s="210"/>
      <c r="J381" s="211">
        <f>ROUND(I381*H381,2)</f>
        <v>0</v>
      </c>
      <c r="K381" s="207" t="s">
        <v>150</v>
      </c>
      <c r="L381" s="62"/>
      <c r="M381" s="212" t="s">
        <v>22</v>
      </c>
      <c r="N381" s="213" t="s">
        <v>46</v>
      </c>
      <c r="O381" s="43"/>
      <c r="P381" s="214">
        <f>O381*H381</f>
        <v>0</v>
      </c>
      <c r="Q381" s="214">
        <v>0</v>
      </c>
      <c r="R381" s="214">
        <f>Q381*H381</f>
        <v>0</v>
      </c>
      <c r="S381" s="214">
        <v>0</v>
      </c>
      <c r="T381" s="215">
        <f>S381*H381</f>
        <v>0</v>
      </c>
      <c r="AR381" s="25" t="s">
        <v>151</v>
      </c>
      <c r="AT381" s="25" t="s">
        <v>146</v>
      </c>
      <c r="AU381" s="25" t="s">
        <v>82</v>
      </c>
      <c r="AY381" s="25" t="s">
        <v>144</v>
      </c>
      <c r="BE381" s="216">
        <f>IF(N381="základní",J381,0)</f>
        <v>0</v>
      </c>
      <c r="BF381" s="216">
        <f>IF(N381="snížená",J381,0)</f>
        <v>0</v>
      </c>
      <c r="BG381" s="216">
        <f>IF(N381="zákl. přenesená",J381,0)</f>
        <v>0</v>
      </c>
      <c r="BH381" s="216">
        <f>IF(N381="sníž. přenesená",J381,0)</f>
        <v>0</v>
      </c>
      <c r="BI381" s="216">
        <f>IF(N381="nulová",J381,0)</f>
        <v>0</v>
      </c>
      <c r="BJ381" s="25" t="s">
        <v>24</v>
      </c>
      <c r="BK381" s="216">
        <f>ROUND(I381*H381,2)</f>
        <v>0</v>
      </c>
      <c r="BL381" s="25" t="s">
        <v>151</v>
      </c>
      <c r="BM381" s="25" t="s">
        <v>962</v>
      </c>
    </row>
    <row r="382" spans="2:65" s="1" customFormat="1">
      <c r="B382" s="42"/>
      <c r="C382" s="64"/>
      <c r="D382" s="217" t="s">
        <v>153</v>
      </c>
      <c r="E382" s="64"/>
      <c r="F382" s="218" t="s">
        <v>963</v>
      </c>
      <c r="G382" s="64"/>
      <c r="H382" s="64"/>
      <c r="I382" s="173"/>
      <c r="J382" s="64"/>
      <c r="K382" s="64"/>
      <c r="L382" s="62"/>
      <c r="M382" s="219"/>
      <c r="N382" s="43"/>
      <c r="O382" s="43"/>
      <c r="P382" s="43"/>
      <c r="Q382" s="43"/>
      <c r="R382" s="43"/>
      <c r="S382" s="43"/>
      <c r="T382" s="79"/>
      <c r="AT382" s="25" t="s">
        <v>153</v>
      </c>
      <c r="AU382" s="25" t="s">
        <v>82</v>
      </c>
    </row>
    <row r="383" spans="2:65" s="1" customFormat="1" ht="54">
      <c r="B383" s="42"/>
      <c r="C383" s="64"/>
      <c r="D383" s="217" t="s">
        <v>155</v>
      </c>
      <c r="E383" s="64"/>
      <c r="F383" s="220" t="s">
        <v>964</v>
      </c>
      <c r="G383" s="64"/>
      <c r="H383" s="64"/>
      <c r="I383" s="173"/>
      <c r="J383" s="64"/>
      <c r="K383" s="64"/>
      <c r="L383" s="62"/>
      <c r="M383" s="219"/>
      <c r="N383" s="43"/>
      <c r="O383" s="43"/>
      <c r="P383" s="43"/>
      <c r="Q383" s="43"/>
      <c r="R383" s="43"/>
      <c r="S383" s="43"/>
      <c r="T383" s="79"/>
      <c r="AT383" s="25" t="s">
        <v>155</v>
      </c>
      <c r="AU383" s="25" t="s">
        <v>82</v>
      </c>
    </row>
    <row r="384" spans="2:65" s="12" customFormat="1">
      <c r="B384" s="221"/>
      <c r="C384" s="222"/>
      <c r="D384" s="217" t="s">
        <v>157</v>
      </c>
      <c r="E384" s="223" t="s">
        <v>22</v>
      </c>
      <c r="F384" s="224" t="s">
        <v>158</v>
      </c>
      <c r="G384" s="222"/>
      <c r="H384" s="225" t="s">
        <v>22</v>
      </c>
      <c r="I384" s="226"/>
      <c r="J384" s="222"/>
      <c r="K384" s="222"/>
      <c r="L384" s="227"/>
      <c r="M384" s="228"/>
      <c r="N384" s="229"/>
      <c r="O384" s="229"/>
      <c r="P384" s="229"/>
      <c r="Q384" s="229"/>
      <c r="R384" s="229"/>
      <c r="S384" s="229"/>
      <c r="T384" s="230"/>
      <c r="AT384" s="231" t="s">
        <v>157</v>
      </c>
      <c r="AU384" s="231" t="s">
        <v>82</v>
      </c>
      <c r="AV384" s="12" t="s">
        <v>24</v>
      </c>
      <c r="AW384" s="12" t="s">
        <v>39</v>
      </c>
      <c r="AX384" s="12" t="s">
        <v>75</v>
      </c>
      <c r="AY384" s="231" t="s">
        <v>144</v>
      </c>
    </row>
    <row r="385" spans="2:65" s="13" customFormat="1">
      <c r="B385" s="232"/>
      <c r="C385" s="233"/>
      <c r="D385" s="217" t="s">
        <v>157</v>
      </c>
      <c r="E385" s="234" t="s">
        <v>22</v>
      </c>
      <c r="F385" s="235" t="s">
        <v>965</v>
      </c>
      <c r="G385" s="233"/>
      <c r="H385" s="236">
        <v>2.72</v>
      </c>
      <c r="I385" s="237"/>
      <c r="J385" s="233"/>
      <c r="K385" s="233"/>
      <c r="L385" s="238"/>
      <c r="M385" s="239"/>
      <c r="N385" s="240"/>
      <c r="O385" s="240"/>
      <c r="P385" s="240"/>
      <c r="Q385" s="240"/>
      <c r="R385" s="240"/>
      <c r="S385" s="240"/>
      <c r="T385" s="241"/>
      <c r="AT385" s="242" t="s">
        <v>157</v>
      </c>
      <c r="AU385" s="242" t="s">
        <v>82</v>
      </c>
      <c r="AV385" s="13" t="s">
        <v>82</v>
      </c>
      <c r="AW385" s="13" t="s">
        <v>39</v>
      </c>
      <c r="AX385" s="13" t="s">
        <v>24</v>
      </c>
      <c r="AY385" s="242" t="s">
        <v>144</v>
      </c>
    </row>
    <row r="386" spans="2:65" s="11" customFormat="1" ht="29.85" customHeight="1">
      <c r="B386" s="188"/>
      <c r="C386" s="189"/>
      <c r="D386" s="202" t="s">
        <v>74</v>
      </c>
      <c r="E386" s="203" t="s">
        <v>194</v>
      </c>
      <c r="F386" s="203" t="s">
        <v>290</v>
      </c>
      <c r="G386" s="189"/>
      <c r="H386" s="189"/>
      <c r="I386" s="192"/>
      <c r="J386" s="204">
        <f>BK386</f>
        <v>0</v>
      </c>
      <c r="K386" s="189"/>
      <c r="L386" s="194"/>
      <c r="M386" s="195"/>
      <c r="N386" s="196"/>
      <c r="O386" s="196"/>
      <c r="P386" s="197">
        <f>SUM(P387:P476)</f>
        <v>0</v>
      </c>
      <c r="Q386" s="196"/>
      <c r="R386" s="197">
        <f>SUM(R387:R476)</f>
        <v>832.53496999999993</v>
      </c>
      <c r="S386" s="196"/>
      <c r="T386" s="198">
        <f>SUM(T387:T476)</f>
        <v>0</v>
      </c>
      <c r="AR386" s="199" t="s">
        <v>24</v>
      </c>
      <c r="AT386" s="200" t="s">
        <v>74</v>
      </c>
      <c r="AU386" s="200" t="s">
        <v>24</v>
      </c>
      <c r="AY386" s="199" t="s">
        <v>144</v>
      </c>
      <c r="BK386" s="201">
        <f>SUM(BK387:BK476)</f>
        <v>0</v>
      </c>
    </row>
    <row r="387" spans="2:65" s="1" customFormat="1" ht="22.5" customHeight="1">
      <c r="B387" s="42"/>
      <c r="C387" s="205" t="s">
        <v>491</v>
      </c>
      <c r="D387" s="205" t="s">
        <v>146</v>
      </c>
      <c r="E387" s="206" t="s">
        <v>292</v>
      </c>
      <c r="F387" s="207" t="s">
        <v>293</v>
      </c>
      <c r="G387" s="208" t="s">
        <v>149</v>
      </c>
      <c r="H387" s="209">
        <v>940.9</v>
      </c>
      <c r="I387" s="210"/>
      <c r="J387" s="211">
        <f>ROUND(I387*H387,2)</f>
        <v>0</v>
      </c>
      <c r="K387" s="207" t="s">
        <v>150</v>
      </c>
      <c r="L387" s="62"/>
      <c r="M387" s="212" t="s">
        <v>22</v>
      </c>
      <c r="N387" s="213" t="s">
        <v>46</v>
      </c>
      <c r="O387" s="43"/>
      <c r="P387" s="214">
        <f>O387*H387</f>
        <v>0</v>
      </c>
      <c r="Q387" s="214">
        <v>0</v>
      </c>
      <c r="R387" s="214">
        <f>Q387*H387</f>
        <v>0</v>
      </c>
      <c r="S387" s="214">
        <v>0</v>
      </c>
      <c r="T387" s="215">
        <f>S387*H387</f>
        <v>0</v>
      </c>
      <c r="AR387" s="25" t="s">
        <v>151</v>
      </c>
      <c r="AT387" s="25" t="s">
        <v>146</v>
      </c>
      <c r="AU387" s="25" t="s">
        <v>82</v>
      </c>
      <c r="AY387" s="25" t="s">
        <v>144</v>
      </c>
      <c r="BE387" s="216">
        <f>IF(N387="základní",J387,0)</f>
        <v>0</v>
      </c>
      <c r="BF387" s="216">
        <f>IF(N387="snížená",J387,0)</f>
        <v>0</v>
      </c>
      <c r="BG387" s="216">
        <f>IF(N387="zákl. přenesená",J387,0)</f>
        <v>0</v>
      </c>
      <c r="BH387" s="216">
        <f>IF(N387="sníž. přenesená",J387,0)</f>
        <v>0</v>
      </c>
      <c r="BI387" s="216">
        <f>IF(N387="nulová",J387,0)</f>
        <v>0</v>
      </c>
      <c r="BJ387" s="25" t="s">
        <v>24</v>
      </c>
      <c r="BK387" s="216">
        <f>ROUND(I387*H387,2)</f>
        <v>0</v>
      </c>
      <c r="BL387" s="25" t="s">
        <v>151</v>
      </c>
      <c r="BM387" s="25" t="s">
        <v>294</v>
      </c>
    </row>
    <row r="388" spans="2:65" s="1" customFormat="1" ht="27">
      <c r="B388" s="42"/>
      <c r="C388" s="64"/>
      <c r="D388" s="217" t="s">
        <v>153</v>
      </c>
      <c r="E388" s="64"/>
      <c r="F388" s="218" t="s">
        <v>295</v>
      </c>
      <c r="G388" s="64"/>
      <c r="H388" s="64"/>
      <c r="I388" s="173"/>
      <c r="J388" s="64"/>
      <c r="K388" s="64"/>
      <c r="L388" s="62"/>
      <c r="M388" s="219"/>
      <c r="N388" s="43"/>
      <c r="O388" s="43"/>
      <c r="P388" s="43"/>
      <c r="Q388" s="43"/>
      <c r="R388" s="43"/>
      <c r="S388" s="43"/>
      <c r="T388" s="79"/>
      <c r="AT388" s="25" t="s">
        <v>153</v>
      </c>
      <c r="AU388" s="25" t="s">
        <v>82</v>
      </c>
    </row>
    <row r="389" spans="2:65" s="1" customFormat="1" ht="67.5">
      <c r="B389" s="42"/>
      <c r="C389" s="64"/>
      <c r="D389" s="217" t="s">
        <v>155</v>
      </c>
      <c r="E389" s="64"/>
      <c r="F389" s="220" t="s">
        <v>296</v>
      </c>
      <c r="G389" s="64"/>
      <c r="H389" s="64"/>
      <c r="I389" s="173"/>
      <c r="J389" s="64"/>
      <c r="K389" s="64"/>
      <c r="L389" s="62"/>
      <c r="M389" s="219"/>
      <c r="N389" s="43"/>
      <c r="O389" s="43"/>
      <c r="P389" s="43"/>
      <c r="Q389" s="43"/>
      <c r="R389" s="43"/>
      <c r="S389" s="43"/>
      <c r="T389" s="79"/>
      <c r="AT389" s="25" t="s">
        <v>155</v>
      </c>
      <c r="AU389" s="25" t="s">
        <v>82</v>
      </c>
    </row>
    <row r="390" spans="2:65" s="12" customFormat="1">
      <c r="B390" s="221"/>
      <c r="C390" s="222"/>
      <c r="D390" s="217" t="s">
        <v>157</v>
      </c>
      <c r="E390" s="223" t="s">
        <v>22</v>
      </c>
      <c r="F390" s="224" t="s">
        <v>158</v>
      </c>
      <c r="G390" s="222"/>
      <c r="H390" s="225" t="s">
        <v>22</v>
      </c>
      <c r="I390" s="226"/>
      <c r="J390" s="222"/>
      <c r="K390" s="222"/>
      <c r="L390" s="227"/>
      <c r="M390" s="228"/>
      <c r="N390" s="229"/>
      <c r="O390" s="229"/>
      <c r="P390" s="229"/>
      <c r="Q390" s="229"/>
      <c r="R390" s="229"/>
      <c r="S390" s="229"/>
      <c r="T390" s="230"/>
      <c r="AT390" s="231" t="s">
        <v>157</v>
      </c>
      <c r="AU390" s="231" t="s">
        <v>82</v>
      </c>
      <c r="AV390" s="12" t="s">
        <v>24</v>
      </c>
      <c r="AW390" s="12" t="s">
        <v>39</v>
      </c>
      <c r="AX390" s="12" t="s">
        <v>75</v>
      </c>
      <c r="AY390" s="231" t="s">
        <v>144</v>
      </c>
    </row>
    <row r="391" spans="2:65" s="12" customFormat="1">
      <c r="B391" s="221"/>
      <c r="C391" s="222"/>
      <c r="D391" s="217" t="s">
        <v>157</v>
      </c>
      <c r="E391" s="223" t="s">
        <v>22</v>
      </c>
      <c r="F391" s="224" t="s">
        <v>297</v>
      </c>
      <c r="G391" s="222"/>
      <c r="H391" s="225" t="s">
        <v>22</v>
      </c>
      <c r="I391" s="226"/>
      <c r="J391" s="222"/>
      <c r="K391" s="222"/>
      <c r="L391" s="227"/>
      <c r="M391" s="228"/>
      <c r="N391" s="229"/>
      <c r="O391" s="229"/>
      <c r="P391" s="229"/>
      <c r="Q391" s="229"/>
      <c r="R391" s="229"/>
      <c r="S391" s="229"/>
      <c r="T391" s="230"/>
      <c r="AT391" s="231" t="s">
        <v>157</v>
      </c>
      <c r="AU391" s="231" t="s">
        <v>82</v>
      </c>
      <c r="AV391" s="12" t="s">
        <v>24</v>
      </c>
      <c r="AW391" s="12" t="s">
        <v>39</v>
      </c>
      <c r="AX391" s="12" t="s">
        <v>75</v>
      </c>
      <c r="AY391" s="231" t="s">
        <v>144</v>
      </c>
    </row>
    <row r="392" spans="2:65" s="12" customFormat="1">
      <c r="B392" s="221"/>
      <c r="C392" s="222"/>
      <c r="D392" s="217" t="s">
        <v>157</v>
      </c>
      <c r="E392" s="223" t="s">
        <v>22</v>
      </c>
      <c r="F392" s="224" t="s">
        <v>298</v>
      </c>
      <c r="G392" s="222"/>
      <c r="H392" s="225" t="s">
        <v>22</v>
      </c>
      <c r="I392" s="226"/>
      <c r="J392" s="222"/>
      <c r="K392" s="222"/>
      <c r="L392" s="227"/>
      <c r="M392" s="228"/>
      <c r="N392" s="229"/>
      <c r="O392" s="229"/>
      <c r="P392" s="229"/>
      <c r="Q392" s="229"/>
      <c r="R392" s="229"/>
      <c r="S392" s="229"/>
      <c r="T392" s="230"/>
      <c r="AT392" s="231" t="s">
        <v>157</v>
      </c>
      <c r="AU392" s="231" t="s">
        <v>82</v>
      </c>
      <c r="AV392" s="12" t="s">
        <v>24</v>
      </c>
      <c r="AW392" s="12" t="s">
        <v>39</v>
      </c>
      <c r="AX392" s="12" t="s">
        <v>75</v>
      </c>
      <c r="AY392" s="231" t="s">
        <v>144</v>
      </c>
    </row>
    <row r="393" spans="2:65" s="13" customFormat="1">
      <c r="B393" s="232"/>
      <c r="C393" s="233"/>
      <c r="D393" s="245" t="s">
        <v>157</v>
      </c>
      <c r="E393" s="255" t="s">
        <v>22</v>
      </c>
      <c r="F393" s="256" t="s">
        <v>966</v>
      </c>
      <c r="G393" s="233"/>
      <c r="H393" s="257">
        <v>940.9</v>
      </c>
      <c r="I393" s="237"/>
      <c r="J393" s="233"/>
      <c r="K393" s="233"/>
      <c r="L393" s="238"/>
      <c r="M393" s="239"/>
      <c r="N393" s="240"/>
      <c r="O393" s="240"/>
      <c r="P393" s="240"/>
      <c r="Q393" s="240"/>
      <c r="R393" s="240"/>
      <c r="S393" s="240"/>
      <c r="T393" s="241"/>
      <c r="AT393" s="242" t="s">
        <v>157</v>
      </c>
      <c r="AU393" s="242" t="s">
        <v>82</v>
      </c>
      <c r="AV393" s="13" t="s">
        <v>82</v>
      </c>
      <c r="AW393" s="13" t="s">
        <v>39</v>
      </c>
      <c r="AX393" s="13" t="s">
        <v>24</v>
      </c>
      <c r="AY393" s="242" t="s">
        <v>144</v>
      </c>
    </row>
    <row r="394" spans="2:65" s="1" customFormat="1" ht="22.5" customHeight="1">
      <c r="B394" s="42"/>
      <c r="C394" s="269" t="s">
        <v>497</v>
      </c>
      <c r="D394" s="269" t="s">
        <v>301</v>
      </c>
      <c r="E394" s="270" t="s">
        <v>302</v>
      </c>
      <c r="F394" s="271" t="s">
        <v>303</v>
      </c>
      <c r="G394" s="272" t="s">
        <v>268</v>
      </c>
      <c r="H394" s="273">
        <v>578.654</v>
      </c>
      <c r="I394" s="274"/>
      <c r="J394" s="275">
        <f>ROUND(I394*H394,2)</f>
        <v>0</v>
      </c>
      <c r="K394" s="271" t="s">
        <v>22</v>
      </c>
      <c r="L394" s="276"/>
      <c r="M394" s="277" t="s">
        <v>22</v>
      </c>
      <c r="N394" s="278" t="s">
        <v>46</v>
      </c>
      <c r="O394" s="43"/>
      <c r="P394" s="214">
        <f>O394*H394</f>
        <v>0</v>
      </c>
      <c r="Q394" s="214">
        <v>1</v>
      </c>
      <c r="R394" s="214">
        <f>Q394*H394</f>
        <v>578.654</v>
      </c>
      <c r="S394" s="214">
        <v>0</v>
      </c>
      <c r="T394" s="215">
        <f>S394*H394</f>
        <v>0</v>
      </c>
      <c r="AR394" s="25" t="s">
        <v>217</v>
      </c>
      <c r="AT394" s="25" t="s">
        <v>301</v>
      </c>
      <c r="AU394" s="25" t="s">
        <v>82</v>
      </c>
      <c r="AY394" s="25" t="s">
        <v>144</v>
      </c>
      <c r="BE394" s="216">
        <f>IF(N394="základní",J394,0)</f>
        <v>0</v>
      </c>
      <c r="BF394" s="216">
        <f>IF(N394="snížená",J394,0)</f>
        <v>0</v>
      </c>
      <c r="BG394" s="216">
        <f>IF(N394="zákl. přenesená",J394,0)</f>
        <v>0</v>
      </c>
      <c r="BH394" s="216">
        <f>IF(N394="sníž. přenesená",J394,0)</f>
        <v>0</v>
      </c>
      <c r="BI394" s="216">
        <f>IF(N394="nulová",J394,0)</f>
        <v>0</v>
      </c>
      <c r="BJ394" s="25" t="s">
        <v>24</v>
      </c>
      <c r="BK394" s="216">
        <f>ROUND(I394*H394,2)</f>
        <v>0</v>
      </c>
      <c r="BL394" s="25" t="s">
        <v>151</v>
      </c>
      <c r="BM394" s="25" t="s">
        <v>304</v>
      </c>
    </row>
    <row r="395" spans="2:65" s="1" customFormat="1">
      <c r="B395" s="42"/>
      <c r="C395" s="64"/>
      <c r="D395" s="217" t="s">
        <v>153</v>
      </c>
      <c r="E395" s="64"/>
      <c r="F395" s="218" t="s">
        <v>303</v>
      </c>
      <c r="G395" s="64"/>
      <c r="H395" s="64"/>
      <c r="I395" s="173"/>
      <c r="J395" s="64"/>
      <c r="K395" s="64"/>
      <c r="L395" s="62"/>
      <c r="M395" s="219"/>
      <c r="N395" s="43"/>
      <c r="O395" s="43"/>
      <c r="P395" s="43"/>
      <c r="Q395" s="43"/>
      <c r="R395" s="43"/>
      <c r="S395" s="43"/>
      <c r="T395" s="79"/>
      <c r="AT395" s="25" t="s">
        <v>153</v>
      </c>
      <c r="AU395" s="25" t="s">
        <v>82</v>
      </c>
    </row>
    <row r="396" spans="2:65" s="13" customFormat="1">
      <c r="B396" s="232"/>
      <c r="C396" s="233"/>
      <c r="D396" s="245" t="s">
        <v>157</v>
      </c>
      <c r="E396" s="255" t="s">
        <v>22</v>
      </c>
      <c r="F396" s="256" t="s">
        <v>967</v>
      </c>
      <c r="G396" s="233"/>
      <c r="H396" s="257">
        <v>578.654</v>
      </c>
      <c r="I396" s="237"/>
      <c r="J396" s="233"/>
      <c r="K396" s="233"/>
      <c r="L396" s="238"/>
      <c r="M396" s="239"/>
      <c r="N396" s="240"/>
      <c r="O396" s="240"/>
      <c r="P396" s="240"/>
      <c r="Q396" s="240"/>
      <c r="R396" s="240"/>
      <c r="S396" s="240"/>
      <c r="T396" s="241"/>
      <c r="AT396" s="242" t="s">
        <v>157</v>
      </c>
      <c r="AU396" s="242" t="s">
        <v>82</v>
      </c>
      <c r="AV396" s="13" t="s">
        <v>82</v>
      </c>
      <c r="AW396" s="13" t="s">
        <v>39</v>
      </c>
      <c r="AX396" s="13" t="s">
        <v>24</v>
      </c>
      <c r="AY396" s="242" t="s">
        <v>144</v>
      </c>
    </row>
    <row r="397" spans="2:65" s="1" customFormat="1" ht="22.5" customHeight="1">
      <c r="B397" s="42"/>
      <c r="C397" s="205" t="s">
        <v>506</v>
      </c>
      <c r="D397" s="205" t="s">
        <v>146</v>
      </c>
      <c r="E397" s="206" t="s">
        <v>968</v>
      </c>
      <c r="F397" s="207" t="s">
        <v>969</v>
      </c>
      <c r="G397" s="208" t="s">
        <v>149</v>
      </c>
      <c r="H397" s="209">
        <v>9</v>
      </c>
      <c r="I397" s="210"/>
      <c r="J397" s="211">
        <f>ROUND(I397*H397,2)</f>
        <v>0</v>
      </c>
      <c r="K397" s="207" t="s">
        <v>150</v>
      </c>
      <c r="L397" s="62"/>
      <c r="M397" s="212" t="s">
        <v>22</v>
      </c>
      <c r="N397" s="213" t="s">
        <v>46</v>
      </c>
      <c r="O397" s="43"/>
      <c r="P397" s="214">
        <f>O397*H397</f>
        <v>0</v>
      </c>
      <c r="Q397" s="214">
        <v>0</v>
      </c>
      <c r="R397" s="214">
        <f>Q397*H397</f>
        <v>0</v>
      </c>
      <c r="S397" s="214">
        <v>0</v>
      </c>
      <c r="T397" s="215">
        <f>S397*H397</f>
        <v>0</v>
      </c>
      <c r="AR397" s="25" t="s">
        <v>151</v>
      </c>
      <c r="AT397" s="25" t="s">
        <v>146</v>
      </c>
      <c r="AU397" s="25" t="s">
        <v>82</v>
      </c>
      <c r="AY397" s="25" t="s">
        <v>144</v>
      </c>
      <c r="BE397" s="216">
        <f>IF(N397="základní",J397,0)</f>
        <v>0</v>
      </c>
      <c r="BF397" s="216">
        <f>IF(N397="snížená",J397,0)</f>
        <v>0</v>
      </c>
      <c r="BG397" s="216">
        <f>IF(N397="zákl. přenesená",J397,0)</f>
        <v>0</v>
      </c>
      <c r="BH397" s="216">
        <f>IF(N397="sníž. přenesená",J397,0)</f>
        <v>0</v>
      </c>
      <c r="BI397" s="216">
        <f>IF(N397="nulová",J397,0)</f>
        <v>0</v>
      </c>
      <c r="BJ397" s="25" t="s">
        <v>24</v>
      </c>
      <c r="BK397" s="216">
        <f>ROUND(I397*H397,2)</f>
        <v>0</v>
      </c>
      <c r="BL397" s="25" t="s">
        <v>151</v>
      </c>
      <c r="BM397" s="25" t="s">
        <v>970</v>
      </c>
    </row>
    <row r="398" spans="2:65" s="1" customFormat="1" ht="27">
      <c r="B398" s="42"/>
      <c r="C398" s="64"/>
      <c r="D398" s="217" t="s">
        <v>153</v>
      </c>
      <c r="E398" s="64"/>
      <c r="F398" s="218" t="s">
        <v>971</v>
      </c>
      <c r="G398" s="64"/>
      <c r="H398" s="64"/>
      <c r="I398" s="173"/>
      <c r="J398" s="64"/>
      <c r="K398" s="64"/>
      <c r="L398" s="62"/>
      <c r="M398" s="219"/>
      <c r="N398" s="43"/>
      <c r="O398" s="43"/>
      <c r="P398" s="43"/>
      <c r="Q398" s="43"/>
      <c r="R398" s="43"/>
      <c r="S398" s="43"/>
      <c r="T398" s="79"/>
      <c r="AT398" s="25" t="s">
        <v>153</v>
      </c>
      <c r="AU398" s="25" t="s">
        <v>82</v>
      </c>
    </row>
    <row r="399" spans="2:65" s="12" customFormat="1">
      <c r="B399" s="221"/>
      <c r="C399" s="222"/>
      <c r="D399" s="217" t="s">
        <v>157</v>
      </c>
      <c r="E399" s="223" t="s">
        <v>22</v>
      </c>
      <c r="F399" s="224" t="s">
        <v>158</v>
      </c>
      <c r="G399" s="222"/>
      <c r="H399" s="225" t="s">
        <v>22</v>
      </c>
      <c r="I399" s="226"/>
      <c r="J399" s="222"/>
      <c r="K399" s="222"/>
      <c r="L399" s="227"/>
      <c r="M399" s="228"/>
      <c r="N399" s="229"/>
      <c r="O399" s="229"/>
      <c r="P399" s="229"/>
      <c r="Q399" s="229"/>
      <c r="R399" s="229"/>
      <c r="S399" s="229"/>
      <c r="T399" s="230"/>
      <c r="AT399" s="231" t="s">
        <v>157</v>
      </c>
      <c r="AU399" s="231" t="s">
        <v>82</v>
      </c>
      <c r="AV399" s="12" t="s">
        <v>24</v>
      </c>
      <c r="AW399" s="12" t="s">
        <v>39</v>
      </c>
      <c r="AX399" s="12" t="s">
        <v>75</v>
      </c>
      <c r="AY399" s="231" t="s">
        <v>144</v>
      </c>
    </row>
    <row r="400" spans="2:65" s="12" customFormat="1">
      <c r="B400" s="221"/>
      <c r="C400" s="222"/>
      <c r="D400" s="217" t="s">
        <v>157</v>
      </c>
      <c r="E400" s="223" t="s">
        <v>22</v>
      </c>
      <c r="F400" s="224" t="s">
        <v>972</v>
      </c>
      <c r="G400" s="222"/>
      <c r="H400" s="225" t="s">
        <v>22</v>
      </c>
      <c r="I400" s="226"/>
      <c r="J400" s="222"/>
      <c r="K400" s="222"/>
      <c r="L400" s="227"/>
      <c r="M400" s="228"/>
      <c r="N400" s="229"/>
      <c r="O400" s="229"/>
      <c r="P400" s="229"/>
      <c r="Q400" s="229"/>
      <c r="R400" s="229"/>
      <c r="S400" s="229"/>
      <c r="T400" s="230"/>
      <c r="AT400" s="231" t="s">
        <v>157</v>
      </c>
      <c r="AU400" s="231" t="s">
        <v>82</v>
      </c>
      <c r="AV400" s="12" t="s">
        <v>24</v>
      </c>
      <c r="AW400" s="12" t="s">
        <v>39</v>
      </c>
      <c r="AX400" s="12" t="s">
        <v>75</v>
      </c>
      <c r="AY400" s="231" t="s">
        <v>144</v>
      </c>
    </row>
    <row r="401" spans="2:65" s="13" customFormat="1">
      <c r="B401" s="232"/>
      <c r="C401" s="233"/>
      <c r="D401" s="245" t="s">
        <v>157</v>
      </c>
      <c r="E401" s="255" t="s">
        <v>22</v>
      </c>
      <c r="F401" s="256" t="s">
        <v>973</v>
      </c>
      <c r="G401" s="233"/>
      <c r="H401" s="257">
        <v>9</v>
      </c>
      <c r="I401" s="237"/>
      <c r="J401" s="233"/>
      <c r="K401" s="233"/>
      <c r="L401" s="238"/>
      <c r="M401" s="239"/>
      <c r="N401" s="240"/>
      <c r="O401" s="240"/>
      <c r="P401" s="240"/>
      <c r="Q401" s="240"/>
      <c r="R401" s="240"/>
      <c r="S401" s="240"/>
      <c r="T401" s="241"/>
      <c r="AT401" s="242" t="s">
        <v>157</v>
      </c>
      <c r="AU401" s="242" t="s">
        <v>82</v>
      </c>
      <c r="AV401" s="13" t="s">
        <v>82</v>
      </c>
      <c r="AW401" s="13" t="s">
        <v>39</v>
      </c>
      <c r="AX401" s="13" t="s">
        <v>24</v>
      </c>
      <c r="AY401" s="242" t="s">
        <v>144</v>
      </c>
    </row>
    <row r="402" spans="2:65" s="1" customFormat="1" ht="22.5" customHeight="1">
      <c r="B402" s="42"/>
      <c r="C402" s="205" t="s">
        <v>513</v>
      </c>
      <c r="D402" s="205" t="s">
        <v>146</v>
      </c>
      <c r="E402" s="206" t="s">
        <v>312</v>
      </c>
      <c r="F402" s="207" t="s">
        <v>313</v>
      </c>
      <c r="G402" s="208" t="s">
        <v>149</v>
      </c>
      <c r="H402" s="209">
        <v>836.1</v>
      </c>
      <c r="I402" s="210"/>
      <c r="J402" s="211">
        <f>ROUND(I402*H402,2)</f>
        <v>0</v>
      </c>
      <c r="K402" s="207" t="s">
        <v>150</v>
      </c>
      <c r="L402" s="62"/>
      <c r="M402" s="212" t="s">
        <v>22</v>
      </c>
      <c r="N402" s="213" t="s">
        <v>46</v>
      </c>
      <c r="O402" s="43"/>
      <c r="P402" s="214">
        <f>O402*H402</f>
        <v>0</v>
      </c>
      <c r="Q402" s="214">
        <v>0</v>
      </c>
      <c r="R402" s="214">
        <f>Q402*H402</f>
        <v>0</v>
      </c>
      <c r="S402" s="214">
        <v>0</v>
      </c>
      <c r="T402" s="215">
        <f>S402*H402</f>
        <v>0</v>
      </c>
      <c r="AR402" s="25" t="s">
        <v>151</v>
      </c>
      <c r="AT402" s="25" t="s">
        <v>146</v>
      </c>
      <c r="AU402" s="25" t="s">
        <v>82</v>
      </c>
      <c r="AY402" s="25" t="s">
        <v>144</v>
      </c>
      <c r="BE402" s="216">
        <f>IF(N402="základní",J402,0)</f>
        <v>0</v>
      </c>
      <c r="BF402" s="216">
        <f>IF(N402="snížená",J402,0)</f>
        <v>0</v>
      </c>
      <c r="BG402" s="216">
        <f>IF(N402="zákl. přenesená",J402,0)</f>
        <v>0</v>
      </c>
      <c r="BH402" s="216">
        <f>IF(N402="sníž. přenesená",J402,0)</f>
        <v>0</v>
      </c>
      <c r="BI402" s="216">
        <f>IF(N402="nulová",J402,0)</f>
        <v>0</v>
      </c>
      <c r="BJ402" s="25" t="s">
        <v>24</v>
      </c>
      <c r="BK402" s="216">
        <f>ROUND(I402*H402,2)</f>
        <v>0</v>
      </c>
      <c r="BL402" s="25" t="s">
        <v>151</v>
      </c>
      <c r="BM402" s="25" t="s">
        <v>314</v>
      </c>
    </row>
    <row r="403" spans="2:65" s="1" customFormat="1" ht="27">
      <c r="B403" s="42"/>
      <c r="C403" s="64"/>
      <c r="D403" s="217" t="s">
        <v>153</v>
      </c>
      <c r="E403" s="64"/>
      <c r="F403" s="218" t="s">
        <v>315</v>
      </c>
      <c r="G403" s="64"/>
      <c r="H403" s="64"/>
      <c r="I403" s="173"/>
      <c r="J403" s="64"/>
      <c r="K403" s="64"/>
      <c r="L403" s="62"/>
      <c r="M403" s="219"/>
      <c r="N403" s="43"/>
      <c r="O403" s="43"/>
      <c r="P403" s="43"/>
      <c r="Q403" s="43"/>
      <c r="R403" s="43"/>
      <c r="S403" s="43"/>
      <c r="T403" s="79"/>
      <c r="AT403" s="25" t="s">
        <v>153</v>
      </c>
      <c r="AU403" s="25" t="s">
        <v>82</v>
      </c>
    </row>
    <row r="404" spans="2:65" s="12" customFormat="1">
      <c r="B404" s="221"/>
      <c r="C404" s="222"/>
      <c r="D404" s="217" t="s">
        <v>157</v>
      </c>
      <c r="E404" s="223" t="s">
        <v>22</v>
      </c>
      <c r="F404" s="224" t="s">
        <v>158</v>
      </c>
      <c r="G404" s="222"/>
      <c r="H404" s="225" t="s">
        <v>22</v>
      </c>
      <c r="I404" s="226"/>
      <c r="J404" s="222"/>
      <c r="K404" s="222"/>
      <c r="L404" s="227"/>
      <c r="M404" s="228"/>
      <c r="N404" s="229"/>
      <c r="O404" s="229"/>
      <c r="P404" s="229"/>
      <c r="Q404" s="229"/>
      <c r="R404" s="229"/>
      <c r="S404" s="229"/>
      <c r="T404" s="230"/>
      <c r="AT404" s="231" t="s">
        <v>157</v>
      </c>
      <c r="AU404" s="231" t="s">
        <v>82</v>
      </c>
      <c r="AV404" s="12" t="s">
        <v>24</v>
      </c>
      <c r="AW404" s="12" t="s">
        <v>39</v>
      </c>
      <c r="AX404" s="12" t="s">
        <v>75</v>
      </c>
      <c r="AY404" s="231" t="s">
        <v>144</v>
      </c>
    </row>
    <row r="405" spans="2:65" s="12" customFormat="1">
      <c r="B405" s="221"/>
      <c r="C405" s="222"/>
      <c r="D405" s="217" t="s">
        <v>157</v>
      </c>
      <c r="E405" s="223" t="s">
        <v>22</v>
      </c>
      <c r="F405" s="224" t="s">
        <v>316</v>
      </c>
      <c r="G405" s="222"/>
      <c r="H405" s="225" t="s">
        <v>22</v>
      </c>
      <c r="I405" s="226"/>
      <c r="J405" s="222"/>
      <c r="K405" s="222"/>
      <c r="L405" s="227"/>
      <c r="M405" s="228"/>
      <c r="N405" s="229"/>
      <c r="O405" s="229"/>
      <c r="P405" s="229"/>
      <c r="Q405" s="229"/>
      <c r="R405" s="229"/>
      <c r="S405" s="229"/>
      <c r="T405" s="230"/>
      <c r="AT405" s="231" t="s">
        <v>157</v>
      </c>
      <c r="AU405" s="231" t="s">
        <v>82</v>
      </c>
      <c r="AV405" s="12" t="s">
        <v>24</v>
      </c>
      <c r="AW405" s="12" t="s">
        <v>39</v>
      </c>
      <c r="AX405" s="12" t="s">
        <v>75</v>
      </c>
      <c r="AY405" s="231" t="s">
        <v>144</v>
      </c>
    </row>
    <row r="406" spans="2:65" s="13" customFormat="1">
      <c r="B406" s="232"/>
      <c r="C406" s="233"/>
      <c r="D406" s="217" t="s">
        <v>157</v>
      </c>
      <c r="E406" s="234" t="s">
        <v>22</v>
      </c>
      <c r="F406" s="235" t="s">
        <v>974</v>
      </c>
      <c r="G406" s="233"/>
      <c r="H406" s="236">
        <v>124.5</v>
      </c>
      <c r="I406" s="237"/>
      <c r="J406" s="233"/>
      <c r="K406" s="233"/>
      <c r="L406" s="238"/>
      <c r="M406" s="239"/>
      <c r="N406" s="240"/>
      <c r="O406" s="240"/>
      <c r="P406" s="240"/>
      <c r="Q406" s="240"/>
      <c r="R406" s="240"/>
      <c r="S406" s="240"/>
      <c r="T406" s="241"/>
      <c r="AT406" s="242" t="s">
        <v>157</v>
      </c>
      <c r="AU406" s="242" t="s">
        <v>82</v>
      </c>
      <c r="AV406" s="13" t="s">
        <v>82</v>
      </c>
      <c r="AW406" s="13" t="s">
        <v>39</v>
      </c>
      <c r="AX406" s="13" t="s">
        <v>75</v>
      </c>
      <c r="AY406" s="242" t="s">
        <v>144</v>
      </c>
    </row>
    <row r="407" spans="2:65" s="13" customFormat="1">
      <c r="B407" s="232"/>
      <c r="C407" s="233"/>
      <c r="D407" s="217" t="s">
        <v>157</v>
      </c>
      <c r="E407" s="234" t="s">
        <v>22</v>
      </c>
      <c r="F407" s="235" t="s">
        <v>975</v>
      </c>
      <c r="G407" s="233"/>
      <c r="H407" s="236">
        <v>1.4</v>
      </c>
      <c r="I407" s="237"/>
      <c r="J407" s="233"/>
      <c r="K407" s="233"/>
      <c r="L407" s="238"/>
      <c r="M407" s="239"/>
      <c r="N407" s="240"/>
      <c r="O407" s="240"/>
      <c r="P407" s="240"/>
      <c r="Q407" s="240"/>
      <c r="R407" s="240"/>
      <c r="S407" s="240"/>
      <c r="T407" s="241"/>
      <c r="AT407" s="242" t="s">
        <v>157</v>
      </c>
      <c r="AU407" s="242" t="s">
        <v>82</v>
      </c>
      <c r="AV407" s="13" t="s">
        <v>82</v>
      </c>
      <c r="AW407" s="13" t="s">
        <v>39</v>
      </c>
      <c r="AX407" s="13" t="s">
        <v>75</v>
      </c>
      <c r="AY407" s="242" t="s">
        <v>144</v>
      </c>
    </row>
    <row r="408" spans="2:65" s="13" customFormat="1">
      <c r="B408" s="232"/>
      <c r="C408" s="233"/>
      <c r="D408" s="217" t="s">
        <v>157</v>
      </c>
      <c r="E408" s="234" t="s">
        <v>22</v>
      </c>
      <c r="F408" s="235" t="s">
        <v>976</v>
      </c>
      <c r="G408" s="233"/>
      <c r="H408" s="236">
        <v>710.2</v>
      </c>
      <c r="I408" s="237"/>
      <c r="J408" s="233"/>
      <c r="K408" s="233"/>
      <c r="L408" s="238"/>
      <c r="M408" s="239"/>
      <c r="N408" s="240"/>
      <c r="O408" s="240"/>
      <c r="P408" s="240"/>
      <c r="Q408" s="240"/>
      <c r="R408" s="240"/>
      <c r="S408" s="240"/>
      <c r="T408" s="241"/>
      <c r="AT408" s="242" t="s">
        <v>157</v>
      </c>
      <c r="AU408" s="242" t="s">
        <v>82</v>
      </c>
      <c r="AV408" s="13" t="s">
        <v>82</v>
      </c>
      <c r="AW408" s="13" t="s">
        <v>39</v>
      </c>
      <c r="AX408" s="13" t="s">
        <v>75</v>
      </c>
      <c r="AY408" s="242" t="s">
        <v>144</v>
      </c>
    </row>
    <row r="409" spans="2:65" s="14" customFormat="1">
      <c r="B409" s="243"/>
      <c r="C409" s="244"/>
      <c r="D409" s="245" t="s">
        <v>157</v>
      </c>
      <c r="E409" s="246" t="s">
        <v>22</v>
      </c>
      <c r="F409" s="247" t="s">
        <v>166</v>
      </c>
      <c r="G409" s="244"/>
      <c r="H409" s="248">
        <v>836.1</v>
      </c>
      <c r="I409" s="249"/>
      <c r="J409" s="244"/>
      <c r="K409" s="244"/>
      <c r="L409" s="250"/>
      <c r="M409" s="251"/>
      <c r="N409" s="252"/>
      <c r="O409" s="252"/>
      <c r="P409" s="252"/>
      <c r="Q409" s="252"/>
      <c r="R409" s="252"/>
      <c r="S409" s="252"/>
      <c r="T409" s="253"/>
      <c r="AT409" s="254" t="s">
        <v>157</v>
      </c>
      <c r="AU409" s="254" t="s">
        <v>82</v>
      </c>
      <c r="AV409" s="14" t="s">
        <v>151</v>
      </c>
      <c r="AW409" s="14" t="s">
        <v>39</v>
      </c>
      <c r="AX409" s="14" t="s">
        <v>24</v>
      </c>
      <c r="AY409" s="254" t="s">
        <v>144</v>
      </c>
    </row>
    <row r="410" spans="2:65" s="1" customFormat="1" ht="22.5" customHeight="1">
      <c r="B410" s="42"/>
      <c r="C410" s="205" t="s">
        <v>521</v>
      </c>
      <c r="D410" s="205" t="s">
        <v>146</v>
      </c>
      <c r="E410" s="206" t="s">
        <v>322</v>
      </c>
      <c r="F410" s="207" t="s">
        <v>323</v>
      </c>
      <c r="G410" s="208" t="s">
        <v>149</v>
      </c>
      <c r="H410" s="209">
        <v>971.8</v>
      </c>
      <c r="I410" s="210"/>
      <c r="J410" s="211">
        <f>ROUND(I410*H410,2)</f>
        <v>0</v>
      </c>
      <c r="K410" s="207" t="s">
        <v>150</v>
      </c>
      <c r="L410" s="62"/>
      <c r="M410" s="212" t="s">
        <v>22</v>
      </c>
      <c r="N410" s="213" t="s">
        <v>46</v>
      </c>
      <c r="O410" s="43"/>
      <c r="P410" s="214">
        <f>O410*H410</f>
        <v>0</v>
      </c>
      <c r="Q410" s="214">
        <v>0</v>
      </c>
      <c r="R410" s="214">
        <f>Q410*H410</f>
        <v>0</v>
      </c>
      <c r="S410" s="214">
        <v>0</v>
      </c>
      <c r="T410" s="215">
        <f>S410*H410</f>
        <v>0</v>
      </c>
      <c r="AR410" s="25" t="s">
        <v>151</v>
      </c>
      <c r="AT410" s="25" t="s">
        <v>146</v>
      </c>
      <c r="AU410" s="25" t="s">
        <v>82</v>
      </c>
      <c r="AY410" s="25" t="s">
        <v>144</v>
      </c>
      <c r="BE410" s="216">
        <f>IF(N410="základní",J410,0)</f>
        <v>0</v>
      </c>
      <c r="BF410" s="216">
        <f>IF(N410="snížená",J410,0)</f>
        <v>0</v>
      </c>
      <c r="BG410" s="216">
        <f>IF(N410="zákl. přenesená",J410,0)</f>
        <v>0</v>
      </c>
      <c r="BH410" s="216">
        <f>IF(N410="sníž. přenesená",J410,0)</f>
        <v>0</v>
      </c>
      <c r="BI410" s="216">
        <f>IF(N410="nulová",J410,0)</f>
        <v>0</v>
      </c>
      <c r="BJ410" s="25" t="s">
        <v>24</v>
      </c>
      <c r="BK410" s="216">
        <f>ROUND(I410*H410,2)</f>
        <v>0</v>
      </c>
      <c r="BL410" s="25" t="s">
        <v>151</v>
      </c>
      <c r="BM410" s="25" t="s">
        <v>324</v>
      </c>
    </row>
    <row r="411" spans="2:65" s="1" customFormat="1">
      <c r="B411" s="42"/>
      <c r="C411" s="64"/>
      <c r="D411" s="217" t="s">
        <v>153</v>
      </c>
      <c r="E411" s="64"/>
      <c r="F411" s="218" t="s">
        <v>325</v>
      </c>
      <c r="G411" s="64"/>
      <c r="H411" s="64"/>
      <c r="I411" s="173"/>
      <c r="J411" s="64"/>
      <c r="K411" s="64"/>
      <c r="L411" s="62"/>
      <c r="M411" s="219"/>
      <c r="N411" s="43"/>
      <c r="O411" s="43"/>
      <c r="P411" s="43"/>
      <c r="Q411" s="43"/>
      <c r="R411" s="43"/>
      <c r="S411" s="43"/>
      <c r="T411" s="79"/>
      <c r="AT411" s="25" t="s">
        <v>153</v>
      </c>
      <c r="AU411" s="25" t="s">
        <v>82</v>
      </c>
    </row>
    <row r="412" spans="2:65" s="12" customFormat="1">
      <c r="B412" s="221"/>
      <c r="C412" s="222"/>
      <c r="D412" s="217" t="s">
        <v>157</v>
      </c>
      <c r="E412" s="223" t="s">
        <v>22</v>
      </c>
      <c r="F412" s="224" t="s">
        <v>158</v>
      </c>
      <c r="G412" s="222"/>
      <c r="H412" s="225" t="s">
        <v>22</v>
      </c>
      <c r="I412" s="226"/>
      <c r="J412" s="222"/>
      <c r="K412" s="222"/>
      <c r="L412" s="227"/>
      <c r="M412" s="228"/>
      <c r="N412" s="229"/>
      <c r="O412" s="229"/>
      <c r="P412" s="229"/>
      <c r="Q412" s="229"/>
      <c r="R412" s="229"/>
      <c r="S412" s="229"/>
      <c r="T412" s="230"/>
      <c r="AT412" s="231" t="s">
        <v>157</v>
      </c>
      <c r="AU412" s="231" t="s">
        <v>82</v>
      </c>
      <c r="AV412" s="12" t="s">
        <v>24</v>
      </c>
      <c r="AW412" s="12" t="s">
        <v>39</v>
      </c>
      <c r="AX412" s="12" t="s">
        <v>75</v>
      </c>
      <c r="AY412" s="231" t="s">
        <v>144</v>
      </c>
    </row>
    <row r="413" spans="2:65" s="13" customFormat="1">
      <c r="B413" s="232"/>
      <c r="C413" s="233"/>
      <c r="D413" s="217" t="s">
        <v>157</v>
      </c>
      <c r="E413" s="234" t="s">
        <v>22</v>
      </c>
      <c r="F413" s="235" t="s">
        <v>977</v>
      </c>
      <c r="G413" s="233"/>
      <c r="H413" s="236">
        <v>124.5</v>
      </c>
      <c r="I413" s="237"/>
      <c r="J413" s="233"/>
      <c r="K413" s="233"/>
      <c r="L413" s="238"/>
      <c r="M413" s="239"/>
      <c r="N413" s="240"/>
      <c r="O413" s="240"/>
      <c r="P413" s="240"/>
      <c r="Q413" s="240"/>
      <c r="R413" s="240"/>
      <c r="S413" s="240"/>
      <c r="T413" s="241"/>
      <c r="AT413" s="242" t="s">
        <v>157</v>
      </c>
      <c r="AU413" s="242" t="s">
        <v>82</v>
      </c>
      <c r="AV413" s="13" t="s">
        <v>82</v>
      </c>
      <c r="AW413" s="13" t="s">
        <v>39</v>
      </c>
      <c r="AX413" s="13" t="s">
        <v>75</v>
      </c>
      <c r="AY413" s="242" t="s">
        <v>144</v>
      </c>
    </row>
    <row r="414" spans="2:65" s="13" customFormat="1">
      <c r="B414" s="232"/>
      <c r="C414" s="233"/>
      <c r="D414" s="217" t="s">
        <v>157</v>
      </c>
      <c r="E414" s="234" t="s">
        <v>22</v>
      </c>
      <c r="F414" s="235" t="s">
        <v>978</v>
      </c>
      <c r="G414" s="233"/>
      <c r="H414" s="236">
        <v>1.4</v>
      </c>
      <c r="I414" s="237"/>
      <c r="J414" s="233"/>
      <c r="K414" s="233"/>
      <c r="L414" s="238"/>
      <c r="M414" s="239"/>
      <c r="N414" s="240"/>
      <c r="O414" s="240"/>
      <c r="P414" s="240"/>
      <c r="Q414" s="240"/>
      <c r="R414" s="240"/>
      <c r="S414" s="240"/>
      <c r="T414" s="241"/>
      <c r="AT414" s="242" t="s">
        <v>157</v>
      </c>
      <c r="AU414" s="242" t="s">
        <v>82</v>
      </c>
      <c r="AV414" s="13" t="s">
        <v>82</v>
      </c>
      <c r="AW414" s="13" t="s">
        <v>39</v>
      </c>
      <c r="AX414" s="13" t="s">
        <v>75</v>
      </c>
      <c r="AY414" s="242" t="s">
        <v>144</v>
      </c>
    </row>
    <row r="415" spans="2:65" s="13" customFormat="1">
      <c r="B415" s="232"/>
      <c r="C415" s="233"/>
      <c r="D415" s="217" t="s">
        <v>157</v>
      </c>
      <c r="E415" s="234" t="s">
        <v>22</v>
      </c>
      <c r="F415" s="235" t="s">
        <v>979</v>
      </c>
      <c r="G415" s="233"/>
      <c r="H415" s="236">
        <v>710.2</v>
      </c>
      <c r="I415" s="237"/>
      <c r="J415" s="233"/>
      <c r="K415" s="233"/>
      <c r="L415" s="238"/>
      <c r="M415" s="239"/>
      <c r="N415" s="240"/>
      <c r="O415" s="240"/>
      <c r="P415" s="240"/>
      <c r="Q415" s="240"/>
      <c r="R415" s="240"/>
      <c r="S415" s="240"/>
      <c r="T415" s="241"/>
      <c r="AT415" s="242" t="s">
        <v>157</v>
      </c>
      <c r="AU415" s="242" t="s">
        <v>82</v>
      </c>
      <c r="AV415" s="13" t="s">
        <v>82</v>
      </c>
      <c r="AW415" s="13" t="s">
        <v>39</v>
      </c>
      <c r="AX415" s="13" t="s">
        <v>75</v>
      </c>
      <c r="AY415" s="242" t="s">
        <v>144</v>
      </c>
    </row>
    <row r="416" spans="2:65" s="13" customFormat="1">
      <c r="B416" s="232"/>
      <c r="C416" s="233"/>
      <c r="D416" s="217" t="s">
        <v>157</v>
      </c>
      <c r="E416" s="234" t="s">
        <v>22</v>
      </c>
      <c r="F416" s="235" t="s">
        <v>980</v>
      </c>
      <c r="G416" s="233"/>
      <c r="H416" s="236">
        <v>9</v>
      </c>
      <c r="I416" s="237"/>
      <c r="J416" s="233"/>
      <c r="K416" s="233"/>
      <c r="L416" s="238"/>
      <c r="M416" s="239"/>
      <c r="N416" s="240"/>
      <c r="O416" s="240"/>
      <c r="P416" s="240"/>
      <c r="Q416" s="240"/>
      <c r="R416" s="240"/>
      <c r="S416" s="240"/>
      <c r="T416" s="241"/>
      <c r="AT416" s="242" t="s">
        <v>157</v>
      </c>
      <c r="AU416" s="242" t="s">
        <v>82</v>
      </c>
      <c r="AV416" s="13" t="s">
        <v>82</v>
      </c>
      <c r="AW416" s="13" t="s">
        <v>39</v>
      </c>
      <c r="AX416" s="13" t="s">
        <v>75</v>
      </c>
      <c r="AY416" s="242" t="s">
        <v>144</v>
      </c>
    </row>
    <row r="417" spans="2:65" s="13" customFormat="1">
      <c r="B417" s="232"/>
      <c r="C417" s="233"/>
      <c r="D417" s="217" t="s">
        <v>157</v>
      </c>
      <c r="E417" s="234" t="s">
        <v>22</v>
      </c>
      <c r="F417" s="235" t="s">
        <v>981</v>
      </c>
      <c r="G417" s="233"/>
      <c r="H417" s="236">
        <v>126.7</v>
      </c>
      <c r="I417" s="237"/>
      <c r="J417" s="233"/>
      <c r="K417" s="233"/>
      <c r="L417" s="238"/>
      <c r="M417" s="239"/>
      <c r="N417" s="240"/>
      <c r="O417" s="240"/>
      <c r="P417" s="240"/>
      <c r="Q417" s="240"/>
      <c r="R417" s="240"/>
      <c r="S417" s="240"/>
      <c r="T417" s="241"/>
      <c r="AT417" s="242" t="s">
        <v>157</v>
      </c>
      <c r="AU417" s="242" t="s">
        <v>82</v>
      </c>
      <c r="AV417" s="13" t="s">
        <v>82</v>
      </c>
      <c r="AW417" s="13" t="s">
        <v>39</v>
      </c>
      <c r="AX417" s="13" t="s">
        <v>75</v>
      </c>
      <c r="AY417" s="242" t="s">
        <v>144</v>
      </c>
    </row>
    <row r="418" spans="2:65" s="14" customFormat="1">
      <c r="B418" s="243"/>
      <c r="C418" s="244"/>
      <c r="D418" s="245" t="s">
        <v>157</v>
      </c>
      <c r="E418" s="246" t="s">
        <v>22</v>
      </c>
      <c r="F418" s="247" t="s">
        <v>166</v>
      </c>
      <c r="G418" s="244"/>
      <c r="H418" s="248">
        <v>971.8</v>
      </c>
      <c r="I418" s="249"/>
      <c r="J418" s="244"/>
      <c r="K418" s="244"/>
      <c r="L418" s="250"/>
      <c r="M418" s="251"/>
      <c r="N418" s="252"/>
      <c r="O418" s="252"/>
      <c r="P418" s="252"/>
      <c r="Q418" s="252"/>
      <c r="R418" s="252"/>
      <c r="S418" s="252"/>
      <c r="T418" s="253"/>
      <c r="AT418" s="254" t="s">
        <v>157</v>
      </c>
      <c r="AU418" s="254" t="s">
        <v>82</v>
      </c>
      <c r="AV418" s="14" t="s">
        <v>151</v>
      </c>
      <c r="AW418" s="14" t="s">
        <v>39</v>
      </c>
      <c r="AX418" s="14" t="s">
        <v>24</v>
      </c>
      <c r="AY418" s="254" t="s">
        <v>144</v>
      </c>
    </row>
    <row r="419" spans="2:65" s="1" customFormat="1" ht="22.5" customHeight="1">
      <c r="B419" s="42"/>
      <c r="C419" s="205" t="s">
        <v>527</v>
      </c>
      <c r="D419" s="205" t="s">
        <v>146</v>
      </c>
      <c r="E419" s="206" t="s">
        <v>331</v>
      </c>
      <c r="F419" s="207" t="s">
        <v>332</v>
      </c>
      <c r="G419" s="208" t="s">
        <v>149</v>
      </c>
      <c r="H419" s="209">
        <v>169.8</v>
      </c>
      <c r="I419" s="210"/>
      <c r="J419" s="211">
        <f>ROUND(I419*H419,2)</f>
        <v>0</v>
      </c>
      <c r="K419" s="207" t="s">
        <v>150</v>
      </c>
      <c r="L419" s="62"/>
      <c r="M419" s="212" t="s">
        <v>22</v>
      </c>
      <c r="N419" s="213" t="s">
        <v>46</v>
      </c>
      <c r="O419" s="43"/>
      <c r="P419" s="214">
        <f>O419*H419</f>
        <v>0</v>
      </c>
      <c r="Q419" s="214">
        <v>0</v>
      </c>
      <c r="R419" s="214">
        <f>Q419*H419</f>
        <v>0</v>
      </c>
      <c r="S419" s="214">
        <v>0</v>
      </c>
      <c r="T419" s="215">
        <f>S419*H419</f>
        <v>0</v>
      </c>
      <c r="AR419" s="25" t="s">
        <v>151</v>
      </c>
      <c r="AT419" s="25" t="s">
        <v>146</v>
      </c>
      <c r="AU419" s="25" t="s">
        <v>82</v>
      </c>
      <c r="AY419" s="25" t="s">
        <v>144</v>
      </c>
      <c r="BE419" s="216">
        <f>IF(N419="základní",J419,0)</f>
        <v>0</v>
      </c>
      <c r="BF419" s="216">
        <f>IF(N419="snížená",J419,0)</f>
        <v>0</v>
      </c>
      <c r="BG419" s="216">
        <f>IF(N419="zákl. přenesená",J419,0)</f>
        <v>0</v>
      </c>
      <c r="BH419" s="216">
        <f>IF(N419="sníž. přenesená",J419,0)</f>
        <v>0</v>
      </c>
      <c r="BI419" s="216">
        <f>IF(N419="nulová",J419,0)</f>
        <v>0</v>
      </c>
      <c r="BJ419" s="25" t="s">
        <v>24</v>
      </c>
      <c r="BK419" s="216">
        <f>ROUND(I419*H419,2)</f>
        <v>0</v>
      </c>
      <c r="BL419" s="25" t="s">
        <v>151</v>
      </c>
      <c r="BM419" s="25" t="s">
        <v>333</v>
      </c>
    </row>
    <row r="420" spans="2:65" s="1" customFormat="1">
      <c r="B420" s="42"/>
      <c r="C420" s="64"/>
      <c r="D420" s="217" t="s">
        <v>153</v>
      </c>
      <c r="E420" s="64"/>
      <c r="F420" s="218" t="s">
        <v>334</v>
      </c>
      <c r="G420" s="64"/>
      <c r="H420" s="64"/>
      <c r="I420" s="173"/>
      <c r="J420" s="64"/>
      <c r="K420" s="64"/>
      <c r="L420" s="62"/>
      <c r="M420" s="219"/>
      <c r="N420" s="43"/>
      <c r="O420" s="43"/>
      <c r="P420" s="43"/>
      <c r="Q420" s="43"/>
      <c r="R420" s="43"/>
      <c r="S420" s="43"/>
      <c r="T420" s="79"/>
      <c r="AT420" s="25" t="s">
        <v>153</v>
      </c>
      <c r="AU420" s="25" t="s">
        <v>82</v>
      </c>
    </row>
    <row r="421" spans="2:65" s="12" customFormat="1">
      <c r="B421" s="221"/>
      <c r="C421" s="222"/>
      <c r="D421" s="217" t="s">
        <v>157</v>
      </c>
      <c r="E421" s="223" t="s">
        <v>22</v>
      </c>
      <c r="F421" s="224" t="s">
        <v>158</v>
      </c>
      <c r="G421" s="222"/>
      <c r="H421" s="225" t="s">
        <v>22</v>
      </c>
      <c r="I421" s="226"/>
      <c r="J421" s="222"/>
      <c r="K421" s="222"/>
      <c r="L421" s="227"/>
      <c r="M421" s="228"/>
      <c r="N421" s="229"/>
      <c r="O421" s="229"/>
      <c r="P421" s="229"/>
      <c r="Q421" s="229"/>
      <c r="R421" s="229"/>
      <c r="S421" s="229"/>
      <c r="T421" s="230"/>
      <c r="AT421" s="231" t="s">
        <v>157</v>
      </c>
      <c r="AU421" s="231" t="s">
        <v>82</v>
      </c>
      <c r="AV421" s="12" t="s">
        <v>24</v>
      </c>
      <c r="AW421" s="12" t="s">
        <v>39</v>
      </c>
      <c r="AX421" s="12" t="s">
        <v>75</v>
      </c>
      <c r="AY421" s="231" t="s">
        <v>144</v>
      </c>
    </row>
    <row r="422" spans="2:65" s="13" customFormat="1">
      <c r="B422" s="232"/>
      <c r="C422" s="233"/>
      <c r="D422" s="217" t="s">
        <v>157</v>
      </c>
      <c r="E422" s="234" t="s">
        <v>22</v>
      </c>
      <c r="F422" s="235" t="s">
        <v>982</v>
      </c>
      <c r="G422" s="233"/>
      <c r="H422" s="236">
        <v>71.599999999999994</v>
      </c>
      <c r="I422" s="237"/>
      <c r="J422" s="233"/>
      <c r="K422" s="233"/>
      <c r="L422" s="238"/>
      <c r="M422" s="239"/>
      <c r="N422" s="240"/>
      <c r="O422" s="240"/>
      <c r="P422" s="240"/>
      <c r="Q422" s="240"/>
      <c r="R422" s="240"/>
      <c r="S422" s="240"/>
      <c r="T422" s="241"/>
      <c r="AT422" s="242" t="s">
        <v>157</v>
      </c>
      <c r="AU422" s="242" t="s">
        <v>82</v>
      </c>
      <c r="AV422" s="13" t="s">
        <v>82</v>
      </c>
      <c r="AW422" s="13" t="s">
        <v>39</v>
      </c>
      <c r="AX422" s="13" t="s">
        <v>75</v>
      </c>
      <c r="AY422" s="242" t="s">
        <v>144</v>
      </c>
    </row>
    <row r="423" spans="2:65" s="13" customFormat="1">
      <c r="B423" s="232"/>
      <c r="C423" s="233"/>
      <c r="D423" s="217" t="s">
        <v>157</v>
      </c>
      <c r="E423" s="234" t="s">
        <v>22</v>
      </c>
      <c r="F423" s="235" t="s">
        <v>983</v>
      </c>
      <c r="G423" s="233"/>
      <c r="H423" s="236">
        <v>1.9</v>
      </c>
      <c r="I423" s="237"/>
      <c r="J423" s="233"/>
      <c r="K423" s="233"/>
      <c r="L423" s="238"/>
      <c r="M423" s="239"/>
      <c r="N423" s="240"/>
      <c r="O423" s="240"/>
      <c r="P423" s="240"/>
      <c r="Q423" s="240"/>
      <c r="R423" s="240"/>
      <c r="S423" s="240"/>
      <c r="T423" s="241"/>
      <c r="AT423" s="242" t="s">
        <v>157</v>
      </c>
      <c r="AU423" s="242" t="s">
        <v>82</v>
      </c>
      <c r="AV423" s="13" t="s">
        <v>82</v>
      </c>
      <c r="AW423" s="13" t="s">
        <v>39</v>
      </c>
      <c r="AX423" s="13" t="s">
        <v>75</v>
      </c>
      <c r="AY423" s="242" t="s">
        <v>144</v>
      </c>
    </row>
    <row r="424" spans="2:65" s="13" customFormat="1">
      <c r="B424" s="232"/>
      <c r="C424" s="233"/>
      <c r="D424" s="217" t="s">
        <v>157</v>
      </c>
      <c r="E424" s="234" t="s">
        <v>22</v>
      </c>
      <c r="F424" s="235" t="s">
        <v>984</v>
      </c>
      <c r="G424" s="233"/>
      <c r="H424" s="236">
        <v>96.3</v>
      </c>
      <c r="I424" s="237"/>
      <c r="J424" s="233"/>
      <c r="K424" s="233"/>
      <c r="L424" s="238"/>
      <c r="M424" s="239"/>
      <c r="N424" s="240"/>
      <c r="O424" s="240"/>
      <c r="P424" s="240"/>
      <c r="Q424" s="240"/>
      <c r="R424" s="240"/>
      <c r="S424" s="240"/>
      <c r="T424" s="241"/>
      <c r="AT424" s="242" t="s">
        <v>157</v>
      </c>
      <c r="AU424" s="242" t="s">
        <v>82</v>
      </c>
      <c r="AV424" s="13" t="s">
        <v>82</v>
      </c>
      <c r="AW424" s="13" t="s">
        <v>39</v>
      </c>
      <c r="AX424" s="13" t="s">
        <v>75</v>
      </c>
      <c r="AY424" s="242" t="s">
        <v>144</v>
      </c>
    </row>
    <row r="425" spans="2:65" s="14" customFormat="1">
      <c r="B425" s="243"/>
      <c r="C425" s="244"/>
      <c r="D425" s="245" t="s">
        <v>157</v>
      </c>
      <c r="E425" s="246" t="s">
        <v>22</v>
      </c>
      <c r="F425" s="247" t="s">
        <v>166</v>
      </c>
      <c r="G425" s="244"/>
      <c r="H425" s="248">
        <v>169.8</v>
      </c>
      <c r="I425" s="249"/>
      <c r="J425" s="244"/>
      <c r="K425" s="244"/>
      <c r="L425" s="250"/>
      <c r="M425" s="251"/>
      <c r="N425" s="252"/>
      <c r="O425" s="252"/>
      <c r="P425" s="252"/>
      <c r="Q425" s="252"/>
      <c r="R425" s="252"/>
      <c r="S425" s="252"/>
      <c r="T425" s="253"/>
      <c r="AT425" s="254" t="s">
        <v>157</v>
      </c>
      <c r="AU425" s="254" t="s">
        <v>82</v>
      </c>
      <c r="AV425" s="14" t="s">
        <v>151</v>
      </c>
      <c r="AW425" s="14" t="s">
        <v>39</v>
      </c>
      <c r="AX425" s="14" t="s">
        <v>24</v>
      </c>
      <c r="AY425" s="254" t="s">
        <v>144</v>
      </c>
    </row>
    <row r="426" spans="2:65" s="1" customFormat="1" ht="22.5" customHeight="1">
      <c r="B426" s="42"/>
      <c r="C426" s="205" t="s">
        <v>535</v>
      </c>
      <c r="D426" s="205" t="s">
        <v>146</v>
      </c>
      <c r="E426" s="206" t="s">
        <v>985</v>
      </c>
      <c r="F426" s="207" t="s">
        <v>986</v>
      </c>
      <c r="G426" s="208" t="s">
        <v>149</v>
      </c>
      <c r="H426" s="209">
        <v>96.3</v>
      </c>
      <c r="I426" s="210"/>
      <c r="J426" s="211">
        <f>ROUND(I426*H426,2)</f>
        <v>0</v>
      </c>
      <c r="K426" s="207" t="s">
        <v>150</v>
      </c>
      <c r="L426" s="62"/>
      <c r="M426" s="212" t="s">
        <v>22</v>
      </c>
      <c r="N426" s="213" t="s">
        <v>46</v>
      </c>
      <c r="O426" s="43"/>
      <c r="P426" s="214">
        <f>O426*H426</f>
        <v>0</v>
      </c>
      <c r="Q426" s="214">
        <v>0</v>
      </c>
      <c r="R426" s="214">
        <f>Q426*H426</f>
        <v>0</v>
      </c>
      <c r="S426" s="214">
        <v>0</v>
      </c>
      <c r="T426" s="215">
        <f>S426*H426</f>
        <v>0</v>
      </c>
      <c r="AR426" s="25" t="s">
        <v>151</v>
      </c>
      <c r="AT426" s="25" t="s">
        <v>146</v>
      </c>
      <c r="AU426" s="25" t="s">
        <v>82</v>
      </c>
      <c r="AY426" s="25" t="s">
        <v>144</v>
      </c>
      <c r="BE426" s="216">
        <f>IF(N426="základní",J426,0)</f>
        <v>0</v>
      </c>
      <c r="BF426" s="216">
        <f>IF(N426="snížená",J426,0)</f>
        <v>0</v>
      </c>
      <c r="BG426" s="216">
        <f>IF(N426="zákl. přenesená",J426,0)</f>
        <v>0</v>
      </c>
      <c r="BH426" s="216">
        <f>IF(N426="sníž. přenesená",J426,0)</f>
        <v>0</v>
      </c>
      <c r="BI426" s="216">
        <f>IF(N426="nulová",J426,0)</f>
        <v>0</v>
      </c>
      <c r="BJ426" s="25" t="s">
        <v>24</v>
      </c>
      <c r="BK426" s="216">
        <f>ROUND(I426*H426,2)</f>
        <v>0</v>
      </c>
      <c r="BL426" s="25" t="s">
        <v>151</v>
      </c>
      <c r="BM426" s="25" t="s">
        <v>987</v>
      </c>
    </row>
    <row r="427" spans="2:65" s="1" customFormat="1">
      <c r="B427" s="42"/>
      <c r="C427" s="64"/>
      <c r="D427" s="217" t="s">
        <v>153</v>
      </c>
      <c r="E427" s="64"/>
      <c r="F427" s="218" t="s">
        <v>988</v>
      </c>
      <c r="G427" s="64"/>
      <c r="H427" s="64"/>
      <c r="I427" s="173"/>
      <c r="J427" s="64"/>
      <c r="K427" s="64"/>
      <c r="L427" s="62"/>
      <c r="M427" s="219"/>
      <c r="N427" s="43"/>
      <c r="O427" s="43"/>
      <c r="P427" s="43"/>
      <c r="Q427" s="43"/>
      <c r="R427" s="43"/>
      <c r="S427" s="43"/>
      <c r="T427" s="79"/>
      <c r="AT427" s="25" t="s">
        <v>153</v>
      </c>
      <c r="AU427" s="25" t="s">
        <v>82</v>
      </c>
    </row>
    <row r="428" spans="2:65" s="12" customFormat="1">
      <c r="B428" s="221"/>
      <c r="C428" s="222"/>
      <c r="D428" s="217" t="s">
        <v>157</v>
      </c>
      <c r="E428" s="223" t="s">
        <v>22</v>
      </c>
      <c r="F428" s="224" t="s">
        <v>158</v>
      </c>
      <c r="G428" s="222"/>
      <c r="H428" s="225" t="s">
        <v>22</v>
      </c>
      <c r="I428" s="226"/>
      <c r="J428" s="222"/>
      <c r="K428" s="222"/>
      <c r="L428" s="227"/>
      <c r="M428" s="228"/>
      <c r="N428" s="229"/>
      <c r="O428" s="229"/>
      <c r="P428" s="229"/>
      <c r="Q428" s="229"/>
      <c r="R428" s="229"/>
      <c r="S428" s="229"/>
      <c r="T428" s="230"/>
      <c r="AT428" s="231" t="s">
        <v>157</v>
      </c>
      <c r="AU428" s="231" t="s">
        <v>82</v>
      </c>
      <c r="AV428" s="12" t="s">
        <v>24</v>
      </c>
      <c r="AW428" s="12" t="s">
        <v>39</v>
      </c>
      <c r="AX428" s="12" t="s">
        <v>75</v>
      </c>
      <c r="AY428" s="231" t="s">
        <v>144</v>
      </c>
    </row>
    <row r="429" spans="2:65" s="13" customFormat="1">
      <c r="B429" s="232"/>
      <c r="C429" s="233"/>
      <c r="D429" s="245" t="s">
        <v>157</v>
      </c>
      <c r="E429" s="255" t="s">
        <v>22</v>
      </c>
      <c r="F429" s="256" t="s">
        <v>989</v>
      </c>
      <c r="G429" s="233"/>
      <c r="H429" s="257">
        <v>96.3</v>
      </c>
      <c r="I429" s="237"/>
      <c r="J429" s="233"/>
      <c r="K429" s="233"/>
      <c r="L429" s="238"/>
      <c r="M429" s="239"/>
      <c r="N429" s="240"/>
      <c r="O429" s="240"/>
      <c r="P429" s="240"/>
      <c r="Q429" s="240"/>
      <c r="R429" s="240"/>
      <c r="S429" s="240"/>
      <c r="T429" s="241"/>
      <c r="AT429" s="242" t="s">
        <v>157</v>
      </c>
      <c r="AU429" s="242" t="s">
        <v>82</v>
      </c>
      <c r="AV429" s="13" t="s">
        <v>82</v>
      </c>
      <c r="AW429" s="13" t="s">
        <v>39</v>
      </c>
      <c r="AX429" s="13" t="s">
        <v>24</v>
      </c>
      <c r="AY429" s="242" t="s">
        <v>144</v>
      </c>
    </row>
    <row r="430" spans="2:65" s="1" customFormat="1" ht="22.5" customHeight="1">
      <c r="B430" s="42"/>
      <c r="C430" s="205" t="s">
        <v>541</v>
      </c>
      <c r="D430" s="205" t="s">
        <v>146</v>
      </c>
      <c r="E430" s="206" t="s">
        <v>990</v>
      </c>
      <c r="F430" s="207" t="s">
        <v>991</v>
      </c>
      <c r="G430" s="208" t="s">
        <v>149</v>
      </c>
      <c r="H430" s="209">
        <v>16.8</v>
      </c>
      <c r="I430" s="210"/>
      <c r="J430" s="211">
        <f>ROUND(I430*H430,2)</f>
        <v>0</v>
      </c>
      <c r="K430" s="207" t="s">
        <v>150</v>
      </c>
      <c r="L430" s="62"/>
      <c r="M430" s="212" t="s">
        <v>22</v>
      </c>
      <c r="N430" s="213" t="s">
        <v>46</v>
      </c>
      <c r="O430" s="43"/>
      <c r="P430" s="214">
        <f>O430*H430</f>
        <v>0</v>
      </c>
      <c r="Q430" s="214">
        <v>0.1837</v>
      </c>
      <c r="R430" s="214">
        <f>Q430*H430</f>
        <v>3.08616</v>
      </c>
      <c r="S430" s="214">
        <v>0</v>
      </c>
      <c r="T430" s="215">
        <f>S430*H430</f>
        <v>0</v>
      </c>
      <c r="AR430" s="25" t="s">
        <v>151</v>
      </c>
      <c r="AT430" s="25" t="s">
        <v>146</v>
      </c>
      <c r="AU430" s="25" t="s">
        <v>82</v>
      </c>
      <c r="AY430" s="25" t="s">
        <v>144</v>
      </c>
      <c r="BE430" s="216">
        <f>IF(N430="základní",J430,0)</f>
        <v>0</v>
      </c>
      <c r="BF430" s="216">
        <f>IF(N430="snížená",J430,0)</f>
        <v>0</v>
      </c>
      <c r="BG430" s="216">
        <f>IF(N430="zákl. přenesená",J430,0)</f>
        <v>0</v>
      </c>
      <c r="BH430" s="216">
        <f>IF(N430="sníž. přenesená",J430,0)</f>
        <v>0</v>
      </c>
      <c r="BI430" s="216">
        <f>IF(N430="nulová",J430,0)</f>
        <v>0</v>
      </c>
      <c r="BJ430" s="25" t="s">
        <v>24</v>
      </c>
      <c r="BK430" s="216">
        <f>ROUND(I430*H430,2)</f>
        <v>0</v>
      </c>
      <c r="BL430" s="25" t="s">
        <v>151</v>
      </c>
      <c r="BM430" s="25" t="s">
        <v>992</v>
      </c>
    </row>
    <row r="431" spans="2:65" s="1" customFormat="1" ht="27">
      <c r="B431" s="42"/>
      <c r="C431" s="64"/>
      <c r="D431" s="217" t="s">
        <v>153</v>
      </c>
      <c r="E431" s="64"/>
      <c r="F431" s="218" t="s">
        <v>993</v>
      </c>
      <c r="G431" s="64"/>
      <c r="H431" s="64"/>
      <c r="I431" s="173"/>
      <c r="J431" s="64"/>
      <c r="K431" s="64"/>
      <c r="L431" s="62"/>
      <c r="M431" s="219"/>
      <c r="N431" s="43"/>
      <c r="O431" s="43"/>
      <c r="P431" s="43"/>
      <c r="Q431" s="43"/>
      <c r="R431" s="43"/>
      <c r="S431" s="43"/>
      <c r="T431" s="79"/>
      <c r="AT431" s="25" t="s">
        <v>153</v>
      </c>
      <c r="AU431" s="25" t="s">
        <v>82</v>
      </c>
    </row>
    <row r="432" spans="2:65" s="1" customFormat="1" ht="148.5">
      <c r="B432" s="42"/>
      <c r="C432" s="64"/>
      <c r="D432" s="217" t="s">
        <v>155</v>
      </c>
      <c r="E432" s="64"/>
      <c r="F432" s="220" t="s">
        <v>994</v>
      </c>
      <c r="G432" s="64"/>
      <c r="H432" s="64"/>
      <c r="I432" s="173"/>
      <c r="J432" s="64"/>
      <c r="K432" s="64"/>
      <c r="L432" s="62"/>
      <c r="M432" s="219"/>
      <c r="N432" s="43"/>
      <c r="O432" s="43"/>
      <c r="P432" s="43"/>
      <c r="Q432" s="43"/>
      <c r="R432" s="43"/>
      <c r="S432" s="43"/>
      <c r="T432" s="79"/>
      <c r="AT432" s="25" t="s">
        <v>155</v>
      </c>
      <c r="AU432" s="25" t="s">
        <v>82</v>
      </c>
    </row>
    <row r="433" spans="2:65" s="12" customFormat="1">
      <c r="B433" s="221"/>
      <c r="C433" s="222"/>
      <c r="D433" s="217" t="s">
        <v>157</v>
      </c>
      <c r="E433" s="223" t="s">
        <v>22</v>
      </c>
      <c r="F433" s="224" t="s">
        <v>158</v>
      </c>
      <c r="G433" s="222"/>
      <c r="H433" s="225" t="s">
        <v>22</v>
      </c>
      <c r="I433" s="226"/>
      <c r="J433" s="222"/>
      <c r="K433" s="222"/>
      <c r="L433" s="227"/>
      <c r="M433" s="228"/>
      <c r="N433" s="229"/>
      <c r="O433" s="229"/>
      <c r="P433" s="229"/>
      <c r="Q433" s="229"/>
      <c r="R433" s="229"/>
      <c r="S433" s="229"/>
      <c r="T433" s="230"/>
      <c r="AT433" s="231" t="s">
        <v>157</v>
      </c>
      <c r="AU433" s="231" t="s">
        <v>82</v>
      </c>
      <c r="AV433" s="12" t="s">
        <v>24</v>
      </c>
      <c r="AW433" s="12" t="s">
        <v>39</v>
      </c>
      <c r="AX433" s="12" t="s">
        <v>75</v>
      </c>
      <c r="AY433" s="231" t="s">
        <v>144</v>
      </c>
    </row>
    <row r="434" spans="2:65" s="13" customFormat="1">
      <c r="B434" s="232"/>
      <c r="C434" s="233"/>
      <c r="D434" s="217" t="s">
        <v>157</v>
      </c>
      <c r="E434" s="234" t="s">
        <v>22</v>
      </c>
      <c r="F434" s="235" t="s">
        <v>995</v>
      </c>
      <c r="G434" s="233"/>
      <c r="H434" s="236">
        <v>9</v>
      </c>
      <c r="I434" s="237"/>
      <c r="J434" s="233"/>
      <c r="K434" s="233"/>
      <c r="L434" s="238"/>
      <c r="M434" s="239"/>
      <c r="N434" s="240"/>
      <c r="O434" s="240"/>
      <c r="P434" s="240"/>
      <c r="Q434" s="240"/>
      <c r="R434" s="240"/>
      <c r="S434" s="240"/>
      <c r="T434" s="241"/>
      <c r="AT434" s="242" t="s">
        <v>157</v>
      </c>
      <c r="AU434" s="242" t="s">
        <v>82</v>
      </c>
      <c r="AV434" s="13" t="s">
        <v>82</v>
      </c>
      <c r="AW434" s="13" t="s">
        <v>39</v>
      </c>
      <c r="AX434" s="13" t="s">
        <v>75</v>
      </c>
      <c r="AY434" s="242" t="s">
        <v>144</v>
      </c>
    </row>
    <row r="435" spans="2:65" s="13" customFormat="1">
      <c r="B435" s="232"/>
      <c r="C435" s="233"/>
      <c r="D435" s="217" t="s">
        <v>157</v>
      </c>
      <c r="E435" s="234" t="s">
        <v>22</v>
      </c>
      <c r="F435" s="235" t="s">
        <v>996</v>
      </c>
      <c r="G435" s="233"/>
      <c r="H435" s="236">
        <v>7.8</v>
      </c>
      <c r="I435" s="237"/>
      <c r="J435" s="233"/>
      <c r="K435" s="233"/>
      <c r="L435" s="238"/>
      <c r="M435" s="239"/>
      <c r="N435" s="240"/>
      <c r="O435" s="240"/>
      <c r="P435" s="240"/>
      <c r="Q435" s="240"/>
      <c r="R435" s="240"/>
      <c r="S435" s="240"/>
      <c r="T435" s="241"/>
      <c r="AT435" s="242" t="s">
        <v>157</v>
      </c>
      <c r="AU435" s="242" t="s">
        <v>82</v>
      </c>
      <c r="AV435" s="13" t="s">
        <v>82</v>
      </c>
      <c r="AW435" s="13" t="s">
        <v>39</v>
      </c>
      <c r="AX435" s="13" t="s">
        <v>75</v>
      </c>
      <c r="AY435" s="242" t="s">
        <v>144</v>
      </c>
    </row>
    <row r="436" spans="2:65" s="14" customFormat="1">
      <c r="B436" s="243"/>
      <c r="C436" s="244"/>
      <c r="D436" s="245" t="s">
        <v>157</v>
      </c>
      <c r="E436" s="246" t="s">
        <v>22</v>
      </c>
      <c r="F436" s="247" t="s">
        <v>166</v>
      </c>
      <c r="G436" s="244"/>
      <c r="H436" s="248">
        <v>16.8</v>
      </c>
      <c r="I436" s="249"/>
      <c r="J436" s="244"/>
      <c r="K436" s="244"/>
      <c r="L436" s="250"/>
      <c r="M436" s="251"/>
      <c r="N436" s="252"/>
      <c r="O436" s="252"/>
      <c r="P436" s="252"/>
      <c r="Q436" s="252"/>
      <c r="R436" s="252"/>
      <c r="S436" s="252"/>
      <c r="T436" s="253"/>
      <c r="AT436" s="254" t="s">
        <v>157</v>
      </c>
      <c r="AU436" s="254" t="s">
        <v>82</v>
      </c>
      <c r="AV436" s="14" t="s">
        <v>151</v>
      </c>
      <c r="AW436" s="14" t="s">
        <v>39</v>
      </c>
      <c r="AX436" s="14" t="s">
        <v>24</v>
      </c>
      <c r="AY436" s="254" t="s">
        <v>144</v>
      </c>
    </row>
    <row r="437" spans="2:65" s="1" customFormat="1" ht="22.5" customHeight="1">
      <c r="B437" s="42"/>
      <c r="C437" s="205" t="s">
        <v>549</v>
      </c>
      <c r="D437" s="205" t="s">
        <v>146</v>
      </c>
      <c r="E437" s="206" t="s">
        <v>997</v>
      </c>
      <c r="F437" s="207" t="s">
        <v>998</v>
      </c>
      <c r="G437" s="208" t="s">
        <v>149</v>
      </c>
      <c r="H437" s="209">
        <v>7.8</v>
      </c>
      <c r="I437" s="210"/>
      <c r="J437" s="211">
        <f>ROUND(I437*H437,2)</f>
        <v>0</v>
      </c>
      <c r="K437" s="207" t="s">
        <v>150</v>
      </c>
      <c r="L437" s="62"/>
      <c r="M437" s="212" t="s">
        <v>22</v>
      </c>
      <c r="N437" s="213" t="s">
        <v>46</v>
      </c>
      <c r="O437" s="43"/>
      <c r="P437" s="214">
        <f>O437*H437</f>
        <v>0</v>
      </c>
      <c r="Q437" s="214">
        <v>0.19536000000000001</v>
      </c>
      <c r="R437" s="214">
        <f>Q437*H437</f>
        <v>1.5238080000000001</v>
      </c>
      <c r="S437" s="214">
        <v>0</v>
      </c>
      <c r="T437" s="215">
        <f>S437*H437</f>
        <v>0</v>
      </c>
      <c r="AR437" s="25" t="s">
        <v>151</v>
      </c>
      <c r="AT437" s="25" t="s">
        <v>146</v>
      </c>
      <c r="AU437" s="25" t="s">
        <v>82</v>
      </c>
      <c r="AY437" s="25" t="s">
        <v>144</v>
      </c>
      <c r="BE437" s="216">
        <f>IF(N437="základní",J437,0)</f>
        <v>0</v>
      </c>
      <c r="BF437" s="216">
        <f>IF(N437="snížená",J437,0)</f>
        <v>0</v>
      </c>
      <c r="BG437" s="216">
        <f>IF(N437="zákl. přenesená",J437,0)</f>
        <v>0</v>
      </c>
      <c r="BH437" s="216">
        <f>IF(N437="sníž. přenesená",J437,0)</f>
        <v>0</v>
      </c>
      <c r="BI437" s="216">
        <f>IF(N437="nulová",J437,0)</f>
        <v>0</v>
      </c>
      <c r="BJ437" s="25" t="s">
        <v>24</v>
      </c>
      <c r="BK437" s="216">
        <f>ROUND(I437*H437,2)</f>
        <v>0</v>
      </c>
      <c r="BL437" s="25" t="s">
        <v>151</v>
      </c>
      <c r="BM437" s="25" t="s">
        <v>999</v>
      </c>
    </row>
    <row r="438" spans="2:65" s="1" customFormat="1" ht="27">
      <c r="B438" s="42"/>
      <c r="C438" s="64"/>
      <c r="D438" s="217" t="s">
        <v>153</v>
      </c>
      <c r="E438" s="64"/>
      <c r="F438" s="218" t="s">
        <v>1000</v>
      </c>
      <c r="G438" s="64"/>
      <c r="H438" s="64"/>
      <c r="I438" s="173"/>
      <c r="J438" s="64"/>
      <c r="K438" s="64"/>
      <c r="L438" s="62"/>
      <c r="M438" s="219"/>
      <c r="N438" s="43"/>
      <c r="O438" s="43"/>
      <c r="P438" s="43"/>
      <c r="Q438" s="43"/>
      <c r="R438" s="43"/>
      <c r="S438" s="43"/>
      <c r="T438" s="79"/>
      <c r="AT438" s="25" t="s">
        <v>153</v>
      </c>
      <c r="AU438" s="25" t="s">
        <v>82</v>
      </c>
    </row>
    <row r="439" spans="2:65" s="1" customFormat="1" ht="148.5">
      <c r="B439" s="42"/>
      <c r="C439" s="64"/>
      <c r="D439" s="217" t="s">
        <v>155</v>
      </c>
      <c r="E439" s="64"/>
      <c r="F439" s="220" t="s">
        <v>994</v>
      </c>
      <c r="G439" s="64"/>
      <c r="H439" s="64"/>
      <c r="I439" s="173"/>
      <c r="J439" s="64"/>
      <c r="K439" s="64"/>
      <c r="L439" s="62"/>
      <c r="M439" s="219"/>
      <c r="N439" s="43"/>
      <c r="O439" s="43"/>
      <c r="P439" s="43"/>
      <c r="Q439" s="43"/>
      <c r="R439" s="43"/>
      <c r="S439" s="43"/>
      <c r="T439" s="79"/>
      <c r="AT439" s="25" t="s">
        <v>155</v>
      </c>
      <c r="AU439" s="25" t="s">
        <v>82</v>
      </c>
    </row>
    <row r="440" spans="2:65" s="12" customFormat="1">
      <c r="B440" s="221"/>
      <c r="C440" s="222"/>
      <c r="D440" s="217" t="s">
        <v>157</v>
      </c>
      <c r="E440" s="223" t="s">
        <v>22</v>
      </c>
      <c r="F440" s="224" t="s">
        <v>158</v>
      </c>
      <c r="G440" s="222"/>
      <c r="H440" s="225" t="s">
        <v>22</v>
      </c>
      <c r="I440" s="226"/>
      <c r="J440" s="222"/>
      <c r="K440" s="222"/>
      <c r="L440" s="227"/>
      <c r="M440" s="228"/>
      <c r="N440" s="229"/>
      <c r="O440" s="229"/>
      <c r="P440" s="229"/>
      <c r="Q440" s="229"/>
      <c r="R440" s="229"/>
      <c r="S440" s="229"/>
      <c r="T440" s="230"/>
      <c r="AT440" s="231" t="s">
        <v>157</v>
      </c>
      <c r="AU440" s="231" t="s">
        <v>82</v>
      </c>
      <c r="AV440" s="12" t="s">
        <v>24</v>
      </c>
      <c r="AW440" s="12" t="s">
        <v>39</v>
      </c>
      <c r="AX440" s="12" t="s">
        <v>75</v>
      </c>
      <c r="AY440" s="231" t="s">
        <v>144</v>
      </c>
    </row>
    <row r="441" spans="2:65" s="13" customFormat="1">
      <c r="B441" s="232"/>
      <c r="C441" s="233"/>
      <c r="D441" s="245" t="s">
        <v>157</v>
      </c>
      <c r="E441" s="255" t="s">
        <v>22</v>
      </c>
      <c r="F441" s="256" t="s">
        <v>996</v>
      </c>
      <c r="G441" s="233"/>
      <c r="H441" s="257">
        <v>7.8</v>
      </c>
      <c r="I441" s="237"/>
      <c r="J441" s="233"/>
      <c r="K441" s="233"/>
      <c r="L441" s="238"/>
      <c r="M441" s="239"/>
      <c r="N441" s="240"/>
      <c r="O441" s="240"/>
      <c r="P441" s="240"/>
      <c r="Q441" s="240"/>
      <c r="R441" s="240"/>
      <c r="S441" s="240"/>
      <c r="T441" s="241"/>
      <c r="AT441" s="242" t="s">
        <v>157</v>
      </c>
      <c r="AU441" s="242" t="s">
        <v>82</v>
      </c>
      <c r="AV441" s="13" t="s">
        <v>82</v>
      </c>
      <c r="AW441" s="13" t="s">
        <v>39</v>
      </c>
      <c r="AX441" s="13" t="s">
        <v>24</v>
      </c>
      <c r="AY441" s="242" t="s">
        <v>144</v>
      </c>
    </row>
    <row r="442" spans="2:65" s="1" customFormat="1" ht="22.5" customHeight="1">
      <c r="B442" s="42"/>
      <c r="C442" s="205" t="s">
        <v>554</v>
      </c>
      <c r="D442" s="205" t="s">
        <v>146</v>
      </c>
      <c r="E442" s="206" t="s">
        <v>357</v>
      </c>
      <c r="F442" s="207" t="s">
        <v>358</v>
      </c>
      <c r="G442" s="208" t="s">
        <v>149</v>
      </c>
      <c r="H442" s="209">
        <v>836.1</v>
      </c>
      <c r="I442" s="210"/>
      <c r="J442" s="211">
        <f>ROUND(I442*H442,2)</f>
        <v>0</v>
      </c>
      <c r="K442" s="207" t="s">
        <v>150</v>
      </c>
      <c r="L442" s="62"/>
      <c r="M442" s="212" t="s">
        <v>22</v>
      </c>
      <c r="N442" s="213" t="s">
        <v>46</v>
      </c>
      <c r="O442" s="43"/>
      <c r="P442" s="214">
        <f>O442*H442</f>
        <v>0</v>
      </c>
      <c r="Q442" s="214">
        <v>0.10362</v>
      </c>
      <c r="R442" s="214">
        <f>Q442*H442</f>
        <v>86.636682000000008</v>
      </c>
      <c r="S442" s="214">
        <v>0</v>
      </c>
      <c r="T442" s="215">
        <f>S442*H442</f>
        <v>0</v>
      </c>
      <c r="AR442" s="25" t="s">
        <v>151</v>
      </c>
      <c r="AT442" s="25" t="s">
        <v>146</v>
      </c>
      <c r="AU442" s="25" t="s">
        <v>82</v>
      </c>
      <c r="AY442" s="25" t="s">
        <v>144</v>
      </c>
      <c r="BE442" s="216">
        <f>IF(N442="základní",J442,0)</f>
        <v>0</v>
      </c>
      <c r="BF442" s="216">
        <f>IF(N442="snížená",J442,0)</f>
        <v>0</v>
      </c>
      <c r="BG442" s="216">
        <f>IF(N442="zákl. přenesená",J442,0)</f>
        <v>0</v>
      </c>
      <c r="BH442" s="216">
        <f>IF(N442="sníž. přenesená",J442,0)</f>
        <v>0</v>
      </c>
      <c r="BI442" s="216">
        <f>IF(N442="nulová",J442,0)</f>
        <v>0</v>
      </c>
      <c r="BJ442" s="25" t="s">
        <v>24</v>
      </c>
      <c r="BK442" s="216">
        <f>ROUND(I442*H442,2)</f>
        <v>0</v>
      </c>
      <c r="BL442" s="25" t="s">
        <v>151</v>
      </c>
      <c r="BM442" s="25" t="s">
        <v>359</v>
      </c>
    </row>
    <row r="443" spans="2:65" s="1" customFormat="1" ht="40.5">
      <c r="B443" s="42"/>
      <c r="C443" s="64"/>
      <c r="D443" s="217" t="s">
        <v>153</v>
      </c>
      <c r="E443" s="64"/>
      <c r="F443" s="218" t="s">
        <v>360</v>
      </c>
      <c r="G443" s="64"/>
      <c r="H443" s="64"/>
      <c r="I443" s="173"/>
      <c r="J443" s="64"/>
      <c r="K443" s="64"/>
      <c r="L443" s="62"/>
      <c r="M443" s="219"/>
      <c r="N443" s="43"/>
      <c r="O443" s="43"/>
      <c r="P443" s="43"/>
      <c r="Q443" s="43"/>
      <c r="R443" s="43"/>
      <c r="S443" s="43"/>
      <c r="T443" s="79"/>
      <c r="AT443" s="25" t="s">
        <v>153</v>
      </c>
      <c r="AU443" s="25" t="s">
        <v>82</v>
      </c>
    </row>
    <row r="444" spans="2:65" s="1" customFormat="1" ht="121.5">
      <c r="B444" s="42"/>
      <c r="C444" s="64"/>
      <c r="D444" s="217" t="s">
        <v>155</v>
      </c>
      <c r="E444" s="64"/>
      <c r="F444" s="220" t="s">
        <v>361</v>
      </c>
      <c r="G444" s="64"/>
      <c r="H444" s="64"/>
      <c r="I444" s="173"/>
      <c r="J444" s="64"/>
      <c r="K444" s="64"/>
      <c r="L444" s="62"/>
      <c r="M444" s="219"/>
      <c r="N444" s="43"/>
      <c r="O444" s="43"/>
      <c r="P444" s="43"/>
      <c r="Q444" s="43"/>
      <c r="R444" s="43"/>
      <c r="S444" s="43"/>
      <c r="T444" s="79"/>
      <c r="AT444" s="25" t="s">
        <v>155</v>
      </c>
      <c r="AU444" s="25" t="s">
        <v>82</v>
      </c>
    </row>
    <row r="445" spans="2:65" s="12" customFormat="1">
      <c r="B445" s="221"/>
      <c r="C445" s="222"/>
      <c r="D445" s="217" t="s">
        <v>157</v>
      </c>
      <c r="E445" s="223" t="s">
        <v>22</v>
      </c>
      <c r="F445" s="224" t="s">
        <v>158</v>
      </c>
      <c r="G445" s="222"/>
      <c r="H445" s="225" t="s">
        <v>22</v>
      </c>
      <c r="I445" s="226"/>
      <c r="J445" s="222"/>
      <c r="K445" s="222"/>
      <c r="L445" s="227"/>
      <c r="M445" s="228"/>
      <c r="N445" s="229"/>
      <c r="O445" s="229"/>
      <c r="P445" s="229"/>
      <c r="Q445" s="229"/>
      <c r="R445" s="229"/>
      <c r="S445" s="229"/>
      <c r="T445" s="230"/>
      <c r="AT445" s="231" t="s">
        <v>157</v>
      </c>
      <c r="AU445" s="231" t="s">
        <v>82</v>
      </c>
      <c r="AV445" s="12" t="s">
        <v>24</v>
      </c>
      <c r="AW445" s="12" t="s">
        <v>39</v>
      </c>
      <c r="AX445" s="12" t="s">
        <v>75</v>
      </c>
      <c r="AY445" s="231" t="s">
        <v>144</v>
      </c>
    </row>
    <row r="446" spans="2:65" s="13" customFormat="1">
      <c r="B446" s="232"/>
      <c r="C446" s="233"/>
      <c r="D446" s="217" t="s">
        <v>157</v>
      </c>
      <c r="E446" s="234" t="s">
        <v>22</v>
      </c>
      <c r="F446" s="235" t="s">
        <v>1001</v>
      </c>
      <c r="G446" s="233"/>
      <c r="H446" s="236">
        <v>124.5</v>
      </c>
      <c r="I446" s="237"/>
      <c r="J446" s="233"/>
      <c r="K446" s="233"/>
      <c r="L446" s="238"/>
      <c r="M446" s="239"/>
      <c r="N446" s="240"/>
      <c r="O446" s="240"/>
      <c r="P446" s="240"/>
      <c r="Q446" s="240"/>
      <c r="R446" s="240"/>
      <c r="S446" s="240"/>
      <c r="T446" s="241"/>
      <c r="AT446" s="242" t="s">
        <v>157</v>
      </c>
      <c r="AU446" s="242" t="s">
        <v>82</v>
      </c>
      <c r="AV446" s="13" t="s">
        <v>82</v>
      </c>
      <c r="AW446" s="13" t="s">
        <v>39</v>
      </c>
      <c r="AX446" s="13" t="s">
        <v>75</v>
      </c>
      <c r="AY446" s="242" t="s">
        <v>144</v>
      </c>
    </row>
    <row r="447" spans="2:65" s="13" customFormat="1">
      <c r="B447" s="232"/>
      <c r="C447" s="233"/>
      <c r="D447" s="217" t="s">
        <v>157</v>
      </c>
      <c r="E447" s="234" t="s">
        <v>22</v>
      </c>
      <c r="F447" s="235" t="s">
        <v>1002</v>
      </c>
      <c r="G447" s="233"/>
      <c r="H447" s="236">
        <v>1.4</v>
      </c>
      <c r="I447" s="237"/>
      <c r="J447" s="233"/>
      <c r="K447" s="233"/>
      <c r="L447" s="238"/>
      <c r="M447" s="239"/>
      <c r="N447" s="240"/>
      <c r="O447" s="240"/>
      <c r="P447" s="240"/>
      <c r="Q447" s="240"/>
      <c r="R447" s="240"/>
      <c r="S447" s="240"/>
      <c r="T447" s="241"/>
      <c r="AT447" s="242" t="s">
        <v>157</v>
      </c>
      <c r="AU447" s="242" t="s">
        <v>82</v>
      </c>
      <c r="AV447" s="13" t="s">
        <v>82</v>
      </c>
      <c r="AW447" s="13" t="s">
        <v>39</v>
      </c>
      <c r="AX447" s="13" t="s">
        <v>75</v>
      </c>
      <c r="AY447" s="242" t="s">
        <v>144</v>
      </c>
    </row>
    <row r="448" spans="2:65" s="13" customFormat="1" ht="27">
      <c r="B448" s="232"/>
      <c r="C448" s="233"/>
      <c r="D448" s="217" t="s">
        <v>157</v>
      </c>
      <c r="E448" s="234" t="s">
        <v>22</v>
      </c>
      <c r="F448" s="235" t="s">
        <v>1003</v>
      </c>
      <c r="G448" s="233"/>
      <c r="H448" s="236">
        <v>710.2</v>
      </c>
      <c r="I448" s="237"/>
      <c r="J448" s="233"/>
      <c r="K448" s="233"/>
      <c r="L448" s="238"/>
      <c r="M448" s="239"/>
      <c r="N448" s="240"/>
      <c r="O448" s="240"/>
      <c r="P448" s="240"/>
      <c r="Q448" s="240"/>
      <c r="R448" s="240"/>
      <c r="S448" s="240"/>
      <c r="T448" s="241"/>
      <c r="AT448" s="242" t="s">
        <v>157</v>
      </c>
      <c r="AU448" s="242" t="s">
        <v>82</v>
      </c>
      <c r="AV448" s="13" t="s">
        <v>82</v>
      </c>
      <c r="AW448" s="13" t="s">
        <v>39</v>
      </c>
      <c r="AX448" s="13" t="s">
        <v>75</v>
      </c>
      <c r="AY448" s="242" t="s">
        <v>144</v>
      </c>
    </row>
    <row r="449" spans="2:65" s="14" customFormat="1">
      <c r="B449" s="243"/>
      <c r="C449" s="244"/>
      <c r="D449" s="245" t="s">
        <v>157</v>
      </c>
      <c r="E449" s="246" t="s">
        <v>22</v>
      </c>
      <c r="F449" s="247" t="s">
        <v>166</v>
      </c>
      <c r="G449" s="244"/>
      <c r="H449" s="248">
        <v>836.1</v>
      </c>
      <c r="I449" s="249"/>
      <c r="J449" s="244"/>
      <c r="K449" s="244"/>
      <c r="L449" s="250"/>
      <c r="M449" s="251"/>
      <c r="N449" s="252"/>
      <c r="O449" s="252"/>
      <c r="P449" s="252"/>
      <c r="Q449" s="252"/>
      <c r="R449" s="252"/>
      <c r="S449" s="252"/>
      <c r="T449" s="253"/>
      <c r="AT449" s="254" t="s">
        <v>157</v>
      </c>
      <c r="AU449" s="254" t="s">
        <v>82</v>
      </c>
      <c r="AV449" s="14" t="s">
        <v>151</v>
      </c>
      <c r="AW449" s="14" t="s">
        <v>39</v>
      </c>
      <c r="AX449" s="14" t="s">
        <v>24</v>
      </c>
      <c r="AY449" s="254" t="s">
        <v>144</v>
      </c>
    </row>
    <row r="450" spans="2:65" s="1" customFormat="1" ht="22.5" customHeight="1">
      <c r="B450" s="42"/>
      <c r="C450" s="269" t="s">
        <v>560</v>
      </c>
      <c r="D450" s="269" t="s">
        <v>301</v>
      </c>
      <c r="E450" s="270" t="s">
        <v>367</v>
      </c>
      <c r="F450" s="271" t="s">
        <v>368</v>
      </c>
      <c r="G450" s="272" t="s">
        <v>149</v>
      </c>
      <c r="H450" s="273">
        <v>125.745</v>
      </c>
      <c r="I450" s="274"/>
      <c r="J450" s="275">
        <f>ROUND(I450*H450,2)</f>
        <v>0</v>
      </c>
      <c r="K450" s="271" t="s">
        <v>22</v>
      </c>
      <c r="L450" s="276"/>
      <c r="M450" s="277" t="s">
        <v>22</v>
      </c>
      <c r="N450" s="278" t="s">
        <v>46</v>
      </c>
      <c r="O450" s="43"/>
      <c r="P450" s="214">
        <f>O450*H450</f>
        <v>0</v>
      </c>
      <c r="Q450" s="214">
        <v>0.17599999999999999</v>
      </c>
      <c r="R450" s="214">
        <f>Q450*H450</f>
        <v>22.131119999999999</v>
      </c>
      <c r="S450" s="214">
        <v>0</v>
      </c>
      <c r="T450" s="215">
        <f>S450*H450</f>
        <v>0</v>
      </c>
      <c r="AR450" s="25" t="s">
        <v>217</v>
      </c>
      <c r="AT450" s="25" t="s">
        <v>301</v>
      </c>
      <c r="AU450" s="25" t="s">
        <v>82</v>
      </c>
      <c r="AY450" s="25" t="s">
        <v>144</v>
      </c>
      <c r="BE450" s="216">
        <f>IF(N450="základní",J450,0)</f>
        <v>0</v>
      </c>
      <c r="BF450" s="216">
        <f>IF(N450="snížená",J450,0)</f>
        <v>0</v>
      </c>
      <c r="BG450" s="216">
        <f>IF(N450="zákl. přenesená",J450,0)</f>
        <v>0</v>
      </c>
      <c r="BH450" s="216">
        <f>IF(N450="sníž. přenesená",J450,0)</f>
        <v>0</v>
      </c>
      <c r="BI450" s="216">
        <f>IF(N450="nulová",J450,0)</f>
        <v>0</v>
      </c>
      <c r="BJ450" s="25" t="s">
        <v>24</v>
      </c>
      <c r="BK450" s="216">
        <f>ROUND(I450*H450,2)</f>
        <v>0</v>
      </c>
      <c r="BL450" s="25" t="s">
        <v>151</v>
      </c>
      <c r="BM450" s="25" t="s">
        <v>369</v>
      </c>
    </row>
    <row r="451" spans="2:65" s="1" customFormat="1">
      <c r="B451" s="42"/>
      <c r="C451" s="64"/>
      <c r="D451" s="217" t="s">
        <v>153</v>
      </c>
      <c r="E451" s="64"/>
      <c r="F451" s="218" t="s">
        <v>368</v>
      </c>
      <c r="G451" s="64"/>
      <c r="H451" s="64"/>
      <c r="I451" s="173"/>
      <c r="J451" s="64"/>
      <c r="K451" s="64"/>
      <c r="L451" s="62"/>
      <c r="M451" s="219"/>
      <c r="N451" s="43"/>
      <c r="O451" s="43"/>
      <c r="P451" s="43"/>
      <c r="Q451" s="43"/>
      <c r="R451" s="43"/>
      <c r="S451" s="43"/>
      <c r="T451" s="79"/>
      <c r="AT451" s="25" t="s">
        <v>153</v>
      </c>
      <c r="AU451" s="25" t="s">
        <v>82</v>
      </c>
    </row>
    <row r="452" spans="2:65" s="12" customFormat="1">
      <c r="B452" s="221"/>
      <c r="C452" s="222"/>
      <c r="D452" s="217" t="s">
        <v>157</v>
      </c>
      <c r="E452" s="223" t="s">
        <v>22</v>
      </c>
      <c r="F452" s="224" t="s">
        <v>370</v>
      </c>
      <c r="G452" s="222"/>
      <c r="H452" s="225" t="s">
        <v>22</v>
      </c>
      <c r="I452" s="226"/>
      <c r="J452" s="222"/>
      <c r="K452" s="222"/>
      <c r="L452" s="227"/>
      <c r="M452" s="228"/>
      <c r="N452" s="229"/>
      <c r="O452" s="229"/>
      <c r="P452" s="229"/>
      <c r="Q452" s="229"/>
      <c r="R452" s="229"/>
      <c r="S452" s="229"/>
      <c r="T452" s="230"/>
      <c r="AT452" s="231" t="s">
        <v>157</v>
      </c>
      <c r="AU452" s="231" t="s">
        <v>82</v>
      </c>
      <c r="AV452" s="12" t="s">
        <v>24</v>
      </c>
      <c r="AW452" s="12" t="s">
        <v>39</v>
      </c>
      <c r="AX452" s="12" t="s">
        <v>75</v>
      </c>
      <c r="AY452" s="231" t="s">
        <v>144</v>
      </c>
    </row>
    <row r="453" spans="2:65" s="13" customFormat="1">
      <c r="B453" s="232"/>
      <c r="C453" s="233"/>
      <c r="D453" s="245" t="s">
        <v>157</v>
      </c>
      <c r="E453" s="255" t="s">
        <v>22</v>
      </c>
      <c r="F453" s="256" t="s">
        <v>1004</v>
      </c>
      <c r="G453" s="233"/>
      <c r="H453" s="257">
        <v>125.745</v>
      </c>
      <c r="I453" s="237"/>
      <c r="J453" s="233"/>
      <c r="K453" s="233"/>
      <c r="L453" s="238"/>
      <c r="M453" s="239"/>
      <c r="N453" s="240"/>
      <c r="O453" s="240"/>
      <c r="P453" s="240"/>
      <c r="Q453" s="240"/>
      <c r="R453" s="240"/>
      <c r="S453" s="240"/>
      <c r="T453" s="241"/>
      <c r="AT453" s="242" t="s">
        <v>157</v>
      </c>
      <c r="AU453" s="242" t="s">
        <v>82</v>
      </c>
      <c r="AV453" s="13" t="s">
        <v>82</v>
      </c>
      <c r="AW453" s="13" t="s">
        <v>39</v>
      </c>
      <c r="AX453" s="13" t="s">
        <v>24</v>
      </c>
      <c r="AY453" s="242" t="s">
        <v>144</v>
      </c>
    </row>
    <row r="454" spans="2:65" s="1" customFormat="1" ht="22.5" customHeight="1">
      <c r="B454" s="42"/>
      <c r="C454" s="269" t="s">
        <v>566</v>
      </c>
      <c r="D454" s="269" t="s">
        <v>301</v>
      </c>
      <c r="E454" s="270" t="s">
        <v>1005</v>
      </c>
      <c r="F454" s="271" t="s">
        <v>1006</v>
      </c>
      <c r="G454" s="272" t="s">
        <v>149</v>
      </c>
      <c r="H454" s="273">
        <v>1.4419999999999999</v>
      </c>
      <c r="I454" s="274"/>
      <c r="J454" s="275">
        <f>ROUND(I454*H454,2)</f>
        <v>0</v>
      </c>
      <c r="K454" s="271" t="s">
        <v>22</v>
      </c>
      <c r="L454" s="276"/>
      <c r="M454" s="277" t="s">
        <v>22</v>
      </c>
      <c r="N454" s="278" t="s">
        <v>46</v>
      </c>
      <c r="O454" s="43"/>
      <c r="P454" s="214">
        <f>O454*H454</f>
        <v>0</v>
      </c>
      <c r="Q454" s="214">
        <v>0.17599999999999999</v>
      </c>
      <c r="R454" s="214">
        <f>Q454*H454</f>
        <v>0.25379199999999996</v>
      </c>
      <c r="S454" s="214">
        <v>0</v>
      </c>
      <c r="T454" s="215">
        <f>S454*H454</f>
        <v>0</v>
      </c>
      <c r="AR454" s="25" t="s">
        <v>217</v>
      </c>
      <c r="AT454" s="25" t="s">
        <v>301</v>
      </c>
      <c r="AU454" s="25" t="s">
        <v>82</v>
      </c>
      <c r="AY454" s="25" t="s">
        <v>144</v>
      </c>
      <c r="BE454" s="216">
        <f>IF(N454="základní",J454,0)</f>
        <v>0</v>
      </c>
      <c r="BF454" s="216">
        <f>IF(N454="snížená",J454,0)</f>
        <v>0</v>
      </c>
      <c r="BG454" s="216">
        <f>IF(N454="zákl. přenesená",J454,0)</f>
        <v>0</v>
      </c>
      <c r="BH454" s="216">
        <f>IF(N454="sníž. přenesená",J454,0)</f>
        <v>0</v>
      </c>
      <c r="BI454" s="216">
        <f>IF(N454="nulová",J454,0)</f>
        <v>0</v>
      </c>
      <c r="BJ454" s="25" t="s">
        <v>24</v>
      </c>
      <c r="BK454" s="216">
        <f>ROUND(I454*H454,2)</f>
        <v>0</v>
      </c>
      <c r="BL454" s="25" t="s">
        <v>151</v>
      </c>
      <c r="BM454" s="25" t="s">
        <v>1007</v>
      </c>
    </row>
    <row r="455" spans="2:65" s="1" customFormat="1">
      <c r="B455" s="42"/>
      <c r="C455" s="64"/>
      <c r="D455" s="217" t="s">
        <v>153</v>
      </c>
      <c r="E455" s="64"/>
      <c r="F455" s="218" t="s">
        <v>1006</v>
      </c>
      <c r="G455" s="64"/>
      <c r="H455" s="64"/>
      <c r="I455" s="173"/>
      <c r="J455" s="64"/>
      <c r="K455" s="64"/>
      <c r="L455" s="62"/>
      <c r="M455" s="219"/>
      <c r="N455" s="43"/>
      <c r="O455" s="43"/>
      <c r="P455" s="43"/>
      <c r="Q455" s="43"/>
      <c r="R455" s="43"/>
      <c r="S455" s="43"/>
      <c r="T455" s="79"/>
      <c r="AT455" s="25" t="s">
        <v>153</v>
      </c>
      <c r="AU455" s="25" t="s">
        <v>82</v>
      </c>
    </row>
    <row r="456" spans="2:65" s="12" customFormat="1">
      <c r="B456" s="221"/>
      <c r="C456" s="222"/>
      <c r="D456" s="217" t="s">
        <v>157</v>
      </c>
      <c r="E456" s="223" t="s">
        <v>22</v>
      </c>
      <c r="F456" s="224" t="s">
        <v>1008</v>
      </c>
      <c r="G456" s="222"/>
      <c r="H456" s="225" t="s">
        <v>22</v>
      </c>
      <c r="I456" s="226"/>
      <c r="J456" s="222"/>
      <c r="K456" s="222"/>
      <c r="L456" s="227"/>
      <c r="M456" s="228"/>
      <c r="N456" s="229"/>
      <c r="O456" s="229"/>
      <c r="P456" s="229"/>
      <c r="Q456" s="229"/>
      <c r="R456" s="229"/>
      <c r="S456" s="229"/>
      <c r="T456" s="230"/>
      <c r="AT456" s="231" t="s">
        <v>157</v>
      </c>
      <c r="AU456" s="231" t="s">
        <v>82</v>
      </c>
      <c r="AV456" s="12" t="s">
        <v>24</v>
      </c>
      <c r="AW456" s="12" t="s">
        <v>39</v>
      </c>
      <c r="AX456" s="12" t="s">
        <v>75</v>
      </c>
      <c r="AY456" s="231" t="s">
        <v>144</v>
      </c>
    </row>
    <row r="457" spans="2:65" s="13" customFormat="1">
      <c r="B457" s="232"/>
      <c r="C457" s="233"/>
      <c r="D457" s="245" t="s">
        <v>157</v>
      </c>
      <c r="E457" s="255" t="s">
        <v>22</v>
      </c>
      <c r="F457" s="256" t="s">
        <v>1009</v>
      </c>
      <c r="G457" s="233"/>
      <c r="H457" s="257">
        <v>1.4419999999999999</v>
      </c>
      <c r="I457" s="237"/>
      <c r="J457" s="233"/>
      <c r="K457" s="233"/>
      <c r="L457" s="238"/>
      <c r="M457" s="239"/>
      <c r="N457" s="240"/>
      <c r="O457" s="240"/>
      <c r="P457" s="240"/>
      <c r="Q457" s="240"/>
      <c r="R457" s="240"/>
      <c r="S457" s="240"/>
      <c r="T457" s="241"/>
      <c r="AT457" s="242" t="s">
        <v>157</v>
      </c>
      <c r="AU457" s="242" t="s">
        <v>82</v>
      </c>
      <c r="AV457" s="13" t="s">
        <v>82</v>
      </c>
      <c r="AW457" s="13" t="s">
        <v>39</v>
      </c>
      <c r="AX457" s="13" t="s">
        <v>24</v>
      </c>
      <c r="AY457" s="242" t="s">
        <v>144</v>
      </c>
    </row>
    <row r="458" spans="2:65" s="1" customFormat="1" ht="22.5" customHeight="1">
      <c r="B458" s="42"/>
      <c r="C458" s="269" t="s">
        <v>573</v>
      </c>
      <c r="D458" s="269" t="s">
        <v>301</v>
      </c>
      <c r="E458" s="270" t="s">
        <v>378</v>
      </c>
      <c r="F458" s="271" t="s">
        <v>379</v>
      </c>
      <c r="G458" s="272" t="s">
        <v>149</v>
      </c>
      <c r="H458" s="273">
        <v>717.30200000000002</v>
      </c>
      <c r="I458" s="274"/>
      <c r="J458" s="275">
        <f>ROUND(I458*H458,2)</f>
        <v>0</v>
      </c>
      <c r="K458" s="271" t="s">
        <v>22</v>
      </c>
      <c r="L458" s="276"/>
      <c r="M458" s="277" t="s">
        <v>22</v>
      </c>
      <c r="N458" s="278" t="s">
        <v>46</v>
      </c>
      <c r="O458" s="43"/>
      <c r="P458" s="214">
        <f>O458*H458</f>
        <v>0</v>
      </c>
      <c r="Q458" s="214">
        <v>0.17599999999999999</v>
      </c>
      <c r="R458" s="214">
        <f>Q458*H458</f>
        <v>126.24515199999999</v>
      </c>
      <c r="S458" s="214">
        <v>0</v>
      </c>
      <c r="T458" s="215">
        <f>S458*H458</f>
        <v>0</v>
      </c>
      <c r="AR458" s="25" t="s">
        <v>217</v>
      </c>
      <c r="AT458" s="25" t="s">
        <v>301</v>
      </c>
      <c r="AU458" s="25" t="s">
        <v>82</v>
      </c>
      <c r="AY458" s="25" t="s">
        <v>144</v>
      </c>
      <c r="BE458" s="216">
        <f>IF(N458="základní",J458,0)</f>
        <v>0</v>
      </c>
      <c r="BF458" s="216">
        <f>IF(N458="snížená",J458,0)</f>
        <v>0</v>
      </c>
      <c r="BG458" s="216">
        <f>IF(N458="zákl. přenesená",J458,0)</f>
        <v>0</v>
      </c>
      <c r="BH458" s="216">
        <f>IF(N458="sníž. přenesená",J458,0)</f>
        <v>0</v>
      </c>
      <c r="BI458" s="216">
        <f>IF(N458="nulová",J458,0)</f>
        <v>0</v>
      </c>
      <c r="BJ458" s="25" t="s">
        <v>24</v>
      </c>
      <c r="BK458" s="216">
        <f>ROUND(I458*H458,2)</f>
        <v>0</v>
      </c>
      <c r="BL458" s="25" t="s">
        <v>151</v>
      </c>
      <c r="BM458" s="25" t="s">
        <v>380</v>
      </c>
    </row>
    <row r="459" spans="2:65" s="1" customFormat="1">
      <c r="B459" s="42"/>
      <c r="C459" s="64"/>
      <c r="D459" s="217" t="s">
        <v>153</v>
      </c>
      <c r="E459" s="64"/>
      <c r="F459" s="218" t="s">
        <v>379</v>
      </c>
      <c r="G459" s="64"/>
      <c r="H459" s="64"/>
      <c r="I459" s="173"/>
      <c r="J459" s="64"/>
      <c r="K459" s="64"/>
      <c r="L459" s="62"/>
      <c r="M459" s="219"/>
      <c r="N459" s="43"/>
      <c r="O459" s="43"/>
      <c r="P459" s="43"/>
      <c r="Q459" s="43"/>
      <c r="R459" s="43"/>
      <c r="S459" s="43"/>
      <c r="T459" s="79"/>
      <c r="AT459" s="25" t="s">
        <v>153</v>
      </c>
      <c r="AU459" s="25" t="s">
        <v>82</v>
      </c>
    </row>
    <row r="460" spans="2:65" s="12" customFormat="1">
      <c r="B460" s="221"/>
      <c r="C460" s="222"/>
      <c r="D460" s="217" t="s">
        <v>157</v>
      </c>
      <c r="E460" s="223" t="s">
        <v>22</v>
      </c>
      <c r="F460" s="224" t="s">
        <v>370</v>
      </c>
      <c r="G460" s="222"/>
      <c r="H460" s="225" t="s">
        <v>22</v>
      </c>
      <c r="I460" s="226"/>
      <c r="J460" s="222"/>
      <c r="K460" s="222"/>
      <c r="L460" s="227"/>
      <c r="M460" s="228"/>
      <c r="N460" s="229"/>
      <c r="O460" s="229"/>
      <c r="P460" s="229"/>
      <c r="Q460" s="229"/>
      <c r="R460" s="229"/>
      <c r="S460" s="229"/>
      <c r="T460" s="230"/>
      <c r="AT460" s="231" t="s">
        <v>157</v>
      </c>
      <c r="AU460" s="231" t="s">
        <v>82</v>
      </c>
      <c r="AV460" s="12" t="s">
        <v>24</v>
      </c>
      <c r="AW460" s="12" t="s">
        <v>39</v>
      </c>
      <c r="AX460" s="12" t="s">
        <v>75</v>
      </c>
      <c r="AY460" s="231" t="s">
        <v>144</v>
      </c>
    </row>
    <row r="461" spans="2:65" s="13" customFormat="1">
      <c r="B461" s="232"/>
      <c r="C461" s="233"/>
      <c r="D461" s="245" t="s">
        <v>157</v>
      </c>
      <c r="E461" s="255" t="s">
        <v>22</v>
      </c>
      <c r="F461" s="256" t="s">
        <v>1010</v>
      </c>
      <c r="G461" s="233"/>
      <c r="H461" s="257">
        <v>717.30200000000002</v>
      </c>
      <c r="I461" s="237"/>
      <c r="J461" s="233"/>
      <c r="K461" s="233"/>
      <c r="L461" s="238"/>
      <c r="M461" s="239"/>
      <c r="N461" s="240"/>
      <c r="O461" s="240"/>
      <c r="P461" s="240"/>
      <c r="Q461" s="240"/>
      <c r="R461" s="240"/>
      <c r="S461" s="240"/>
      <c r="T461" s="241"/>
      <c r="AT461" s="242" t="s">
        <v>157</v>
      </c>
      <c r="AU461" s="242" t="s">
        <v>82</v>
      </c>
      <c r="AV461" s="13" t="s">
        <v>82</v>
      </c>
      <c r="AW461" s="13" t="s">
        <v>39</v>
      </c>
      <c r="AX461" s="13" t="s">
        <v>24</v>
      </c>
      <c r="AY461" s="242" t="s">
        <v>144</v>
      </c>
    </row>
    <row r="462" spans="2:65" s="1" customFormat="1" ht="31.5" customHeight="1">
      <c r="B462" s="42"/>
      <c r="C462" s="205" t="s">
        <v>587</v>
      </c>
      <c r="D462" s="205" t="s">
        <v>146</v>
      </c>
      <c r="E462" s="206" t="s">
        <v>1011</v>
      </c>
      <c r="F462" s="207" t="s">
        <v>1012</v>
      </c>
      <c r="G462" s="208" t="s">
        <v>149</v>
      </c>
      <c r="H462" s="209">
        <v>1.9</v>
      </c>
      <c r="I462" s="210"/>
      <c r="J462" s="211">
        <f>ROUND(I462*H462,2)</f>
        <v>0</v>
      </c>
      <c r="K462" s="207" t="s">
        <v>150</v>
      </c>
      <c r="L462" s="62"/>
      <c r="M462" s="212" t="s">
        <v>22</v>
      </c>
      <c r="N462" s="213" t="s">
        <v>46</v>
      </c>
      <c r="O462" s="43"/>
      <c r="P462" s="214">
        <f>O462*H462</f>
        <v>0</v>
      </c>
      <c r="Q462" s="214">
        <v>0.10100000000000001</v>
      </c>
      <c r="R462" s="214">
        <f>Q462*H462</f>
        <v>0.19190000000000002</v>
      </c>
      <c r="S462" s="214">
        <v>0</v>
      </c>
      <c r="T462" s="215">
        <f>S462*H462</f>
        <v>0</v>
      </c>
      <c r="AR462" s="25" t="s">
        <v>151</v>
      </c>
      <c r="AT462" s="25" t="s">
        <v>146</v>
      </c>
      <c r="AU462" s="25" t="s">
        <v>82</v>
      </c>
      <c r="AY462" s="25" t="s">
        <v>144</v>
      </c>
      <c r="BE462" s="216">
        <f>IF(N462="základní",J462,0)</f>
        <v>0</v>
      </c>
      <c r="BF462" s="216">
        <f>IF(N462="snížená",J462,0)</f>
        <v>0</v>
      </c>
      <c r="BG462" s="216">
        <f>IF(N462="zákl. přenesená",J462,0)</f>
        <v>0</v>
      </c>
      <c r="BH462" s="216">
        <f>IF(N462="sníž. přenesená",J462,0)</f>
        <v>0</v>
      </c>
      <c r="BI462" s="216">
        <f>IF(N462="nulová",J462,0)</f>
        <v>0</v>
      </c>
      <c r="BJ462" s="25" t="s">
        <v>24</v>
      </c>
      <c r="BK462" s="216">
        <f>ROUND(I462*H462,2)</f>
        <v>0</v>
      </c>
      <c r="BL462" s="25" t="s">
        <v>151</v>
      </c>
      <c r="BM462" s="25" t="s">
        <v>1013</v>
      </c>
    </row>
    <row r="463" spans="2:65" s="1" customFormat="1" ht="40.5">
      <c r="B463" s="42"/>
      <c r="C463" s="64"/>
      <c r="D463" s="217" t="s">
        <v>153</v>
      </c>
      <c r="E463" s="64"/>
      <c r="F463" s="218" t="s">
        <v>1014</v>
      </c>
      <c r="G463" s="64"/>
      <c r="H463" s="64"/>
      <c r="I463" s="173"/>
      <c r="J463" s="64"/>
      <c r="K463" s="64"/>
      <c r="L463" s="62"/>
      <c r="M463" s="219"/>
      <c r="N463" s="43"/>
      <c r="O463" s="43"/>
      <c r="P463" s="43"/>
      <c r="Q463" s="43"/>
      <c r="R463" s="43"/>
      <c r="S463" s="43"/>
      <c r="T463" s="79"/>
      <c r="AT463" s="25" t="s">
        <v>153</v>
      </c>
      <c r="AU463" s="25" t="s">
        <v>82</v>
      </c>
    </row>
    <row r="464" spans="2:65" s="1" customFormat="1" ht="81">
      <c r="B464" s="42"/>
      <c r="C464" s="64"/>
      <c r="D464" s="217" t="s">
        <v>155</v>
      </c>
      <c r="E464" s="64"/>
      <c r="F464" s="220" t="s">
        <v>387</v>
      </c>
      <c r="G464" s="64"/>
      <c r="H464" s="64"/>
      <c r="I464" s="173"/>
      <c r="J464" s="64"/>
      <c r="K464" s="64"/>
      <c r="L464" s="62"/>
      <c r="M464" s="219"/>
      <c r="N464" s="43"/>
      <c r="O464" s="43"/>
      <c r="P464" s="43"/>
      <c r="Q464" s="43"/>
      <c r="R464" s="43"/>
      <c r="S464" s="43"/>
      <c r="T464" s="79"/>
      <c r="AT464" s="25" t="s">
        <v>155</v>
      </c>
      <c r="AU464" s="25" t="s">
        <v>82</v>
      </c>
    </row>
    <row r="465" spans="2:65" s="12" customFormat="1">
      <c r="B465" s="221"/>
      <c r="C465" s="222"/>
      <c r="D465" s="217" t="s">
        <v>157</v>
      </c>
      <c r="E465" s="223" t="s">
        <v>22</v>
      </c>
      <c r="F465" s="224" t="s">
        <v>158</v>
      </c>
      <c r="G465" s="222"/>
      <c r="H465" s="225" t="s">
        <v>22</v>
      </c>
      <c r="I465" s="226"/>
      <c r="J465" s="222"/>
      <c r="K465" s="222"/>
      <c r="L465" s="227"/>
      <c r="M465" s="228"/>
      <c r="N465" s="229"/>
      <c r="O465" s="229"/>
      <c r="P465" s="229"/>
      <c r="Q465" s="229"/>
      <c r="R465" s="229"/>
      <c r="S465" s="229"/>
      <c r="T465" s="230"/>
      <c r="AT465" s="231" t="s">
        <v>157</v>
      </c>
      <c r="AU465" s="231" t="s">
        <v>82</v>
      </c>
      <c r="AV465" s="12" t="s">
        <v>24</v>
      </c>
      <c r="AW465" s="12" t="s">
        <v>39</v>
      </c>
      <c r="AX465" s="12" t="s">
        <v>75</v>
      </c>
      <c r="AY465" s="231" t="s">
        <v>144</v>
      </c>
    </row>
    <row r="466" spans="2:65" s="12" customFormat="1">
      <c r="B466" s="221"/>
      <c r="C466" s="222"/>
      <c r="D466" s="217" t="s">
        <v>157</v>
      </c>
      <c r="E466" s="223" t="s">
        <v>22</v>
      </c>
      <c r="F466" s="224" t="s">
        <v>1015</v>
      </c>
      <c r="G466" s="222"/>
      <c r="H466" s="225" t="s">
        <v>22</v>
      </c>
      <c r="I466" s="226"/>
      <c r="J466" s="222"/>
      <c r="K466" s="222"/>
      <c r="L466" s="227"/>
      <c r="M466" s="228"/>
      <c r="N466" s="229"/>
      <c r="O466" s="229"/>
      <c r="P466" s="229"/>
      <c r="Q466" s="229"/>
      <c r="R466" s="229"/>
      <c r="S466" s="229"/>
      <c r="T466" s="230"/>
      <c r="AT466" s="231" t="s">
        <v>157</v>
      </c>
      <c r="AU466" s="231" t="s">
        <v>82</v>
      </c>
      <c r="AV466" s="12" t="s">
        <v>24</v>
      </c>
      <c r="AW466" s="12" t="s">
        <v>39</v>
      </c>
      <c r="AX466" s="12" t="s">
        <v>75</v>
      </c>
      <c r="AY466" s="231" t="s">
        <v>144</v>
      </c>
    </row>
    <row r="467" spans="2:65" s="13" customFormat="1">
      <c r="B467" s="232"/>
      <c r="C467" s="233"/>
      <c r="D467" s="245" t="s">
        <v>157</v>
      </c>
      <c r="E467" s="255" t="s">
        <v>22</v>
      </c>
      <c r="F467" s="256" t="s">
        <v>1016</v>
      </c>
      <c r="G467" s="233"/>
      <c r="H467" s="257">
        <v>1.9</v>
      </c>
      <c r="I467" s="237"/>
      <c r="J467" s="233"/>
      <c r="K467" s="233"/>
      <c r="L467" s="238"/>
      <c r="M467" s="239"/>
      <c r="N467" s="240"/>
      <c r="O467" s="240"/>
      <c r="P467" s="240"/>
      <c r="Q467" s="240"/>
      <c r="R467" s="240"/>
      <c r="S467" s="240"/>
      <c r="T467" s="241"/>
      <c r="AT467" s="242" t="s">
        <v>157</v>
      </c>
      <c r="AU467" s="242" t="s">
        <v>82</v>
      </c>
      <c r="AV467" s="13" t="s">
        <v>82</v>
      </c>
      <c r="AW467" s="13" t="s">
        <v>39</v>
      </c>
      <c r="AX467" s="13" t="s">
        <v>24</v>
      </c>
      <c r="AY467" s="242" t="s">
        <v>144</v>
      </c>
    </row>
    <row r="468" spans="2:65" s="1" customFormat="1" ht="31.5" customHeight="1">
      <c r="B468" s="42"/>
      <c r="C468" s="205" t="s">
        <v>594</v>
      </c>
      <c r="D468" s="205" t="s">
        <v>146</v>
      </c>
      <c r="E468" s="206" t="s">
        <v>383</v>
      </c>
      <c r="F468" s="207" t="s">
        <v>384</v>
      </c>
      <c r="G468" s="208" t="s">
        <v>149</v>
      </c>
      <c r="H468" s="209">
        <v>71.599999999999994</v>
      </c>
      <c r="I468" s="210"/>
      <c r="J468" s="211">
        <f>ROUND(I468*H468,2)</f>
        <v>0</v>
      </c>
      <c r="K468" s="207" t="s">
        <v>150</v>
      </c>
      <c r="L468" s="62"/>
      <c r="M468" s="212" t="s">
        <v>22</v>
      </c>
      <c r="N468" s="213" t="s">
        <v>46</v>
      </c>
      <c r="O468" s="43"/>
      <c r="P468" s="214">
        <f>O468*H468</f>
        <v>0</v>
      </c>
      <c r="Q468" s="214">
        <v>0.10100000000000001</v>
      </c>
      <c r="R468" s="214">
        <f>Q468*H468</f>
        <v>7.2316000000000003</v>
      </c>
      <c r="S468" s="214">
        <v>0</v>
      </c>
      <c r="T468" s="215">
        <f>S468*H468</f>
        <v>0</v>
      </c>
      <c r="AR468" s="25" t="s">
        <v>151</v>
      </c>
      <c r="AT468" s="25" t="s">
        <v>146</v>
      </c>
      <c r="AU468" s="25" t="s">
        <v>82</v>
      </c>
      <c r="AY468" s="25" t="s">
        <v>144</v>
      </c>
      <c r="BE468" s="216">
        <f>IF(N468="základní",J468,0)</f>
        <v>0</v>
      </c>
      <c r="BF468" s="216">
        <f>IF(N468="snížená",J468,0)</f>
        <v>0</v>
      </c>
      <c r="BG468" s="216">
        <f>IF(N468="zákl. přenesená",J468,0)</f>
        <v>0</v>
      </c>
      <c r="BH468" s="216">
        <f>IF(N468="sníž. přenesená",J468,0)</f>
        <v>0</v>
      </c>
      <c r="BI468" s="216">
        <f>IF(N468="nulová",J468,0)</f>
        <v>0</v>
      </c>
      <c r="BJ468" s="25" t="s">
        <v>24</v>
      </c>
      <c r="BK468" s="216">
        <f>ROUND(I468*H468,2)</f>
        <v>0</v>
      </c>
      <c r="BL468" s="25" t="s">
        <v>151</v>
      </c>
      <c r="BM468" s="25" t="s">
        <v>385</v>
      </c>
    </row>
    <row r="469" spans="2:65" s="1" customFormat="1" ht="40.5">
      <c r="B469" s="42"/>
      <c r="C469" s="64"/>
      <c r="D469" s="217" t="s">
        <v>153</v>
      </c>
      <c r="E469" s="64"/>
      <c r="F469" s="218" t="s">
        <v>386</v>
      </c>
      <c r="G469" s="64"/>
      <c r="H469" s="64"/>
      <c r="I469" s="173"/>
      <c r="J469" s="64"/>
      <c r="K469" s="64"/>
      <c r="L469" s="62"/>
      <c r="M469" s="219"/>
      <c r="N469" s="43"/>
      <c r="O469" s="43"/>
      <c r="P469" s="43"/>
      <c r="Q469" s="43"/>
      <c r="R469" s="43"/>
      <c r="S469" s="43"/>
      <c r="T469" s="79"/>
      <c r="AT469" s="25" t="s">
        <v>153</v>
      </c>
      <c r="AU469" s="25" t="s">
        <v>82</v>
      </c>
    </row>
    <row r="470" spans="2:65" s="1" customFormat="1" ht="81">
      <c r="B470" s="42"/>
      <c r="C470" s="64"/>
      <c r="D470" s="217" t="s">
        <v>155</v>
      </c>
      <c r="E470" s="64"/>
      <c r="F470" s="220" t="s">
        <v>387</v>
      </c>
      <c r="G470" s="64"/>
      <c r="H470" s="64"/>
      <c r="I470" s="173"/>
      <c r="J470" s="64"/>
      <c r="K470" s="64"/>
      <c r="L470" s="62"/>
      <c r="M470" s="219"/>
      <c r="N470" s="43"/>
      <c r="O470" s="43"/>
      <c r="P470" s="43"/>
      <c r="Q470" s="43"/>
      <c r="R470" s="43"/>
      <c r="S470" s="43"/>
      <c r="T470" s="79"/>
      <c r="AT470" s="25" t="s">
        <v>155</v>
      </c>
      <c r="AU470" s="25" t="s">
        <v>82</v>
      </c>
    </row>
    <row r="471" spans="2:65" s="12" customFormat="1">
      <c r="B471" s="221"/>
      <c r="C471" s="222"/>
      <c r="D471" s="217" t="s">
        <v>157</v>
      </c>
      <c r="E471" s="223" t="s">
        <v>22</v>
      </c>
      <c r="F471" s="224" t="s">
        <v>158</v>
      </c>
      <c r="G471" s="222"/>
      <c r="H471" s="225" t="s">
        <v>22</v>
      </c>
      <c r="I471" s="226"/>
      <c r="J471" s="222"/>
      <c r="K471" s="222"/>
      <c r="L471" s="227"/>
      <c r="M471" s="228"/>
      <c r="N471" s="229"/>
      <c r="O471" s="229"/>
      <c r="P471" s="229"/>
      <c r="Q471" s="229"/>
      <c r="R471" s="229"/>
      <c r="S471" s="229"/>
      <c r="T471" s="230"/>
      <c r="AT471" s="231" t="s">
        <v>157</v>
      </c>
      <c r="AU471" s="231" t="s">
        <v>82</v>
      </c>
      <c r="AV471" s="12" t="s">
        <v>24</v>
      </c>
      <c r="AW471" s="12" t="s">
        <v>39</v>
      </c>
      <c r="AX471" s="12" t="s">
        <v>75</v>
      </c>
      <c r="AY471" s="231" t="s">
        <v>144</v>
      </c>
    </row>
    <row r="472" spans="2:65" s="13" customFormat="1">
      <c r="B472" s="232"/>
      <c r="C472" s="233"/>
      <c r="D472" s="245" t="s">
        <v>157</v>
      </c>
      <c r="E472" s="255" t="s">
        <v>22</v>
      </c>
      <c r="F472" s="256" t="s">
        <v>1017</v>
      </c>
      <c r="G472" s="233"/>
      <c r="H472" s="257">
        <v>71.599999999999994</v>
      </c>
      <c r="I472" s="237"/>
      <c r="J472" s="233"/>
      <c r="K472" s="233"/>
      <c r="L472" s="238"/>
      <c r="M472" s="239"/>
      <c r="N472" s="240"/>
      <c r="O472" s="240"/>
      <c r="P472" s="240"/>
      <c r="Q472" s="240"/>
      <c r="R472" s="240"/>
      <c r="S472" s="240"/>
      <c r="T472" s="241"/>
      <c r="AT472" s="242" t="s">
        <v>157</v>
      </c>
      <c r="AU472" s="242" t="s">
        <v>82</v>
      </c>
      <c r="AV472" s="13" t="s">
        <v>82</v>
      </c>
      <c r="AW472" s="13" t="s">
        <v>39</v>
      </c>
      <c r="AX472" s="13" t="s">
        <v>24</v>
      </c>
      <c r="AY472" s="242" t="s">
        <v>144</v>
      </c>
    </row>
    <row r="473" spans="2:65" s="1" customFormat="1" ht="22.5" customHeight="1">
      <c r="B473" s="42"/>
      <c r="C473" s="269" t="s">
        <v>604</v>
      </c>
      <c r="D473" s="269" t="s">
        <v>301</v>
      </c>
      <c r="E473" s="270" t="s">
        <v>391</v>
      </c>
      <c r="F473" s="271" t="s">
        <v>392</v>
      </c>
      <c r="G473" s="272" t="s">
        <v>149</v>
      </c>
      <c r="H473" s="273">
        <v>72.316000000000003</v>
      </c>
      <c r="I473" s="274"/>
      <c r="J473" s="275">
        <f>ROUND(I473*H473,2)</f>
        <v>0</v>
      </c>
      <c r="K473" s="271" t="s">
        <v>22</v>
      </c>
      <c r="L473" s="276"/>
      <c r="M473" s="277" t="s">
        <v>22</v>
      </c>
      <c r="N473" s="278" t="s">
        <v>46</v>
      </c>
      <c r="O473" s="43"/>
      <c r="P473" s="214">
        <f>O473*H473</f>
        <v>0</v>
      </c>
      <c r="Q473" s="214">
        <v>9.0999999999999998E-2</v>
      </c>
      <c r="R473" s="214">
        <f>Q473*H473</f>
        <v>6.580756</v>
      </c>
      <c r="S473" s="214">
        <v>0</v>
      </c>
      <c r="T473" s="215">
        <f>S473*H473</f>
        <v>0</v>
      </c>
      <c r="AR473" s="25" t="s">
        <v>217</v>
      </c>
      <c r="AT473" s="25" t="s">
        <v>301</v>
      </c>
      <c r="AU473" s="25" t="s">
        <v>82</v>
      </c>
      <c r="AY473" s="25" t="s">
        <v>144</v>
      </c>
      <c r="BE473" s="216">
        <f>IF(N473="základní",J473,0)</f>
        <v>0</v>
      </c>
      <c r="BF473" s="216">
        <f>IF(N473="snížená",J473,0)</f>
        <v>0</v>
      </c>
      <c r="BG473" s="216">
        <f>IF(N473="zákl. přenesená",J473,0)</f>
        <v>0</v>
      </c>
      <c r="BH473" s="216">
        <f>IF(N473="sníž. přenesená",J473,0)</f>
        <v>0</v>
      </c>
      <c r="BI473" s="216">
        <f>IF(N473="nulová",J473,0)</f>
        <v>0</v>
      </c>
      <c r="BJ473" s="25" t="s">
        <v>24</v>
      </c>
      <c r="BK473" s="216">
        <f>ROUND(I473*H473,2)</f>
        <v>0</v>
      </c>
      <c r="BL473" s="25" t="s">
        <v>151</v>
      </c>
      <c r="BM473" s="25" t="s">
        <v>393</v>
      </c>
    </row>
    <row r="474" spans="2:65" s="1" customFormat="1">
      <c r="B474" s="42"/>
      <c r="C474" s="64"/>
      <c r="D474" s="217" t="s">
        <v>153</v>
      </c>
      <c r="E474" s="64"/>
      <c r="F474" s="218" t="s">
        <v>392</v>
      </c>
      <c r="G474" s="64"/>
      <c r="H474" s="64"/>
      <c r="I474" s="173"/>
      <c r="J474" s="64"/>
      <c r="K474" s="64"/>
      <c r="L474" s="62"/>
      <c r="M474" s="219"/>
      <c r="N474" s="43"/>
      <c r="O474" s="43"/>
      <c r="P474" s="43"/>
      <c r="Q474" s="43"/>
      <c r="R474" s="43"/>
      <c r="S474" s="43"/>
      <c r="T474" s="79"/>
      <c r="AT474" s="25" t="s">
        <v>153</v>
      </c>
      <c r="AU474" s="25" t="s">
        <v>82</v>
      </c>
    </row>
    <row r="475" spans="2:65" s="12" customFormat="1">
      <c r="B475" s="221"/>
      <c r="C475" s="222"/>
      <c r="D475" s="217" t="s">
        <v>157</v>
      </c>
      <c r="E475" s="223" t="s">
        <v>22</v>
      </c>
      <c r="F475" s="224" t="s">
        <v>394</v>
      </c>
      <c r="G475" s="222"/>
      <c r="H475" s="225" t="s">
        <v>22</v>
      </c>
      <c r="I475" s="226"/>
      <c r="J475" s="222"/>
      <c r="K475" s="222"/>
      <c r="L475" s="227"/>
      <c r="M475" s="228"/>
      <c r="N475" s="229"/>
      <c r="O475" s="229"/>
      <c r="P475" s="229"/>
      <c r="Q475" s="229"/>
      <c r="R475" s="229"/>
      <c r="S475" s="229"/>
      <c r="T475" s="230"/>
      <c r="AT475" s="231" t="s">
        <v>157</v>
      </c>
      <c r="AU475" s="231" t="s">
        <v>82</v>
      </c>
      <c r="AV475" s="12" t="s">
        <v>24</v>
      </c>
      <c r="AW475" s="12" t="s">
        <v>39</v>
      </c>
      <c r="AX475" s="12" t="s">
        <v>75</v>
      </c>
      <c r="AY475" s="231" t="s">
        <v>144</v>
      </c>
    </row>
    <row r="476" spans="2:65" s="13" customFormat="1">
      <c r="B476" s="232"/>
      <c r="C476" s="233"/>
      <c r="D476" s="217" t="s">
        <v>157</v>
      </c>
      <c r="E476" s="234" t="s">
        <v>22</v>
      </c>
      <c r="F476" s="235" t="s">
        <v>1018</v>
      </c>
      <c r="G476" s="233"/>
      <c r="H476" s="236">
        <v>72.316000000000003</v>
      </c>
      <c r="I476" s="237"/>
      <c r="J476" s="233"/>
      <c r="K476" s="233"/>
      <c r="L476" s="238"/>
      <c r="M476" s="239"/>
      <c r="N476" s="240"/>
      <c r="O476" s="240"/>
      <c r="P476" s="240"/>
      <c r="Q476" s="240"/>
      <c r="R476" s="240"/>
      <c r="S476" s="240"/>
      <c r="T476" s="241"/>
      <c r="AT476" s="242" t="s">
        <v>157</v>
      </c>
      <c r="AU476" s="242" t="s">
        <v>82</v>
      </c>
      <c r="AV476" s="13" t="s">
        <v>82</v>
      </c>
      <c r="AW476" s="13" t="s">
        <v>39</v>
      </c>
      <c r="AX476" s="13" t="s">
        <v>24</v>
      </c>
      <c r="AY476" s="242" t="s">
        <v>144</v>
      </c>
    </row>
    <row r="477" spans="2:65" s="11" customFormat="1" ht="29.85" customHeight="1">
      <c r="B477" s="188"/>
      <c r="C477" s="189"/>
      <c r="D477" s="202" t="s">
        <v>74</v>
      </c>
      <c r="E477" s="203" t="s">
        <v>217</v>
      </c>
      <c r="F477" s="203" t="s">
        <v>402</v>
      </c>
      <c r="G477" s="189"/>
      <c r="H477" s="189"/>
      <c r="I477" s="192"/>
      <c r="J477" s="204">
        <f>BK477</f>
        <v>0</v>
      </c>
      <c r="K477" s="189"/>
      <c r="L477" s="194"/>
      <c r="M477" s="195"/>
      <c r="N477" s="196"/>
      <c r="O477" s="196"/>
      <c r="P477" s="197">
        <f>SUM(P478:P573)</f>
        <v>0</v>
      </c>
      <c r="Q477" s="196"/>
      <c r="R477" s="197">
        <f>SUM(R478:R573)</f>
        <v>9.1782158850000002</v>
      </c>
      <c r="S477" s="196"/>
      <c r="T477" s="198">
        <f>SUM(T478:T573)</f>
        <v>0.05</v>
      </c>
      <c r="AR477" s="199" t="s">
        <v>24</v>
      </c>
      <c r="AT477" s="200" t="s">
        <v>74</v>
      </c>
      <c r="AU477" s="200" t="s">
        <v>24</v>
      </c>
      <c r="AY477" s="199" t="s">
        <v>144</v>
      </c>
      <c r="BK477" s="201">
        <f>SUM(BK478:BK573)</f>
        <v>0</v>
      </c>
    </row>
    <row r="478" spans="2:65" s="1" customFormat="1" ht="22.5" customHeight="1">
      <c r="B478" s="42"/>
      <c r="C478" s="205" t="s">
        <v>610</v>
      </c>
      <c r="D478" s="205" t="s">
        <v>146</v>
      </c>
      <c r="E478" s="206" t="s">
        <v>1019</v>
      </c>
      <c r="F478" s="207" t="s">
        <v>1020</v>
      </c>
      <c r="G478" s="208" t="s">
        <v>220</v>
      </c>
      <c r="H478" s="209">
        <v>0.6</v>
      </c>
      <c r="I478" s="210"/>
      <c r="J478" s="211">
        <f>ROUND(I478*H478,2)</f>
        <v>0</v>
      </c>
      <c r="K478" s="207" t="s">
        <v>150</v>
      </c>
      <c r="L478" s="62"/>
      <c r="M478" s="212" t="s">
        <v>22</v>
      </c>
      <c r="N478" s="213" t="s">
        <v>46</v>
      </c>
      <c r="O478" s="43"/>
      <c r="P478" s="214">
        <f>O478*H478</f>
        <v>0</v>
      </c>
      <c r="Q478" s="214">
        <v>1.5906E-3</v>
      </c>
      <c r="R478" s="214">
        <f>Q478*H478</f>
        <v>9.5435999999999991E-4</v>
      </c>
      <c r="S478" s="214">
        <v>0</v>
      </c>
      <c r="T478" s="215">
        <f>S478*H478</f>
        <v>0</v>
      </c>
      <c r="AR478" s="25" t="s">
        <v>151</v>
      </c>
      <c r="AT478" s="25" t="s">
        <v>146</v>
      </c>
      <c r="AU478" s="25" t="s">
        <v>82</v>
      </c>
      <c r="AY478" s="25" t="s">
        <v>144</v>
      </c>
      <c r="BE478" s="216">
        <f>IF(N478="základní",J478,0)</f>
        <v>0</v>
      </c>
      <c r="BF478" s="216">
        <f>IF(N478="snížená",J478,0)</f>
        <v>0</v>
      </c>
      <c r="BG478" s="216">
        <f>IF(N478="zákl. přenesená",J478,0)</f>
        <v>0</v>
      </c>
      <c r="BH478" s="216">
        <f>IF(N478="sníž. přenesená",J478,0)</f>
        <v>0</v>
      </c>
      <c r="BI478" s="216">
        <f>IF(N478="nulová",J478,0)</f>
        <v>0</v>
      </c>
      <c r="BJ478" s="25" t="s">
        <v>24</v>
      </c>
      <c r="BK478" s="216">
        <f>ROUND(I478*H478,2)</f>
        <v>0</v>
      </c>
      <c r="BL478" s="25" t="s">
        <v>151</v>
      </c>
      <c r="BM478" s="25" t="s">
        <v>1021</v>
      </c>
    </row>
    <row r="479" spans="2:65" s="1" customFormat="1" ht="27">
      <c r="B479" s="42"/>
      <c r="C479" s="64"/>
      <c r="D479" s="217" t="s">
        <v>153</v>
      </c>
      <c r="E479" s="64"/>
      <c r="F479" s="218" t="s">
        <v>1022</v>
      </c>
      <c r="G479" s="64"/>
      <c r="H479" s="64"/>
      <c r="I479" s="173"/>
      <c r="J479" s="64"/>
      <c r="K479" s="64"/>
      <c r="L479" s="62"/>
      <c r="M479" s="219"/>
      <c r="N479" s="43"/>
      <c r="O479" s="43"/>
      <c r="P479" s="43"/>
      <c r="Q479" s="43"/>
      <c r="R479" s="43"/>
      <c r="S479" s="43"/>
      <c r="T479" s="79"/>
      <c r="AT479" s="25" t="s">
        <v>153</v>
      </c>
      <c r="AU479" s="25" t="s">
        <v>82</v>
      </c>
    </row>
    <row r="480" spans="2:65" s="1" customFormat="1" ht="54">
      <c r="B480" s="42"/>
      <c r="C480" s="64"/>
      <c r="D480" s="217" t="s">
        <v>155</v>
      </c>
      <c r="E480" s="64"/>
      <c r="F480" s="220" t="s">
        <v>1023</v>
      </c>
      <c r="G480" s="64"/>
      <c r="H480" s="64"/>
      <c r="I480" s="173"/>
      <c r="J480" s="64"/>
      <c r="K480" s="64"/>
      <c r="L480" s="62"/>
      <c r="M480" s="219"/>
      <c r="N480" s="43"/>
      <c r="O480" s="43"/>
      <c r="P480" s="43"/>
      <c r="Q480" s="43"/>
      <c r="R480" s="43"/>
      <c r="S480" s="43"/>
      <c r="T480" s="79"/>
      <c r="AT480" s="25" t="s">
        <v>155</v>
      </c>
      <c r="AU480" s="25" t="s">
        <v>82</v>
      </c>
    </row>
    <row r="481" spans="2:65" s="12" customFormat="1">
      <c r="B481" s="221"/>
      <c r="C481" s="222"/>
      <c r="D481" s="217" t="s">
        <v>157</v>
      </c>
      <c r="E481" s="223" t="s">
        <v>22</v>
      </c>
      <c r="F481" s="224" t="s">
        <v>158</v>
      </c>
      <c r="G481" s="222"/>
      <c r="H481" s="225" t="s">
        <v>22</v>
      </c>
      <c r="I481" s="226"/>
      <c r="J481" s="222"/>
      <c r="K481" s="222"/>
      <c r="L481" s="227"/>
      <c r="M481" s="228"/>
      <c r="N481" s="229"/>
      <c r="O481" s="229"/>
      <c r="P481" s="229"/>
      <c r="Q481" s="229"/>
      <c r="R481" s="229"/>
      <c r="S481" s="229"/>
      <c r="T481" s="230"/>
      <c r="AT481" s="231" t="s">
        <v>157</v>
      </c>
      <c r="AU481" s="231" t="s">
        <v>82</v>
      </c>
      <c r="AV481" s="12" t="s">
        <v>24</v>
      </c>
      <c r="AW481" s="12" t="s">
        <v>39</v>
      </c>
      <c r="AX481" s="12" t="s">
        <v>75</v>
      </c>
      <c r="AY481" s="231" t="s">
        <v>144</v>
      </c>
    </row>
    <row r="482" spans="2:65" s="13" customFormat="1">
      <c r="B482" s="232"/>
      <c r="C482" s="233"/>
      <c r="D482" s="245" t="s">
        <v>157</v>
      </c>
      <c r="E482" s="255" t="s">
        <v>22</v>
      </c>
      <c r="F482" s="256" t="s">
        <v>1024</v>
      </c>
      <c r="G482" s="233"/>
      <c r="H482" s="257">
        <v>0.6</v>
      </c>
      <c r="I482" s="237"/>
      <c r="J482" s="233"/>
      <c r="K482" s="233"/>
      <c r="L482" s="238"/>
      <c r="M482" s="239"/>
      <c r="N482" s="240"/>
      <c r="O482" s="240"/>
      <c r="P482" s="240"/>
      <c r="Q482" s="240"/>
      <c r="R482" s="240"/>
      <c r="S482" s="240"/>
      <c r="T482" s="241"/>
      <c r="AT482" s="242" t="s">
        <v>157</v>
      </c>
      <c r="AU482" s="242" t="s">
        <v>82</v>
      </c>
      <c r="AV482" s="13" t="s">
        <v>82</v>
      </c>
      <c r="AW482" s="13" t="s">
        <v>39</v>
      </c>
      <c r="AX482" s="13" t="s">
        <v>24</v>
      </c>
      <c r="AY482" s="242" t="s">
        <v>144</v>
      </c>
    </row>
    <row r="483" spans="2:65" s="1" customFormat="1" ht="22.5" customHeight="1">
      <c r="B483" s="42"/>
      <c r="C483" s="205" t="s">
        <v>617</v>
      </c>
      <c r="D483" s="205" t="s">
        <v>146</v>
      </c>
      <c r="E483" s="206" t="s">
        <v>1025</v>
      </c>
      <c r="F483" s="207" t="s">
        <v>1026</v>
      </c>
      <c r="G483" s="208" t="s">
        <v>220</v>
      </c>
      <c r="H483" s="209">
        <v>2.2999999999999998</v>
      </c>
      <c r="I483" s="210"/>
      <c r="J483" s="211">
        <f>ROUND(I483*H483,2)</f>
        <v>0</v>
      </c>
      <c r="K483" s="207" t="s">
        <v>150</v>
      </c>
      <c r="L483" s="62"/>
      <c r="M483" s="212" t="s">
        <v>22</v>
      </c>
      <c r="N483" s="213" t="s">
        <v>46</v>
      </c>
      <c r="O483" s="43"/>
      <c r="P483" s="214">
        <f>O483*H483</f>
        <v>0</v>
      </c>
      <c r="Q483" s="214">
        <v>3.3032500000000002E-3</v>
      </c>
      <c r="R483" s="214">
        <f>Q483*H483</f>
        <v>7.5974750000000002E-3</v>
      </c>
      <c r="S483" s="214">
        <v>0</v>
      </c>
      <c r="T483" s="215">
        <f>S483*H483</f>
        <v>0</v>
      </c>
      <c r="AR483" s="25" t="s">
        <v>151</v>
      </c>
      <c r="AT483" s="25" t="s">
        <v>146</v>
      </c>
      <c r="AU483" s="25" t="s">
        <v>82</v>
      </c>
      <c r="AY483" s="25" t="s">
        <v>144</v>
      </c>
      <c r="BE483" s="216">
        <f>IF(N483="základní",J483,0)</f>
        <v>0</v>
      </c>
      <c r="BF483" s="216">
        <f>IF(N483="snížená",J483,0)</f>
        <v>0</v>
      </c>
      <c r="BG483" s="216">
        <f>IF(N483="zákl. přenesená",J483,0)</f>
        <v>0</v>
      </c>
      <c r="BH483" s="216">
        <f>IF(N483="sníž. přenesená",J483,0)</f>
        <v>0</v>
      </c>
      <c r="BI483" s="216">
        <f>IF(N483="nulová",J483,0)</f>
        <v>0</v>
      </c>
      <c r="BJ483" s="25" t="s">
        <v>24</v>
      </c>
      <c r="BK483" s="216">
        <f>ROUND(I483*H483,2)</f>
        <v>0</v>
      </c>
      <c r="BL483" s="25" t="s">
        <v>151</v>
      </c>
      <c r="BM483" s="25" t="s">
        <v>1027</v>
      </c>
    </row>
    <row r="484" spans="2:65" s="1" customFormat="1" ht="27">
      <c r="B484" s="42"/>
      <c r="C484" s="64"/>
      <c r="D484" s="217" t="s">
        <v>153</v>
      </c>
      <c r="E484" s="64"/>
      <c r="F484" s="218" t="s">
        <v>1028</v>
      </c>
      <c r="G484" s="64"/>
      <c r="H484" s="64"/>
      <c r="I484" s="173"/>
      <c r="J484" s="64"/>
      <c r="K484" s="64"/>
      <c r="L484" s="62"/>
      <c r="M484" s="219"/>
      <c r="N484" s="43"/>
      <c r="O484" s="43"/>
      <c r="P484" s="43"/>
      <c r="Q484" s="43"/>
      <c r="R484" s="43"/>
      <c r="S484" s="43"/>
      <c r="T484" s="79"/>
      <c r="AT484" s="25" t="s">
        <v>153</v>
      </c>
      <c r="AU484" s="25" t="s">
        <v>82</v>
      </c>
    </row>
    <row r="485" spans="2:65" s="1" customFormat="1" ht="54">
      <c r="B485" s="42"/>
      <c r="C485" s="64"/>
      <c r="D485" s="217" t="s">
        <v>155</v>
      </c>
      <c r="E485" s="64"/>
      <c r="F485" s="220" t="s">
        <v>1023</v>
      </c>
      <c r="G485" s="64"/>
      <c r="H485" s="64"/>
      <c r="I485" s="173"/>
      <c r="J485" s="64"/>
      <c r="K485" s="64"/>
      <c r="L485" s="62"/>
      <c r="M485" s="219"/>
      <c r="N485" s="43"/>
      <c r="O485" s="43"/>
      <c r="P485" s="43"/>
      <c r="Q485" s="43"/>
      <c r="R485" s="43"/>
      <c r="S485" s="43"/>
      <c r="T485" s="79"/>
      <c r="AT485" s="25" t="s">
        <v>155</v>
      </c>
      <c r="AU485" s="25" t="s">
        <v>82</v>
      </c>
    </row>
    <row r="486" spans="2:65" s="12" customFormat="1">
      <c r="B486" s="221"/>
      <c r="C486" s="222"/>
      <c r="D486" s="217" t="s">
        <v>157</v>
      </c>
      <c r="E486" s="223" t="s">
        <v>22</v>
      </c>
      <c r="F486" s="224" t="s">
        <v>158</v>
      </c>
      <c r="G486" s="222"/>
      <c r="H486" s="225" t="s">
        <v>22</v>
      </c>
      <c r="I486" s="226"/>
      <c r="J486" s="222"/>
      <c r="K486" s="222"/>
      <c r="L486" s="227"/>
      <c r="M486" s="228"/>
      <c r="N486" s="229"/>
      <c r="O486" s="229"/>
      <c r="P486" s="229"/>
      <c r="Q486" s="229"/>
      <c r="R486" s="229"/>
      <c r="S486" s="229"/>
      <c r="T486" s="230"/>
      <c r="AT486" s="231" t="s">
        <v>157</v>
      </c>
      <c r="AU486" s="231" t="s">
        <v>82</v>
      </c>
      <c r="AV486" s="12" t="s">
        <v>24</v>
      </c>
      <c r="AW486" s="12" t="s">
        <v>39</v>
      </c>
      <c r="AX486" s="12" t="s">
        <v>75</v>
      </c>
      <c r="AY486" s="231" t="s">
        <v>144</v>
      </c>
    </row>
    <row r="487" spans="2:65" s="13" customFormat="1">
      <c r="B487" s="232"/>
      <c r="C487" s="233"/>
      <c r="D487" s="245" t="s">
        <v>157</v>
      </c>
      <c r="E487" s="255" t="s">
        <v>22</v>
      </c>
      <c r="F487" s="256" t="s">
        <v>1029</v>
      </c>
      <c r="G487" s="233"/>
      <c r="H487" s="257">
        <v>2.2999999999999998</v>
      </c>
      <c r="I487" s="237"/>
      <c r="J487" s="233"/>
      <c r="K487" s="233"/>
      <c r="L487" s="238"/>
      <c r="M487" s="239"/>
      <c r="N487" s="240"/>
      <c r="O487" s="240"/>
      <c r="P487" s="240"/>
      <c r="Q487" s="240"/>
      <c r="R487" s="240"/>
      <c r="S487" s="240"/>
      <c r="T487" s="241"/>
      <c r="AT487" s="242" t="s">
        <v>157</v>
      </c>
      <c r="AU487" s="242" t="s">
        <v>82</v>
      </c>
      <c r="AV487" s="13" t="s">
        <v>82</v>
      </c>
      <c r="AW487" s="13" t="s">
        <v>39</v>
      </c>
      <c r="AX487" s="13" t="s">
        <v>24</v>
      </c>
      <c r="AY487" s="242" t="s">
        <v>144</v>
      </c>
    </row>
    <row r="488" spans="2:65" s="1" customFormat="1" ht="22.5" customHeight="1">
      <c r="B488" s="42"/>
      <c r="C488" s="205" t="s">
        <v>626</v>
      </c>
      <c r="D488" s="205" t="s">
        <v>146</v>
      </c>
      <c r="E488" s="206" t="s">
        <v>1030</v>
      </c>
      <c r="F488" s="207" t="s">
        <v>1031</v>
      </c>
      <c r="G488" s="208" t="s">
        <v>220</v>
      </c>
      <c r="H488" s="209">
        <v>23</v>
      </c>
      <c r="I488" s="210"/>
      <c r="J488" s="211">
        <f>ROUND(I488*H488,2)</f>
        <v>0</v>
      </c>
      <c r="K488" s="207" t="s">
        <v>150</v>
      </c>
      <c r="L488" s="62"/>
      <c r="M488" s="212" t="s">
        <v>22</v>
      </c>
      <c r="N488" s="213" t="s">
        <v>46</v>
      </c>
      <c r="O488" s="43"/>
      <c r="P488" s="214">
        <f>O488*H488</f>
        <v>0</v>
      </c>
      <c r="Q488" s="214">
        <v>4.8218999999999996E-3</v>
      </c>
      <c r="R488" s="214">
        <f>Q488*H488</f>
        <v>0.11090369999999999</v>
      </c>
      <c r="S488" s="214">
        <v>0</v>
      </c>
      <c r="T488" s="215">
        <f>S488*H488</f>
        <v>0</v>
      </c>
      <c r="AR488" s="25" t="s">
        <v>151</v>
      </c>
      <c r="AT488" s="25" t="s">
        <v>146</v>
      </c>
      <c r="AU488" s="25" t="s">
        <v>82</v>
      </c>
      <c r="AY488" s="25" t="s">
        <v>144</v>
      </c>
      <c r="BE488" s="216">
        <f>IF(N488="základní",J488,0)</f>
        <v>0</v>
      </c>
      <c r="BF488" s="216">
        <f>IF(N488="snížená",J488,0)</f>
        <v>0</v>
      </c>
      <c r="BG488" s="216">
        <f>IF(N488="zákl. přenesená",J488,0)</f>
        <v>0</v>
      </c>
      <c r="BH488" s="216">
        <f>IF(N488="sníž. přenesená",J488,0)</f>
        <v>0</v>
      </c>
      <c r="BI488" s="216">
        <f>IF(N488="nulová",J488,0)</f>
        <v>0</v>
      </c>
      <c r="BJ488" s="25" t="s">
        <v>24</v>
      </c>
      <c r="BK488" s="216">
        <f>ROUND(I488*H488,2)</f>
        <v>0</v>
      </c>
      <c r="BL488" s="25" t="s">
        <v>151</v>
      </c>
      <c r="BM488" s="25" t="s">
        <v>1032</v>
      </c>
    </row>
    <row r="489" spans="2:65" s="1" customFormat="1" ht="27">
      <c r="B489" s="42"/>
      <c r="C489" s="64"/>
      <c r="D489" s="217" t="s">
        <v>153</v>
      </c>
      <c r="E489" s="64"/>
      <c r="F489" s="218" t="s">
        <v>1033</v>
      </c>
      <c r="G489" s="64"/>
      <c r="H489" s="64"/>
      <c r="I489" s="173"/>
      <c r="J489" s="64"/>
      <c r="K489" s="64"/>
      <c r="L489" s="62"/>
      <c r="M489" s="219"/>
      <c r="N489" s="43"/>
      <c r="O489" s="43"/>
      <c r="P489" s="43"/>
      <c r="Q489" s="43"/>
      <c r="R489" s="43"/>
      <c r="S489" s="43"/>
      <c r="T489" s="79"/>
      <c r="AT489" s="25" t="s">
        <v>153</v>
      </c>
      <c r="AU489" s="25" t="s">
        <v>82</v>
      </c>
    </row>
    <row r="490" spans="2:65" s="1" customFormat="1" ht="54">
      <c r="B490" s="42"/>
      <c r="C490" s="64"/>
      <c r="D490" s="217" t="s">
        <v>155</v>
      </c>
      <c r="E490" s="64"/>
      <c r="F490" s="220" t="s">
        <v>1023</v>
      </c>
      <c r="G490" s="64"/>
      <c r="H490" s="64"/>
      <c r="I490" s="173"/>
      <c r="J490" s="64"/>
      <c r="K490" s="64"/>
      <c r="L490" s="62"/>
      <c r="M490" s="219"/>
      <c r="N490" s="43"/>
      <c r="O490" s="43"/>
      <c r="P490" s="43"/>
      <c r="Q490" s="43"/>
      <c r="R490" s="43"/>
      <c r="S490" s="43"/>
      <c r="T490" s="79"/>
      <c r="AT490" s="25" t="s">
        <v>155</v>
      </c>
      <c r="AU490" s="25" t="s">
        <v>82</v>
      </c>
    </row>
    <row r="491" spans="2:65" s="12" customFormat="1">
      <c r="B491" s="221"/>
      <c r="C491" s="222"/>
      <c r="D491" s="217" t="s">
        <v>157</v>
      </c>
      <c r="E491" s="223" t="s">
        <v>22</v>
      </c>
      <c r="F491" s="224" t="s">
        <v>158</v>
      </c>
      <c r="G491" s="222"/>
      <c r="H491" s="225" t="s">
        <v>22</v>
      </c>
      <c r="I491" s="226"/>
      <c r="J491" s="222"/>
      <c r="K491" s="222"/>
      <c r="L491" s="227"/>
      <c r="M491" s="228"/>
      <c r="N491" s="229"/>
      <c r="O491" s="229"/>
      <c r="P491" s="229"/>
      <c r="Q491" s="229"/>
      <c r="R491" s="229"/>
      <c r="S491" s="229"/>
      <c r="T491" s="230"/>
      <c r="AT491" s="231" t="s">
        <v>157</v>
      </c>
      <c r="AU491" s="231" t="s">
        <v>82</v>
      </c>
      <c r="AV491" s="12" t="s">
        <v>24</v>
      </c>
      <c r="AW491" s="12" t="s">
        <v>39</v>
      </c>
      <c r="AX491" s="12" t="s">
        <v>75</v>
      </c>
      <c r="AY491" s="231" t="s">
        <v>144</v>
      </c>
    </row>
    <row r="492" spans="2:65" s="13" customFormat="1">
      <c r="B492" s="232"/>
      <c r="C492" s="233"/>
      <c r="D492" s="245" t="s">
        <v>157</v>
      </c>
      <c r="E492" s="255" t="s">
        <v>22</v>
      </c>
      <c r="F492" s="256" t="s">
        <v>1034</v>
      </c>
      <c r="G492" s="233"/>
      <c r="H492" s="257">
        <v>23</v>
      </c>
      <c r="I492" s="237"/>
      <c r="J492" s="233"/>
      <c r="K492" s="233"/>
      <c r="L492" s="238"/>
      <c r="M492" s="239"/>
      <c r="N492" s="240"/>
      <c r="O492" s="240"/>
      <c r="P492" s="240"/>
      <c r="Q492" s="240"/>
      <c r="R492" s="240"/>
      <c r="S492" s="240"/>
      <c r="T492" s="241"/>
      <c r="AT492" s="242" t="s">
        <v>157</v>
      </c>
      <c r="AU492" s="242" t="s">
        <v>82</v>
      </c>
      <c r="AV492" s="13" t="s">
        <v>82</v>
      </c>
      <c r="AW492" s="13" t="s">
        <v>39</v>
      </c>
      <c r="AX492" s="13" t="s">
        <v>24</v>
      </c>
      <c r="AY492" s="242" t="s">
        <v>144</v>
      </c>
    </row>
    <row r="493" spans="2:65" s="1" customFormat="1" ht="31.5" customHeight="1">
      <c r="B493" s="42"/>
      <c r="C493" s="205" t="s">
        <v>633</v>
      </c>
      <c r="D493" s="205" t="s">
        <v>146</v>
      </c>
      <c r="E493" s="206" t="s">
        <v>1035</v>
      </c>
      <c r="F493" s="207" t="s">
        <v>1036</v>
      </c>
      <c r="G493" s="208" t="s">
        <v>406</v>
      </c>
      <c r="H493" s="209">
        <v>1</v>
      </c>
      <c r="I493" s="210"/>
      <c r="J493" s="211">
        <f>ROUND(I493*H493,2)</f>
        <v>0</v>
      </c>
      <c r="K493" s="207" t="s">
        <v>150</v>
      </c>
      <c r="L493" s="62"/>
      <c r="M493" s="212" t="s">
        <v>22</v>
      </c>
      <c r="N493" s="213" t="s">
        <v>46</v>
      </c>
      <c r="O493" s="43"/>
      <c r="P493" s="214">
        <f>O493*H493</f>
        <v>0</v>
      </c>
      <c r="Q493" s="214">
        <v>1.75E-6</v>
      </c>
      <c r="R493" s="214">
        <f>Q493*H493</f>
        <v>1.75E-6</v>
      </c>
      <c r="S493" s="214">
        <v>0</v>
      </c>
      <c r="T493" s="215">
        <f>S493*H493</f>
        <v>0</v>
      </c>
      <c r="AR493" s="25" t="s">
        <v>151</v>
      </c>
      <c r="AT493" s="25" t="s">
        <v>146</v>
      </c>
      <c r="AU493" s="25" t="s">
        <v>82</v>
      </c>
      <c r="AY493" s="25" t="s">
        <v>144</v>
      </c>
      <c r="BE493" s="216">
        <f>IF(N493="základní",J493,0)</f>
        <v>0</v>
      </c>
      <c r="BF493" s="216">
        <f>IF(N493="snížená",J493,0)</f>
        <v>0</v>
      </c>
      <c r="BG493" s="216">
        <f>IF(N493="zákl. přenesená",J493,0)</f>
        <v>0</v>
      </c>
      <c r="BH493" s="216">
        <f>IF(N493="sníž. přenesená",J493,0)</f>
        <v>0</v>
      </c>
      <c r="BI493" s="216">
        <f>IF(N493="nulová",J493,0)</f>
        <v>0</v>
      </c>
      <c r="BJ493" s="25" t="s">
        <v>24</v>
      </c>
      <c r="BK493" s="216">
        <f>ROUND(I493*H493,2)</f>
        <v>0</v>
      </c>
      <c r="BL493" s="25" t="s">
        <v>151</v>
      </c>
      <c r="BM493" s="25" t="s">
        <v>1037</v>
      </c>
    </row>
    <row r="494" spans="2:65" s="1" customFormat="1" ht="27">
      <c r="B494" s="42"/>
      <c r="C494" s="64"/>
      <c r="D494" s="217" t="s">
        <v>153</v>
      </c>
      <c r="E494" s="64"/>
      <c r="F494" s="218" t="s">
        <v>1038</v>
      </c>
      <c r="G494" s="64"/>
      <c r="H494" s="64"/>
      <c r="I494" s="173"/>
      <c r="J494" s="64"/>
      <c r="K494" s="64"/>
      <c r="L494" s="62"/>
      <c r="M494" s="219"/>
      <c r="N494" s="43"/>
      <c r="O494" s="43"/>
      <c r="P494" s="43"/>
      <c r="Q494" s="43"/>
      <c r="R494" s="43"/>
      <c r="S494" s="43"/>
      <c r="T494" s="79"/>
      <c r="AT494" s="25" t="s">
        <v>153</v>
      </c>
      <c r="AU494" s="25" t="s">
        <v>82</v>
      </c>
    </row>
    <row r="495" spans="2:65" s="1" customFormat="1" ht="27">
      <c r="B495" s="42"/>
      <c r="C495" s="64"/>
      <c r="D495" s="217" t="s">
        <v>155</v>
      </c>
      <c r="E495" s="64"/>
      <c r="F495" s="220" t="s">
        <v>1039</v>
      </c>
      <c r="G495" s="64"/>
      <c r="H495" s="64"/>
      <c r="I495" s="173"/>
      <c r="J495" s="64"/>
      <c r="K495" s="64"/>
      <c r="L495" s="62"/>
      <c r="M495" s="219"/>
      <c r="N495" s="43"/>
      <c r="O495" s="43"/>
      <c r="P495" s="43"/>
      <c r="Q495" s="43"/>
      <c r="R495" s="43"/>
      <c r="S495" s="43"/>
      <c r="T495" s="79"/>
      <c r="AT495" s="25" t="s">
        <v>155</v>
      </c>
      <c r="AU495" s="25" t="s">
        <v>82</v>
      </c>
    </row>
    <row r="496" spans="2:65" s="12" customFormat="1">
      <c r="B496" s="221"/>
      <c r="C496" s="222"/>
      <c r="D496" s="217" t="s">
        <v>157</v>
      </c>
      <c r="E496" s="223" t="s">
        <v>22</v>
      </c>
      <c r="F496" s="224" t="s">
        <v>158</v>
      </c>
      <c r="G496" s="222"/>
      <c r="H496" s="225" t="s">
        <v>22</v>
      </c>
      <c r="I496" s="226"/>
      <c r="J496" s="222"/>
      <c r="K496" s="222"/>
      <c r="L496" s="227"/>
      <c r="M496" s="228"/>
      <c r="N496" s="229"/>
      <c r="O496" s="229"/>
      <c r="P496" s="229"/>
      <c r="Q496" s="229"/>
      <c r="R496" s="229"/>
      <c r="S496" s="229"/>
      <c r="T496" s="230"/>
      <c r="AT496" s="231" t="s">
        <v>157</v>
      </c>
      <c r="AU496" s="231" t="s">
        <v>82</v>
      </c>
      <c r="AV496" s="12" t="s">
        <v>24</v>
      </c>
      <c r="AW496" s="12" t="s">
        <v>39</v>
      </c>
      <c r="AX496" s="12" t="s">
        <v>75</v>
      </c>
      <c r="AY496" s="231" t="s">
        <v>144</v>
      </c>
    </row>
    <row r="497" spans="2:65" s="13" customFormat="1">
      <c r="B497" s="232"/>
      <c r="C497" s="233"/>
      <c r="D497" s="245" t="s">
        <v>157</v>
      </c>
      <c r="E497" s="255" t="s">
        <v>22</v>
      </c>
      <c r="F497" s="256" t="s">
        <v>1040</v>
      </c>
      <c r="G497" s="233"/>
      <c r="H497" s="257">
        <v>1</v>
      </c>
      <c r="I497" s="237"/>
      <c r="J497" s="233"/>
      <c r="K497" s="233"/>
      <c r="L497" s="238"/>
      <c r="M497" s="239"/>
      <c r="N497" s="240"/>
      <c r="O497" s="240"/>
      <c r="P497" s="240"/>
      <c r="Q497" s="240"/>
      <c r="R497" s="240"/>
      <c r="S497" s="240"/>
      <c r="T497" s="241"/>
      <c r="AT497" s="242" t="s">
        <v>157</v>
      </c>
      <c r="AU497" s="242" t="s">
        <v>82</v>
      </c>
      <c r="AV497" s="13" t="s">
        <v>82</v>
      </c>
      <c r="AW497" s="13" t="s">
        <v>39</v>
      </c>
      <c r="AX497" s="13" t="s">
        <v>24</v>
      </c>
      <c r="AY497" s="242" t="s">
        <v>144</v>
      </c>
    </row>
    <row r="498" spans="2:65" s="1" customFormat="1" ht="22.5" customHeight="1">
      <c r="B498" s="42"/>
      <c r="C498" s="269" t="s">
        <v>642</v>
      </c>
      <c r="D498" s="269" t="s">
        <v>301</v>
      </c>
      <c r="E498" s="270" t="s">
        <v>1041</v>
      </c>
      <c r="F498" s="271" t="s">
        <v>1042</v>
      </c>
      <c r="G498" s="272" t="s">
        <v>406</v>
      </c>
      <c r="H498" s="273">
        <v>1</v>
      </c>
      <c r="I498" s="274"/>
      <c r="J498" s="275">
        <f>ROUND(I498*H498,2)</f>
        <v>0</v>
      </c>
      <c r="K498" s="271" t="s">
        <v>22</v>
      </c>
      <c r="L498" s="276"/>
      <c r="M498" s="277" t="s">
        <v>22</v>
      </c>
      <c r="N498" s="278" t="s">
        <v>46</v>
      </c>
      <c r="O498" s="43"/>
      <c r="P498" s="214">
        <f>O498*H498</f>
        <v>0</v>
      </c>
      <c r="Q498" s="214">
        <v>4.6000000000000001E-4</v>
      </c>
      <c r="R498" s="214">
        <f>Q498*H498</f>
        <v>4.6000000000000001E-4</v>
      </c>
      <c r="S498" s="214">
        <v>0</v>
      </c>
      <c r="T498" s="215">
        <f>S498*H498</f>
        <v>0</v>
      </c>
      <c r="AR498" s="25" t="s">
        <v>217</v>
      </c>
      <c r="AT498" s="25" t="s">
        <v>301</v>
      </c>
      <c r="AU498" s="25" t="s">
        <v>82</v>
      </c>
      <c r="AY498" s="25" t="s">
        <v>144</v>
      </c>
      <c r="BE498" s="216">
        <f>IF(N498="základní",J498,0)</f>
        <v>0</v>
      </c>
      <c r="BF498" s="216">
        <f>IF(N498="snížená",J498,0)</f>
        <v>0</v>
      </c>
      <c r="BG498" s="216">
        <f>IF(N498="zákl. přenesená",J498,0)</f>
        <v>0</v>
      </c>
      <c r="BH498" s="216">
        <f>IF(N498="sníž. přenesená",J498,0)</f>
        <v>0</v>
      </c>
      <c r="BI498" s="216">
        <f>IF(N498="nulová",J498,0)</f>
        <v>0</v>
      </c>
      <c r="BJ498" s="25" t="s">
        <v>24</v>
      </c>
      <c r="BK498" s="216">
        <f>ROUND(I498*H498,2)</f>
        <v>0</v>
      </c>
      <c r="BL498" s="25" t="s">
        <v>151</v>
      </c>
      <c r="BM498" s="25" t="s">
        <v>1043</v>
      </c>
    </row>
    <row r="499" spans="2:65" s="1" customFormat="1">
      <c r="B499" s="42"/>
      <c r="C499" s="64"/>
      <c r="D499" s="217" t="s">
        <v>153</v>
      </c>
      <c r="E499" s="64"/>
      <c r="F499" s="218" t="s">
        <v>1042</v>
      </c>
      <c r="G499" s="64"/>
      <c r="H499" s="64"/>
      <c r="I499" s="173"/>
      <c r="J499" s="64"/>
      <c r="K499" s="64"/>
      <c r="L499" s="62"/>
      <c r="M499" s="219"/>
      <c r="N499" s="43"/>
      <c r="O499" s="43"/>
      <c r="P499" s="43"/>
      <c r="Q499" s="43"/>
      <c r="R499" s="43"/>
      <c r="S499" s="43"/>
      <c r="T499" s="79"/>
      <c r="AT499" s="25" t="s">
        <v>153</v>
      </c>
      <c r="AU499" s="25" t="s">
        <v>82</v>
      </c>
    </row>
    <row r="500" spans="2:65" s="13" customFormat="1">
      <c r="B500" s="232"/>
      <c r="C500" s="233"/>
      <c r="D500" s="245" t="s">
        <v>157</v>
      </c>
      <c r="E500" s="255" t="s">
        <v>22</v>
      </c>
      <c r="F500" s="256" t="s">
        <v>1044</v>
      </c>
      <c r="G500" s="233"/>
      <c r="H500" s="257">
        <v>1</v>
      </c>
      <c r="I500" s="237"/>
      <c r="J500" s="233"/>
      <c r="K500" s="233"/>
      <c r="L500" s="238"/>
      <c r="M500" s="239"/>
      <c r="N500" s="240"/>
      <c r="O500" s="240"/>
      <c r="P500" s="240"/>
      <c r="Q500" s="240"/>
      <c r="R500" s="240"/>
      <c r="S500" s="240"/>
      <c r="T500" s="241"/>
      <c r="AT500" s="242" t="s">
        <v>157</v>
      </c>
      <c r="AU500" s="242" t="s">
        <v>82</v>
      </c>
      <c r="AV500" s="13" t="s">
        <v>82</v>
      </c>
      <c r="AW500" s="13" t="s">
        <v>39</v>
      </c>
      <c r="AX500" s="13" t="s">
        <v>24</v>
      </c>
      <c r="AY500" s="242" t="s">
        <v>144</v>
      </c>
    </row>
    <row r="501" spans="2:65" s="1" customFormat="1" ht="31.5" customHeight="1">
      <c r="B501" s="42"/>
      <c r="C501" s="205" t="s">
        <v>651</v>
      </c>
      <c r="D501" s="205" t="s">
        <v>146</v>
      </c>
      <c r="E501" s="206" t="s">
        <v>1045</v>
      </c>
      <c r="F501" s="207" t="s">
        <v>1046</v>
      </c>
      <c r="G501" s="208" t="s">
        <v>406</v>
      </c>
      <c r="H501" s="209">
        <v>1</v>
      </c>
      <c r="I501" s="210"/>
      <c r="J501" s="211">
        <f>ROUND(I501*H501,2)</f>
        <v>0</v>
      </c>
      <c r="K501" s="207" t="s">
        <v>150</v>
      </c>
      <c r="L501" s="62"/>
      <c r="M501" s="212" t="s">
        <v>22</v>
      </c>
      <c r="N501" s="213" t="s">
        <v>46</v>
      </c>
      <c r="O501" s="43"/>
      <c r="P501" s="214">
        <f>O501*H501</f>
        <v>0</v>
      </c>
      <c r="Q501" s="214">
        <v>1.75E-6</v>
      </c>
      <c r="R501" s="214">
        <f>Q501*H501</f>
        <v>1.75E-6</v>
      </c>
      <c r="S501" s="214">
        <v>0</v>
      </c>
      <c r="T501" s="215">
        <f>S501*H501</f>
        <v>0</v>
      </c>
      <c r="AR501" s="25" t="s">
        <v>151</v>
      </c>
      <c r="AT501" s="25" t="s">
        <v>146</v>
      </c>
      <c r="AU501" s="25" t="s">
        <v>82</v>
      </c>
      <c r="AY501" s="25" t="s">
        <v>144</v>
      </c>
      <c r="BE501" s="216">
        <f>IF(N501="základní",J501,0)</f>
        <v>0</v>
      </c>
      <c r="BF501" s="216">
        <f>IF(N501="snížená",J501,0)</f>
        <v>0</v>
      </c>
      <c r="BG501" s="216">
        <f>IF(N501="zákl. přenesená",J501,0)</f>
        <v>0</v>
      </c>
      <c r="BH501" s="216">
        <f>IF(N501="sníž. přenesená",J501,0)</f>
        <v>0</v>
      </c>
      <c r="BI501" s="216">
        <f>IF(N501="nulová",J501,0)</f>
        <v>0</v>
      </c>
      <c r="BJ501" s="25" t="s">
        <v>24</v>
      </c>
      <c r="BK501" s="216">
        <f>ROUND(I501*H501,2)</f>
        <v>0</v>
      </c>
      <c r="BL501" s="25" t="s">
        <v>151</v>
      </c>
      <c r="BM501" s="25" t="s">
        <v>1047</v>
      </c>
    </row>
    <row r="502" spans="2:65" s="1" customFormat="1" ht="27">
      <c r="B502" s="42"/>
      <c r="C502" s="64"/>
      <c r="D502" s="217" t="s">
        <v>153</v>
      </c>
      <c r="E502" s="64"/>
      <c r="F502" s="218" t="s">
        <v>1048</v>
      </c>
      <c r="G502" s="64"/>
      <c r="H502" s="64"/>
      <c r="I502" s="173"/>
      <c r="J502" s="64"/>
      <c r="K502" s="64"/>
      <c r="L502" s="62"/>
      <c r="M502" s="219"/>
      <c r="N502" s="43"/>
      <c r="O502" s="43"/>
      <c r="P502" s="43"/>
      <c r="Q502" s="43"/>
      <c r="R502" s="43"/>
      <c r="S502" s="43"/>
      <c r="T502" s="79"/>
      <c r="AT502" s="25" t="s">
        <v>153</v>
      </c>
      <c r="AU502" s="25" t="s">
        <v>82</v>
      </c>
    </row>
    <row r="503" spans="2:65" s="1" customFormat="1" ht="27">
      <c r="B503" s="42"/>
      <c r="C503" s="64"/>
      <c r="D503" s="217" t="s">
        <v>155</v>
      </c>
      <c r="E503" s="64"/>
      <c r="F503" s="220" t="s">
        <v>1039</v>
      </c>
      <c r="G503" s="64"/>
      <c r="H503" s="64"/>
      <c r="I503" s="173"/>
      <c r="J503" s="64"/>
      <c r="K503" s="64"/>
      <c r="L503" s="62"/>
      <c r="M503" s="219"/>
      <c r="N503" s="43"/>
      <c r="O503" s="43"/>
      <c r="P503" s="43"/>
      <c r="Q503" s="43"/>
      <c r="R503" s="43"/>
      <c r="S503" s="43"/>
      <c r="T503" s="79"/>
      <c r="AT503" s="25" t="s">
        <v>155</v>
      </c>
      <c r="AU503" s="25" t="s">
        <v>82</v>
      </c>
    </row>
    <row r="504" spans="2:65" s="12" customFormat="1">
      <c r="B504" s="221"/>
      <c r="C504" s="222"/>
      <c r="D504" s="217" t="s">
        <v>157</v>
      </c>
      <c r="E504" s="223" t="s">
        <v>22</v>
      </c>
      <c r="F504" s="224" t="s">
        <v>158</v>
      </c>
      <c r="G504" s="222"/>
      <c r="H504" s="225" t="s">
        <v>22</v>
      </c>
      <c r="I504" s="226"/>
      <c r="J504" s="222"/>
      <c r="K504" s="222"/>
      <c r="L504" s="227"/>
      <c r="M504" s="228"/>
      <c r="N504" s="229"/>
      <c r="O504" s="229"/>
      <c r="P504" s="229"/>
      <c r="Q504" s="229"/>
      <c r="R504" s="229"/>
      <c r="S504" s="229"/>
      <c r="T504" s="230"/>
      <c r="AT504" s="231" t="s">
        <v>157</v>
      </c>
      <c r="AU504" s="231" t="s">
        <v>82</v>
      </c>
      <c r="AV504" s="12" t="s">
        <v>24</v>
      </c>
      <c r="AW504" s="12" t="s">
        <v>39</v>
      </c>
      <c r="AX504" s="12" t="s">
        <v>75</v>
      </c>
      <c r="AY504" s="231" t="s">
        <v>144</v>
      </c>
    </row>
    <row r="505" spans="2:65" s="13" customFormat="1">
      <c r="B505" s="232"/>
      <c r="C505" s="233"/>
      <c r="D505" s="245" t="s">
        <v>157</v>
      </c>
      <c r="E505" s="255" t="s">
        <v>22</v>
      </c>
      <c r="F505" s="256" t="s">
        <v>1049</v>
      </c>
      <c r="G505" s="233"/>
      <c r="H505" s="257">
        <v>1</v>
      </c>
      <c r="I505" s="237"/>
      <c r="J505" s="233"/>
      <c r="K505" s="233"/>
      <c r="L505" s="238"/>
      <c r="M505" s="239"/>
      <c r="N505" s="240"/>
      <c r="O505" s="240"/>
      <c r="P505" s="240"/>
      <c r="Q505" s="240"/>
      <c r="R505" s="240"/>
      <c r="S505" s="240"/>
      <c r="T505" s="241"/>
      <c r="AT505" s="242" t="s">
        <v>157</v>
      </c>
      <c r="AU505" s="242" t="s">
        <v>82</v>
      </c>
      <c r="AV505" s="13" t="s">
        <v>82</v>
      </c>
      <c r="AW505" s="13" t="s">
        <v>39</v>
      </c>
      <c r="AX505" s="13" t="s">
        <v>24</v>
      </c>
      <c r="AY505" s="242" t="s">
        <v>144</v>
      </c>
    </row>
    <row r="506" spans="2:65" s="1" customFormat="1" ht="22.5" customHeight="1">
      <c r="B506" s="42"/>
      <c r="C506" s="269" t="s">
        <v>658</v>
      </c>
      <c r="D506" s="269" t="s">
        <v>301</v>
      </c>
      <c r="E506" s="270" t="s">
        <v>1050</v>
      </c>
      <c r="F506" s="271" t="s">
        <v>1051</v>
      </c>
      <c r="G506" s="272" t="s">
        <v>406</v>
      </c>
      <c r="H506" s="273">
        <v>1</v>
      </c>
      <c r="I506" s="274"/>
      <c r="J506" s="275">
        <f>ROUND(I506*H506,2)</f>
        <v>0</v>
      </c>
      <c r="K506" s="271" t="s">
        <v>22</v>
      </c>
      <c r="L506" s="276"/>
      <c r="M506" s="277" t="s">
        <v>22</v>
      </c>
      <c r="N506" s="278" t="s">
        <v>46</v>
      </c>
      <c r="O506" s="43"/>
      <c r="P506" s="214">
        <f>O506*H506</f>
        <v>0</v>
      </c>
      <c r="Q506" s="214">
        <v>1.2E-4</v>
      </c>
      <c r="R506" s="214">
        <f>Q506*H506</f>
        <v>1.2E-4</v>
      </c>
      <c r="S506" s="214">
        <v>0</v>
      </c>
      <c r="T506" s="215">
        <f>S506*H506</f>
        <v>0</v>
      </c>
      <c r="AR506" s="25" t="s">
        <v>217</v>
      </c>
      <c r="AT506" s="25" t="s">
        <v>301</v>
      </c>
      <c r="AU506" s="25" t="s">
        <v>82</v>
      </c>
      <c r="AY506" s="25" t="s">
        <v>144</v>
      </c>
      <c r="BE506" s="216">
        <f>IF(N506="základní",J506,0)</f>
        <v>0</v>
      </c>
      <c r="BF506" s="216">
        <f>IF(N506="snížená",J506,0)</f>
        <v>0</v>
      </c>
      <c r="BG506" s="216">
        <f>IF(N506="zákl. přenesená",J506,0)</f>
        <v>0</v>
      </c>
      <c r="BH506" s="216">
        <f>IF(N506="sníž. přenesená",J506,0)</f>
        <v>0</v>
      </c>
      <c r="BI506" s="216">
        <f>IF(N506="nulová",J506,0)</f>
        <v>0</v>
      </c>
      <c r="BJ506" s="25" t="s">
        <v>24</v>
      </c>
      <c r="BK506" s="216">
        <f>ROUND(I506*H506,2)</f>
        <v>0</v>
      </c>
      <c r="BL506" s="25" t="s">
        <v>151</v>
      </c>
      <c r="BM506" s="25" t="s">
        <v>1052</v>
      </c>
    </row>
    <row r="507" spans="2:65" s="1" customFormat="1">
      <c r="B507" s="42"/>
      <c r="C507" s="64"/>
      <c r="D507" s="217" t="s">
        <v>153</v>
      </c>
      <c r="E507" s="64"/>
      <c r="F507" s="218" t="s">
        <v>1051</v>
      </c>
      <c r="G507" s="64"/>
      <c r="H507" s="64"/>
      <c r="I507" s="173"/>
      <c r="J507" s="64"/>
      <c r="K507" s="64"/>
      <c r="L507" s="62"/>
      <c r="M507" s="219"/>
      <c r="N507" s="43"/>
      <c r="O507" s="43"/>
      <c r="P507" s="43"/>
      <c r="Q507" s="43"/>
      <c r="R507" s="43"/>
      <c r="S507" s="43"/>
      <c r="T507" s="79"/>
      <c r="AT507" s="25" t="s">
        <v>153</v>
      </c>
      <c r="AU507" s="25" t="s">
        <v>82</v>
      </c>
    </row>
    <row r="508" spans="2:65" s="13" customFormat="1">
      <c r="B508" s="232"/>
      <c r="C508" s="233"/>
      <c r="D508" s="245" t="s">
        <v>157</v>
      </c>
      <c r="E508" s="255" t="s">
        <v>22</v>
      </c>
      <c r="F508" s="256" t="s">
        <v>1053</v>
      </c>
      <c r="G508" s="233"/>
      <c r="H508" s="257">
        <v>1</v>
      </c>
      <c r="I508" s="237"/>
      <c r="J508" s="233"/>
      <c r="K508" s="233"/>
      <c r="L508" s="238"/>
      <c r="M508" s="239"/>
      <c r="N508" s="240"/>
      <c r="O508" s="240"/>
      <c r="P508" s="240"/>
      <c r="Q508" s="240"/>
      <c r="R508" s="240"/>
      <c r="S508" s="240"/>
      <c r="T508" s="241"/>
      <c r="AT508" s="242" t="s">
        <v>157</v>
      </c>
      <c r="AU508" s="242" t="s">
        <v>82</v>
      </c>
      <c r="AV508" s="13" t="s">
        <v>82</v>
      </c>
      <c r="AW508" s="13" t="s">
        <v>39</v>
      </c>
      <c r="AX508" s="13" t="s">
        <v>24</v>
      </c>
      <c r="AY508" s="242" t="s">
        <v>144</v>
      </c>
    </row>
    <row r="509" spans="2:65" s="1" customFormat="1" ht="22.5" customHeight="1">
      <c r="B509" s="42"/>
      <c r="C509" s="205" t="s">
        <v>1054</v>
      </c>
      <c r="D509" s="205" t="s">
        <v>146</v>
      </c>
      <c r="E509" s="206" t="s">
        <v>1055</v>
      </c>
      <c r="F509" s="207" t="s">
        <v>1056</v>
      </c>
      <c r="G509" s="208" t="s">
        <v>406</v>
      </c>
      <c r="H509" s="209">
        <v>2</v>
      </c>
      <c r="I509" s="210"/>
      <c r="J509" s="211">
        <f>ROUND(I509*H509,2)</f>
        <v>0</v>
      </c>
      <c r="K509" s="207" t="s">
        <v>150</v>
      </c>
      <c r="L509" s="62"/>
      <c r="M509" s="212" t="s">
        <v>22</v>
      </c>
      <c r="N509" s="213" t="s">
        <v>46</v>
      </c>
      <c r="O509" s="43"/>
      <c r="P509" s="214">
        <f>O509*H509</f>
        <v>0</v>
      </c>
      <c r="Q509" s="214">
        <v>1.75E-6</v>
      </c>
      <c r="R509" s="214">
        <f>Q509*H509</f>
        <v>3.4999999999999999E-6</v>
      </c>
      <c r="S509" s="214">
        <v>0</v>
      </c>
      <c r="T509" s="215">
        <f>S509*H509</f>
        <v>0</v>
      </c>
      <c r="AR509" s="25" t="s">
        <v>151</v>
      </c>
      <c r="AT509" s="25" t="s">
        <v>146</v>
      </c>
      <c r="AU509" s="25" t="s">
        <v>82</v>
      </c>
      <c r="AY509" s="25" t="s">
        <v>144</v>
      </c>
      <c r="BE509" s="216">
        <f>IF(N509="základní",J509,0)</f>
        <v>0</v>
      </c>
      <c r="BF509" s="216">
        <f>IF(N509="snížená",J509,0)</f>
        <v>0</v>
      </c>
      <c r="BG509" s="216">
        <f>IF(N509="zákl. přenesená",J509,0)</f>
        <v>0</v>
      </c>
      <c r="BH509" s="216">
        <f>IF(N509="sníž. přenesená",J509,0)</f>
        <v>0</v>
      </c>
      <c r="BI509" s="216">
        <f>IF(N509="nulová",J509,0)</f>
        <v>0</v>
      </c>
      <c r="BJ509" s="25" t="s">
        <v>24</v>
      </c>
      <c r="BK509" s="216">
        <f>ROUND(I509*H509,2)</f>
        <v>0</v>
      </c>
      <c r="BL509" s="25" t="s">
        <v>151</v>
      </c>
      <c r="BM509" s="25" t="s">
        <v>1057</v>
      </c>
    </row>
    <row r="510" spans="2:65" s="1" customFormat="1" ht="27">
      <c r="B510" s="42"/>
      <c r="C510" s="64"/>
      <c r="D510" s="217" t="s">
        <v>153</v>
      </c>
      <c r="E510" s="64"/>
      <c r="F510" s="218" t="s">
        <v>1058</v>
      </c>
      <c r="G510" s="64"/>
      <c r="H510" s="64"/>
      <c r="I510" s="173"/>
      <c r="J510" s="64"/>
      <c r="K510" s="64"/>
      <c r="L510" s="62"/>
      <c r="M510" s="219"/>
      <c r="N510" s="43"/>
      <c r="O510" s="43"/>
      <c r="P510" s="43"/>
      <c r="Q510" s="43"/>
      <c r="R510" s="43"/>
      <c r="S510" s="43"/>
      <c r="T510" s="79"/>
      <c r="AT510" s="25" t="s">
        <v>153</v>
      </c>
      <c r="AU510" s="25" t="s">
        <v>82</v>
      </c>
    </row>
    <row r="511" spans="2:65" s="1" customFormat="1" ht="27">
      <c r="B511" s="42"/>
      <c r="C511" s="64"/>
      <c r="D511" s="217" t="s">
        <v>155</v>
      </c>
      <c r="E511" s="64"/>
      <c r="F511" s="220" t="s">
        <v>1039</v>
      </c>
      <c r="G511" s="64"/>
      <c r="H511" s="64"/>
      <c r="I511" s="173"/>
      <c r="J511" s="64"/>
      <c r="K511" s="64"/>
      <c r="L511" s="62"/>
      <c r="M511" s="219"/>
      <c r="N511" s="43"/>
      <c r="O511" s="43"/>
      <c r="P511" s="43"/>
      <c r="Q511" s="43"/>
      <c r="R511" s="43"/>
      <c r="S511" s="43"/>
      <c r="T511" s="79"/>
      <c r="AT511" s="25" t="s">
        <v>155</v>
      </c>
      <c r="AU511" s="25" t="s">
        <v>82</v>
      </c>
    </row>
    <row r="512" spans="2:65" s="12" customFormat="1">
      <c r="B512" s="221"/>
      <c r="C512" s="222"/>
      <c r="D512" s="217" t="s">
        <v>157</v>
      </c>
      <c r="E512" s="223" t="s">
        <v>22</v>
      </c>
      <c r="F512" s="224" t="s">
        <v>158</v>
      </c>
      <c r="G512" s="222"/>
      <c r="H512" s="225" t="s">
        <v>22</v>
      </c>
      <c r="I512" s="226"/>
      <c r="J512" s="222"/>
      <c r="K512" s="222"/>
      <c r="L512" s="227"/>
      <c r="M512" s="228"/>
      <c r="N512" s="229"/>
      <c r="O512" s="229"/>
      <c r="P512" s="229"/>
      <c r="Q512" s="229"/>
      <c r="R512" s="229"/>
      <c r="S512" s="229"/>
      <c r="T512" s="230"/>
      <c r="AT512" s="231" t="s">
        <v>157</v>
      </c>
      <c r="AU512" s="231" t="s">
        <v>82</v>
      </c>
      <c r="AV512" s="12" t="s">
        <v>24</v>
      </c>
      <c r="AW512" s="12" t="s">
        <v>39</v>
      </c>
      <c r="AX512" s="12" t="s">
        <v>75</v>
      </c>
      <c r="AY512" s="231" t="s">
        <v>144</v>
      </c>
    </row>
    <row r="513" spans="2:65" s="13" customFormat="1">
      <c r="B513" s="232"/>
      <c r="C513" s="233"/>
      <c r="D513" s="245" t="s">
        <v>157</v>
      </c>
      <c r="E513" s="255" t="s">
        <v>22</v>
      </c>
      <c r="F513" s="256" t="s">
        <v>422</v>
      </c>
      <c r="G513" s="233"/>
      <c r="H513" s="257">
        <v>2</v>
      </c>
      <c r="I513" s="237"/>
      <c r="J513" s="233"/>
      <c r="K513" s="233"/>
      <c r="L513" s="238"/>
      <c r="M513" s="239"/>
      <c r="N513" s="240"/>
      <c r="O513" s="240"/>
      <c r="P513" s="240"/>
      <c r="Q513" s="240"/>
      <c r="R513" s="240"/>
      <c r="S513" s="240"/>
      <c r="T513" s="241"/>
      <c r="AT513" s="242" t="s">
        <v>157</v>
      </c>
      <c r="AU513" s="242" t="s">
        <v>82</v>
      </c>
      <c r="AV513" s="13" t="s">
        <v>82</v>
      </c>
      <c r="AW513" s="13" t="s">
        <v>39</v>
      </c>
      <c r="AX513" s="13" t="s">
        <v>24</v>
      </c>
      <c r="AY513" s="242" t="s">
        <v>144</v>
      </c>
    </row>
    <row r="514" spans="2:65" s="1" customFormat="1" ht="22.5" customHeight="1">
      <c r="B514" s="42"/>
      <c r="C514" s="269" t="s">
        <v>1059</v>
      </c>
      <c r="D514" s="269" t="s">
        <v>301</v>
      </c>
      <c r="E514" s="270" t="s">
        <v>1060</v>
      </c>
      <c r="F514" s="271" t="s">
        <v>1061</v>
      </c>
      <c r="G514" s="272" t="s">
        <v>406</v>
      </c>
      <c r="H514" s="273">
        <v>2</v>
      </c>
      <c r="I514" s="274"/>
      <c r="J514" s="275">
        <f>ROUND(I514*H514,2)</f>
        <v>0</v>
      </c>
      <c r="K514" s="271" t="s">
        <v>150</v>
      </c>
      <c r="L514" s="276"/>
      <c r="M514" s="277" t="s">
        <v>22</v>
      </c>
      <c r="N514" s="278" t="s">
        <v>46</v>
      </c>
      <c r="O514" s="43"/>
      <c r="P514" s="214">
        <f>O514*H514</f>
        <v>0</v>
      </c>
      <c r="Q514" s="214">
        <v>1.5E-3</v>
      </c>
      <c r="R514" s="214">
        <f>Q514*H514</f>
        <v>3.0000000000000001E-3</v>
      </c>
      <c r="S514" s="214">
        <v>0</v>
      </c>
      <c r="T514" s="215">
        <f>S514*H514</f>
        <v>0</v>
      </c>
      <c r="AR514" s="25" t="s">
        <v>217</v>
      </c>
      <c r="AT514" s="25" t="s">
        <v>301</v>
      </c>
      <c r="AU514" s="25" t="s">
        <v>82</v>
      </c>
      <c r="AY514" s="25" t="s">
        <v>144</v>
      </c>
      <c r="BE514" s="216">
        <f>IF(N514="základní",J514,0)</f>
        <v>0</v>
      </c>
      <c r="BF514" s="216">
        <f>IF(N514="snížená",J514,0)</f>
        <v>0</v>
      </c>
      <c r="BG514" s="216">
        <f>IF(N514="zákl. přenesená",J514,0)</f>
        <v>0</v>
      </c>
      <c r="BH514" s="216">
        <f>IF(N514="sníž. přenesená",J514,0)</f>
        <v>0</v>
      </c>
      <c r="BI514" s="216">
        <f>IF(N514="nulová",J514,0)</f>
        <v>0</v>
      </c>
      <c r="BJ514" s="25" t="s">
        <v>24</v>
      </c>
      <c r="BK514" s="216">
        <f>ROUND(I514*H514,2)</f>
        <v>0</v>
      </c>
      <c r="BL514" s="25" t="s">
        <v>151</v>
      </c>
      <c r="BM514" s="25" t="s">
        <v>1062</v>
      </c>
    </row>
    <row r="515" spans="2:65" s="1" customFormat="1" ht="27">
      <c r="B515" s="42"/>
      <c r="C515" s="64"/>
      <c r="D515" s="217" t="s">
        <v>153</v>
      </c>
      <c r="E515" s="64"/>
      <c r="F515" s="218" t="s">
        <v>1063</v>
      </c>
      <c r="G515" s="64"/>
      <c r="H515" s="64"/>
      <c r="I515" s="173"/>
      <c r="J515" s="64"/>
      <c r="K515" s="64"/>
      <c r="L515" s="62"/>
      <c r="M515" s="219"/>
      <c r="N515" s="43"/>
      <c r="O515" s="43"/>
      <c r="P515" s="43"/>
      <c r="Q515" s="43"/>
      <c r="R515" s="43"/>
      <c r="S515" s="43"/>
      <c r="T515" s="79"/>
      <c r="AT515" s="25" t="s">
        <v>153</v>
      </c>
      <c r="AU515" s="25" t="s">
        <v>82</v>
      </c>
    </row>
    <row r="516" spans="2:65" s="1" customFormat="1" ht="54">
      <c r="B516" s="42"/>
      <c r="C516" s="64"/>
      <c r="D516" s="217" t="s">
        <v>1064</v>
      </c>
      <c r="E516" s="64"/>
      <c r="F516" s="220" t="s">
        <v>1065</v>
      </c>
      <c r="G516" s="64"/>
      <c r="H516" s="64"/>
      <c r="I516" s="173"/>
      <c r="J516" s="64"/>
      <c r="K516" s="64"/>
      <c r="L516" s="62"/>
      <c r="M516" s="219"/>
      <c r="N516" s="43"/>
      <c r="O516" s="43"/>
      <c r="P516" s="43"/>
      <c r="Q516" s="43"/>
      <c r="R516" s="43"/>
      <c r="S516" s="43"/>
      <c r="T516" s="79"/>
      <c r="AT516" s="25" t="s">
        <v>1064</v>
      </c>
      <c r="AU516" s="25" t="s">
        <v>82</v>
      </c>
    </row>
    <row r="517" spans="2:65" s="13" customFormat="1">
      <c r="B517" s="232"/>
      <c r="C517" s="233"/>
      <c r="D517" s="245" t="s">
        <v>157</v>
      </c>
      <c r="E517" s="255" t="s">
        <v>22</v>
      </c>
      <c r="F517" s="256" t="s">
        <v>1066</v>
      </c>
      <c r="G517" s="233"/>
      <c r="H517" s="257">
        <v>2</v>
      </c>
      <c r="I517" s="237"/>
      <c r="J517" s="233"/>
      <c r="K517" s="233"/>
      <c r="L517" s="238"/>
      <c r="M517" s="239"/>
      <c r="N517" s="240"/>
      <c r="O517" s="240"/>
      <c r="P517" s="240"/>
      <c r="Q517" s="240"/>
      <c r="R517" s="240"/>
      <c r="S517" s="240"/>
      <c r="T517" s="241"/>
      <c r="AT517" s="242" t="s">
        <v>157</v>
      </c>
      <c r="AU517" s="242" t="s">
        <v>82</v>
      </c>
      <c r="AV517" s="13" t="s">
        <v>82</v>
      </c>
      <c r="AW517" s="13" t="s">
        <v>39</v>
      </c>
      <c r="AX517" s="13" t="s">
        <v>24</v>
      </c>
      <c r="AY517" s="242" t="s">
        <v>144</v>
      </c>
    </row>
    <row r="518" spans="2:65" s="1" customFormat="1" ht="31.5" customHeight="1">
      <c r="B518" s="42"/>
      <c r="C518" s="205" t="s">
        <v>1067</v>
      </c>
      <c r="D518" s="205" t="s">
        <v>146</v>
      </c>
      <c r="E518" s="206" t="s">
        <v>1068</v>
      </c>
      <c r="F518" s="207" t="s">
        <v>1069</v>
      </c>
      <c r="G518" s="208" t="s">
        <v>406</v>
      </c>
      <c r="H518" s="209">
        <v>1</v>
      </c>
      <c r="I518" s="210"/>
      <c r="J518" s="211">
        <f>ROUND(I518*H518,2)</f>
        <v>0</v>
      </c>
      <c r="K518" s="207" t="s">
        <v>150</v>
      </c>
      <c r="L518" s="62"/>
      <c r="M518" s="212" t="s">
        <v>22</v>
      </c>
      <c r="N518" s="213" t="s">
        <v>46</v>
      </c>
      <c r="O518" s="43"/>
      <c r="P518" s="214">
        <f>O518*H518</f>
        <v>0</v>
      </c>
      <c r="Q518" s="214">
        <v>1.15E-5</v>
      </c>
      <c r="R518" s="214">
        <f>Q518*H518</f>
        <v>1.15E-5</v>
      </c>
      <c r="S518" s="214">
        <v>0</v>
      </c>
      <c r="T518" s="215">
        <f>S518*H518</f>
        <v>0</v>
      </c>
      <c r="AR518" s="25" t="s">
        <v>151</v>
      </c>
      <c r="AT518" s="25" t="s">
        <v>146</v>
      </c>
      <c r="AU518" s="25" t="s">
        <v>82</v>
      </c>
      <c r="AY518" s="25" t="s">
        <v>144</v>
      </c>
      <c r="BE518" s="216">
        <f>IF(N518="základní",J518,0)</f>
        <v>0</v>
      </c>
      <c r="BF518" s="216">
        <f>IF(N518="snížená",J518,0)</f>
        <v>0</v>
      </c>
      <c r="BG518" s="216">
        <f>IF(N518="zákl. přenesená",J518,0)</f>
        <v>0</v>
      </c>
      <c r="BH518" s="216">
        <f>IF(N518="sníž. přenesená",J518,0)</f>
        <v>0</v>
      </c>
      <c r="BI518" s="216">
        <f>IF(N518="nulová",J518,0)</f>
        <v>0</v>
      </c>
      <c r="BJ518" s="25" t="s">
        <v>24</v>
      </c>
      <c r="BK518" s="216">
        <f>ROUND(I518*H518,2)</f>
        <v>0</v>
      </c>
      <c r="BL518" s="25" t="s">
        <v>151</v>
      </c>
      <c r="BM518" s="25" t="s">
        <v>1070</v>
      </c>
    </row>
    <row r="519" spans="2:65" s="1" customFormat="1" ht="27">
      <c r="B519" s="42"/>
      <c r="C519" s="64"/>
      <c r="D519" s="217" t="s">
        <v>153</v>
      </c>
      <c r="E519" s="64"/>
      <c r="F519" s="218" t="s">
        <v>1071</v>
      </c>
      <c r="G519" s="64"/>
      <c r="H519" s="64"/>
      <c r="I519" s="173"/>
      <c r="J519" s="64"/>
      <c r="K519" s="64"/>
      <c r="L519" s="62"/>
      <c r="M519" s="219"/>
      <c r="N519" s="43"/>
      <c r="O519" s="43"/>
      <c r="P519" s="43"/>
      <c r="Q519" s="43"/>
      <c r="R519" s="43"/>
      <c r="S519" s="43"/>
      <c r="T519" s="79"/>
      <c r="AT519" s="25" t="s">
        <v>153</v>
      </c>
      <c r="AU519" s="25" t="s">
        <v>82</v>
      </c>
    </row>
    <row r="520" spans="2:65" s="1" customFormat="1" ht="27">
      <c r="B520" s="42"/>
      <c r="C520" s="64"/>
      <c r="D520" s="217" t="s">
        <v>155</v>
      </c>
      <c r="E520" s="64"/>
      <c r="F520" s="220" t="s">
        <v>1039</v>
      </c>
      <c r="G520" s="64"/>
      <c r="H520" s="64"/>
      <c r="I520" s="173"/>
      <c r="J520" s="64"/>
      <c r="K520" s="64"/>
      <c r="L520" s="62"/>
      <c r="M520" s="219"/>
      <c r="N520" s="43"/>
      <c r="O520" s="43"/>
      <c r="P520" s="43"/>
      <c r="Q520" s="43"/>
      <c r="R520" s="43"/>
      <c r="S520" s="43"/>
      <c r="T520" s="79"/>
      <c r="AT520" s="25" t="s">
        <v>155</v>
      </c>
      <c r="AU520" s="25" t="s">
        <v>82</v>
      </c>
    </row>
    <row r="521" spans="2:65" s="12" customFormat="1">
      <c r="B521" s="221"/>
      <c r="C521" s="222"/>
      <c r="D521" s="217" t="s">
        <v>157</v>
      </c>
      <c r="E521" s="223" t="s">
        <v>22</v>
      </c>
      <c r="F521" s="224" t="s">
        <v>158</v>
      </c>
      <c r="G521" s="222"/>
      <c r="H521" s="225" t="s">
        <v>22</v>
      </c>
      <c r="I521" s="226"/>
      <c r="J521" s="222"/>
      <c r="K521" s="222"/>
      <c r="L521" s="227"/>
      <c r="M521" s="228"/>
      <c r="N521" s="229"/>
      <c r="O521" s="229"/>
      <c r="P521" s="229"/>
      <c r="Q521" s="229"/>
      <c r="R521" s="229"/>
      <c r="S521" s="229"/>
      <c r="T521" s="230"/>
      <c r="AT521" s="231" t="s">
        <v>157</v>
      </c>
      <c r="AU521" s="231" t="s">
        <v>82</v>
      </c>
      <c r="AV521" s="12" t="s">
        <v>24</v>
      </c>
      <c r="AW521" s="12" t="s">
        <v>39</v>
      </c>
      <c r="AX521" s="12" t="s">
        <v>75</v>
      </c>
      <c r="AY521" s="231" t="s">
        <v>144</v>
      </c>
    </row>
    <row r="522" spans="2:65" s="13" customFormat="1">
      <c r="B522" s="232"/>
      <c r="C522" s="233"/>
      <c r="D522" s="245" t="s">
        <v>157</v>
      </c>
      <c r="E522" s="255" t="s">
        <v>22</v>
      </c>
      <c r="F522" s="256" t="s">
        <v>1072</v>
      </c>
      <c r="G522" s="233"/>
      <c r="H522" s="257">
        <v>1</v>
      </c>
      <c r="I522" s="237"/>
      <c r="J522" s="233"/>
      <c r="K522" s="233"/>
      <c r="L522" s="238"/>
      <c r="M522" s="239"/>
      <c r="N522" s="240"/>
      <c r="O522" s="240"/>
      <c r="P522" s="240"/>
      <c r="Q522" s="240"/>
      <c r="R522" s="240"/>
      <c r="S522" s="240"/>
      <c r="T522" s="241"/>
      <c r="AT522" s="242" t="s">
        <v>157</v>
      </c>
      <c r="AU522" s="242" t="s">
        <v>82</v>
      </c>
      <c r="AV522" s="13" t="s">
        <v>82</v>
      </c>
      <c r="AW522" s="13" t="s">
        <v>39</v>
      </c>
      <c r="AX522" s="13" t="s">
        <v>24</v>
      </c>
      <c r="AY522" s="242" t="s">
        <v>144</v>
      </c>
    </row>
    <row r="523" spans="2:65" s="1" customFormat="1" ht="22.5" customHeight="1">
      <c r="B523" s="42"/>
      <c r="C523" s="269" t="s">
        <v>1073</v>
      </c>
      <c r="D523" s="269" t="s">
        <v>301</v>
      </c>
      <c r="E523" s="270" t="s">
        <v>1074</v>
      </c>
      <c r="F523" s="271" t="s">
        <v>1075</v>
      </c>
      <c r="G523" s="272" t="s">
        <v>406</v>
      </c>
      <c r="H523" s="273">
        <v>1</v>
      </c>
      <c r="I523" s="274"/>
      <c r="J523" s="275">
        <f>ROUND(I523*H523,2)</f>
        <v>0</v>
      </c>
      <c r="K523" s="271" t="s">
        <v>150</v>
      </c>
      <c r="L523" s="276"/>
      <c r="M523" s="277" t="s">
        <v>22</v>
      </c>
      <c r="N523" s="278" t="s">
        <v>46</v>
      </c>
      <c r="O523" s="43"/>
      <c r="P523" s="214">
        <f>O523*H523</f>
        <v>0</v>
      </c>
      <c r="Q523" s="214">
        <v>2.5999999999999999E-3</v>
      </c>
      <c r="R523" s="214">
        <f>Q523*H523</f>
        <v>2.5999999999999999E-3</v>
      </c>
      <c r="S523" s="214">
        <v>0</v>
      </c>
      <c r="T523" s="215">
        <f>S523*H523</f>
        <v>0</v>
      </c>
      <c r="AR523" s="25" t="s">
        <v>217</v>
      </c>
      <c r="AT523" s="25" t="s">
        <v>301</v>
      </c>
      <c r="AU523" s="25" t="s">
        <v>82</v>
      </c>
      <c r="AY523" s="25" t="s">
        <v>144</v>
      </c>
      <c r="BE523" s="216">
        <f>IF(N523="základní",J523,0)</f>
        <v>0</v>
      </c>
      <c r="BF523" s="216">
        <f>IF(N523="snížená",J523,0)</f>
        <v>0</v>
      </c>
      <c r="BG523" s="216">
        <f>IF(N523="zákl. přenesená",J523,0)</f>
        <v>0</v>
      </c>
      <c r="BH523" s="216">
        <f>IF(N523="sníž. přenesená",J523,0)</f>
        <v>0</v>
      </c>
      <c r="BI523" s="216">
        <f>IF(N523="nulová",J523,0)</f>
        <v>0</v>
      </c>
      <c r="BJ523" s="25" t="s">
        <v>24</v>
      </c>
      <c r="BK523" s="216">
        <f>ROUND(I523*H523,2)</f>
        <v>0</v>
      </c>
      <c r="BL523" s="25" t="s">
        <v>151</v>
      </c>
      <c r="BM523" s="25" t="s">
        <v>1076</v>
      </c>
    </row>
    <row r="524" spans="2:65" s="1" customFormat="1" ht="27">
      <c r="B524" s="42"/>
      <c r="C524" s="64"/>
      <c r="D524" s="217" t="s">
        <v>153</v>
      </c>
      <c r="E524" s="64"/>
      <c r="F524" s="218" t="s">
        <v>1077</v>
      </c>
      <c r="G524" s="64"/>
      <c r="H524" s="64"/>
      <c r="I524" s="173"/>
      <c r="J524" s="64"/>
      <c r="K524" s="64"/>
      <c r="L524" s="62"/>
      <c r="M524" s="219"/>
      <c r="N524" s="43"/>
      <c r="O524" s="43"/>
      <c r="P524" s="43"/>
      <c r="Q524" s="43"/>
      <c r="R524" s="43"/>
      <c r="S524" s="43"/>
      <c r="T524" s="79"/>
      <c r="AT524" s="25" t="s">
        <v>153</v>
      </c>
      <c r="AU524" s="25" t="s">
        <v>82</v>
      </c>
    </row>
    <row r="525" spans="2:65" s="13" customFormat="1">
      <c r="B525" s="232"/>
      <c r="C525" s="233"/>
      <c r="D525" s="245" t="s">
        <v>157</v>
      </c>
      <c r="E525" s="255" t="s">
        <v>22</v>
      </c>
      <c r="F525" s="256" t="s">
        <v>1078</v>
      </c>
      <c r="G525" s="233"/>
      <c r="H525" s="257">
        <v>1</v>
      </c>
      <c r="I525" s="237"/>
      <c r="J525" s="233"/>
      <c r="K525" s="233"/>
      <c r="L525" s="238"/>
      <c r="M525" s="239"/>
      <c r="N525" s="240"/>
      <c r="O525" s="240"/>
      <c r="P525" s="240"/>
      <c r="Q525" s="240"/>
      <c r="R525" s="240"/>
      <c r="S525" s="240"/>
      <c r="T525" s="241"/>
      <c r="AT525" s="242" t="s">
        <v>157</v>
      </c>
      <c r="AU525" s="242" t="s">
        <v>82</v>
      </c>
      <c r="AV525" s="13" t="s">
        <v>82</v>
      </c>
      <c r="AW525" s="13" t="s">
        <v>39</v>
      </c>
      <c r="AX525" s="13" t="s">
        <v>24</v>
      </c>
      <c r="AY525" s="242" t="s">
        <v>144</v>
      </c>
    </row>
    <row r="526" spans="2:65" s="1" customFormat="1" ht="22.5" customHeight="1">
      <c r="B526" s="42"/>
      <c r="C526" s="205" t="s">
        <v>1079</v>
      </c>
      <c r="D526" s="205" t="s">
        <v>146</v>
      </c>
      <c r="E526" s="206" t="s">
        <v>1080</v>
      </c>
      <c r="F526" s="207" t="s">
        <v>1081</v>
      </c>
      <c r="G526" s="208" t="s">
        <v>406</v>
      </c>
      <c r="H526" s="209">
        <v>2</v>
      </c>
      <c r="I526" s="210"/>
      <c r="J526" s="211">
        <f>ROUND(I526*H526,2)</f>
        <v>0</v>
      </c>
      <c r="K526" s="207" t="s">
        <v>150</v>
      </c>
      <c r="L526" s="62"/>
      <c r="M526" s="212" t="s">
        <v>22</v>
      </c>
      <c r="N526" s="213" t="s">
        <v>46</v>
      </c>
      <c r="O526" s="43"/>
      <c r="P526" s="214">
        <f>O526*H526</f>
        <v>0</v>
      </c>
      <c r="Q526" s="214">
        <v>6.2293750000000002E-2</v>
      </c>
      <c r="R526" s="214">
        <f>Q526*H526</f>
        <v>0.1245875</v>
      </c>
      <c r="S526" s="214">
        <v>0</v>
      </c>
      <c r="T526" s="215">
        <f>S526*H526</f>
        <v>0</v>
      </c>
      <c r="AR526" s="25" t="s">
        <v>151</v>
      </c>
      <c r="AT526" s="25" t="s">
        <v>146</v>
      </c>
      <c r="AU526" s="25" t="s">
        <v>82</v>
      </c>
      <c r="AY526" s="25" t="s">
        <v>144</v>
      </c>
      <c r="BE526" s="216">
        <f>IF(N526="základní",J526,0)</f>
        <v>0</v>
      </c>
      <c r="BF526" s="216">
        <f>IF(N526="snížená",J526,0)</f>
        <v>0</v>
      </c>
      <c r="BG526" s="216">
        <f>IF(N526="zákl. přenesená",J526,0)</f>
        <v>0</v>
      </c>
      <c r="BH526" s="216">
        <f>IF(N526="sníž. přenesená",J526,0)</f>
        <v>0</v>
      </c>
      <c r="BI526" s="216">
        <f>IF(N526="nulová",J526,0)</f>
        <v>0</v>
      </c>
      <c r="BJ526" s="25" t="s">
        <v>24</v>
      </c>
      <c r="BK526" s="216">
        <f>ROUND(I526*H526,2)</f>
        <v>0</v>
      </c>
      <c r="BL526" s="25" t="s">
        <v>151</v>
      </c>
      <c r="BM526" s="25" t="s">
        <v>1082</v>
      </c>
    </row>
    <row r="527" spans="2:65" s="1" customFormat="1" ht="27">
      <c r="B527" s="42"/>
      <c r="C527" s="64"/>
      <c r="D527" s="217" t="s">
        <v>153</v>
      </c>
      <c r="E527" s="64"/>
      <c r="F527" s="218" t="s">
        <v>1083</v>
      </c>
      <c r="G527" s="64"/>
      <c r="H527" s="64"/>
      <c r="I527" s="173"/>
      <c r="J527" s="64"/>
      <c r="K527" s="64"/>
      <c r="L527" s="62"/>
      <c r="M527" s="219"/>
      <c r="N527" s="43"/>
      <c r="O527" s="43"/>
      <c r="P527" s="43"/>
      <c r="Q527" s="43"/>
      <c r="R527" s="43"/>
      <c r="S527" s="43"/>
      <c r="T527" s="79"/>
      <c r="AT527" s="25" t="s">
        <v>153</v>
      </c>
      <c r="AU527" s="25" t="s">
        <v>82</v>
      </c>
    </row>
    <row r="528" spans="2:65" s="1" customFormat="1" ht="81">
      <c r="B528" s="42"/>
      <c r="C528" s="64"/>
      <c r="D528" s="217" t="s">
        <v>155</v>
      </c>
      <c r="E528" s="64"/>
      <c r="F528" s="220" t="s">
        <v>1084</v>
      </c>
      <c r="G528" s="64"/>
      <c r="H528" s="64"/>
      <c r="I528" s="173"/>
      <c r="J528" s="64"/>
      <c r="K528" s="64"/>
      <c r="L528" s="62"/>
      <c r="M528" s="219"/>
      <c r="N528" s="43"/>
      <c r="O528" s="43"/>
      <c r="P528" s="43"/>
      <c r="Q528" s="43"/>
      <c r="R528" s="43"/>
      <c r="S528" s="43"/>
      <c r="T528" s="79"/>
      <c r="AT528" s="25" t="s">
        <v>155</v>
      </c>
      <c r="AU528" s="25" t="s">
        <v>82</v>
      </c>
    </row>
    <row r="529" spans="2:65" s="12" customFormat="1">
      <c r="B529" s="221"/>
      <c r="C529" s="222"/>
      <c r="D529" s="217" t="s">
        <v>157</v>
      </c>
      <c r="E529" s="223" t="s">
        <v>22</v>
      </c>
      <c r="F529" s="224" t="s">
        <v>158</v>
      </c>
      <c r="G529" s="222"/>
      <c r="H529" s="225" t="s">
        <v>22</v>
      </c>
      <c r="I529" s="226"/>
      <c r="J529" s="222"/>
      <c r="K529" s="222"/>
      <c r="L529" s="227"/>
      <c r="M529" s="228"/>
      <c r="N529" s="229"/>
      <c r="O529" s="229"/>
      <c r="P529" s="229"/>
      <c r="Q529" s="229"/>
      <c r="R529" s="229"/>
      <c r="S529" s="229"/>
      <c r="T529" s="230"/>
      <c r="AT529" s="231" t="s">
        <v>157</v>
      </c>
      <c r="AU529" s="231" t="s">
        <v>82</v>
      </c>
      <c r="AV529" s="12" t="s">
        <v>24</v>
      </c>
      <c r="AW529" s="12" t="s">
        <v>39</v>
      </c>
      <c r="AX529" s="12" t="s">
        <v>75</v>
      </c>
      <c r="AY529" s="231" t="s">
        <v>144</v>
      </c>
    </row>
    <row r="530" spans="2:65" s="13" customFormat="1">
      <c r="B530" s="232"/>
      <c r="C530" s="233"/>
      <c r="D530" s="245" t="s">
        <v>157</v>
      </c>
      <c r="E530" s="255" t="s">
        <v>22</v>
      </c>
      <c r="F530" s="256" t="s">
        <v>422</v>
      </c>
      <c r="G530" s="233"/>
      <c r="H530" s="257">
        <v>2</v>
      </c>
      <c r="I530" s="237"/>
      <c r="J530" s="233"/>
      <c r="K530" s="233"/>
      <c r="L530" s="238"/>
      <c r="M530" s="239"/>
      <c r="N530" s="240"/>
      <c r="O530" s="240"/>
      <c r="P530" s="240"/>
      <c r="Q530" s="240"/>
      <c r="R530" s="240"/>
      <c r="S530" s="240"/>
      <c r="T530" s="241"/>
      <c r="AT530" s="242" t="s">
        <v>157</v>
      </c>
      <c r="AU530" s="242" t="s">
        <v>82</v>
      </c>
      <c r="AV530" s="13" t="s">
        <v>82</v>
      </c>
      <c r="AW530" s="13" t="s">
        <v>39</v>
      </c>
      <c r="AX530" s="13" t="s">
        <v>24</v>
      </c>
      <c r="AY530" s="242" t="s">
        <v>144</v>
      </c>
    </row>
    <row r="531" spans="2:65" s="1" customFormat="1" ht="31.5" customHeight="1">
      <c r="B531" s="42"/>
      <c r="C531" s="205" t="s">
        <v>1085</v>
      </c>
      <c r="D531" s="205" t="s">
        <v>146</v>
      </c>
      <c r="E531" s="206" t="s">
        <v>1086</v>
      </c>
      <c r="F531" s="207" t="s">
        <v>1087</v>
      </c>
      <c r="G531" s="208" t="s">
        <v>406</v>
      </c>
      <c r="H531" s="209">
        <v>2</v>
      </c>
      <c r="I531" s="210"/>
      <c r="J531" s="211">
        <f>ROUND(I531*H531,2)</f>
        <v>0</v>
      </c>
      <c r="K531" s="207" t="s">
        <v>150</v>
      </c>
      <c r="L531" s="62"/>
      <c r="M531" s="212" t="s">
        <v>22</v>
      </c>
      <c r="N531" s="213" t="s">
        <v>46</v>
      </c>
      <c r="O531" s="43"/>
      <c r="P531" s="214">
        <f>O531*H531</f>
        <v>0</v>
      </c>
      <c r="Q531" s="214">
        <v>6.2014000000000001E-3</v>
      </c>
      <c r="R531" s="214">
        <f>Q531*H531</f>
        <v>1.24028E-2</v>
      </c>
      <c r="S531" s="214">
        <v>0</v>
      </c>
      <c r="T531" s="215">
        <f>S531*H531</f>
        <v>0</v>
      </c>
      <c r="AR531" s="25" t="s">
        <v>151</v>
      </c>
      <c r="AT531" s="25" t="s">
        <v>146</v>
      </c>
      <c r="AU531" s="25" t="s">
        <v>82</v>
      </c>
      <c r="AY531" s="25" t="s">
        <v>144</v>
      </c>
      <c r="BE531" s="216">
        <f>IF(N531="základní",J531,0)</f>
        <v>0</v>
      </c>
      <c r="BF531" s="216">
        <f>IF(N531="snížená",J531,0)</f>
        <v>0</v>
      </c>
      <c r="BG531" s="216">
        <f>IF(N531="zákl. přenesená",J531,0)</f>
        <v>0</v>
      </c>
      <c r="BH531" s="216">
        <f>IF(N531="sníž. přenesená",J531,0)</f>
        <v>0</v>
      </c>
      <c r="BI531" s="216">
        <f>IF(N531="nulová",J531,0)</f>
        <v>0</v>
      </c>
      <c r="BJ531" s="25" t="s">
        <v>24</v>
      </c>
      <c r="BK531" s="216">
        <f>ROUND(I531*H531,2)</f>
        <v>0</v>
      </c>
      <c r="BL531" s="25" t="s">
        <v>151</v>
      </c>
      <c r="BM531" s="25" t="s">
        <v>1088</v>
      </c>
    </row>
    <row r="532" spans="2:65" s="1" customFormat="1" ht="27">
      <c r="B532" s="42"/>
      <c r="C532" s="64"/>
      <c r="D532" s="217" t="s">
        <v>153</v>
      </c>
      <c r="E532" s="64"/>
      <c r="F532" s="218" t="s">
        <v>1089</v>
      </c>
      <c r="G532" s="64"/>
      <c r="H532" s="64"/>
      <c r="I532" s="173"/>
      <c r="J532" s="64"/>
      <c r="K532" s="64"/>
      <c r="L532" s="62"/>
      <c r="M532" s="219"/>
      <c r="N532" s="43"/>
      <c r="O532" s="43"/>
      <c r="P532" s="43"/>
      <c r="Q532" s="43"/>
      <c r="R532" s="43"/>
      <c r="S532" s="43"/>
      <c r="T532" s="79"/>
      <c r="AT532" s="25" t="s">
        <v>153</v>
      </c>
      <c r="AU532" s="25" t="s">
        <v>82</v>
      </c>
    </row>
    <row r="533" spans="2:65" s="1" customFormat="1" ht="81">
      <c r="B533" s="42"/>
      <c r="C533" s="64"/>
      <c r="D533" s="217" t="s">
        <v>155</v>
      </c>
      <c r="E533" s="64"/>
      <c r="F533" s="220" t="s">
        <v>1084</v>
      </c>
      <c r="G533" s="64"/>
      <c r="H533" s="64"/>
      <c r="I533" s="173"/>
      <c r="J533" s="64"/>
      <c r="K533" s="64"/>
      <c r="L533" s="62"/>
      <c r="M533" s="219"/>
      <c r="N533" s="43"/>
      <c r="O533" s="43"/>
      <c r="P533" s="43"/>
      <c r="Q533" s="43"/>
      <c r="R533" s="43"/>
      <c r="S533" s="43"/>
      <c r="T533" s="79"/>
      <c r="AT533" s="25" t="s">
        <v>155</v>
      </c>
      <c r="AU533" s="25" t="s">
        <v>82</v>
      </c>
    </row>
    <row r="534" spans="2:65" s="12" customFormat="1">
      <c r="B534" s="221"/>
      <c r="C534" s="222"/>
      <c r="D534" s="217" t="s">
        <v>157</v>
      </c>
      <c r="E534" s="223" t="s">
        <v>22</v>
      </c>
      <c r="F534" s="224" t="s">
        <v>158</v>
      </c>
      <c r="G534" s="222"/>
      <c r="H534" s="225" t="s">
        <v>22</v>
      </c>
      <c r="I534" s="226"/>
      <c r="J534" s="222"/>
      <c r="K534" s="222"/>
      <c r="L534" s="227"/>
      <c r="M534" s="228"/>
      <c r="N534" s="229"/>
      <c r="O534" s="229"/>
      <c r="P534" s="229"/>
      <c r="Q534" s="229"/>
      <c r="R534" s="229"/>
      <c r="S534" s="229"/>
      <c r="T534" s="230"/>
      <c r="AT534" s="231" t="s">
        <v>157</v>
      </c>
      <c r="AU534" s="231" t="s">
        <v>82</v>
      </c>
      <c r="AV534" s="12" t="s">
        <v>24</v>
      </c>
      <c r="AW534" s="12" t="s">
        <v>39</v>
      </c>
      <c r="AX534" s="12" t="s">
        <v>75</v>
      </c>
      <c r="AY534" s="231" t="s">
        <v>144</v>
      </c>
    </row>
    <row r="535" spans="2:65" s="13" customFormat="1">
      <c r="B535" s="232"/>
      <c r="C535" s="233"/>
      <c r="D535" s="245" t="s">
        <v>157</v>
      </c>
      <c r="E535" s="255" t="s">
        <v>22</v>
      </c>
      <c r="F535" s="256" t="s">
        <v>1090</v>
      </c>
      <c r="G535" s="233"/>
      <c r="H535" s="257">
        <v>2</v>
      </c>
      <c r="I535" s="237"/>
      <c r="J535" s="233"/>
      <c r="K535" s="233"/>
      <c r="L535" s="238"/>
      <c r="M535" s="239"/>
      <c r="N535" s="240"/>
      <c r="O535" s="240"/>
      <c r="P535" s="240"/>
      <c r="Q535" s="240"/>
      <c r="R535" s="240"/>
      <c r="S535" s="240"/>
      <c r="T535" s="241"/>
      <c r="AT535" s="242" t="s">
        <v>157</v>
      </c>
      <c r="AU535" s="242" t="s">
        <v>82</v>
      </c>
      <c r="AV535" s="13" t="s">
        <v>82</v>
      </c>
      <c r="AW535" s="13" t="s">
        <v>39</v>
      </c>
      <c r="AX535" s="13" t="s">
        <v>24</v>
      </c>
      <c r="AY535" s="242" t="s">
        <v>144</v>
      </c>
    </row>
    <row r="536" spans="2:65" s="1" customFormat="1" ht="22.5" customHeight="1">
      <c r="B536" s="42"/>
      <c r="C536" s="205" t="s">
        <v>1091</v>
      </c>
      <c r="D536" s="205" t="s">
        <v>146</v>
      </c>
      <c r="E536" s="206" t="s">
        <v>1092</v>
      </c>
      <c r="F536" s="207" t="s">
        <v>1093</v>
      </c>
      <c r="G536" s="208" t="s">
        <v>406</v>
      </c>
      <c r="H536" s="209">
        <v>2</v>
      </c>
      <c r="I536" s="210"/>
      <c r="J536" s="211">
        <f>ROUND(I536*H536,2)</f>
        <v>0</v>
      </c>
      <c r="K536" s="207" t="s">
        <v>150</v>
      </c>
      <c r="L536" s="62"/>
      <c r="M536" s="212" t="s">
        <v>22</v>
      </c>
      <c r="N536" s="213" t="s">
        <v>46</v>
      </c>
      <c r="O536" s="43"/>
      <c r="P536" s="214">
        <f>O536*H536</f>
        <v>0</v>
      </c>
      <c r="Q536" s="214">
        <v>0</v>
      </c>
      <c r="R536" s="214">
        <f>Q536*H536</f>
        <v>0</v>
      </c>
      <c r="S536" s="214">
        <v>0</v>
      </c>
      <c r="T536" s="215">
        <f>S536*H536</f>
        <v>0</v>
      </c>
      <c r="AR536" s="25" t="s">
        <v>151</v>
      </c>
      <c r="AT536" s="25" t="s">
        <v>146</v>
      </c>
      <c r="AU536" s="25" t="s">
        <v>82</v>
      </c>
      <c r="AY536" s="25" t="s">
        <v>144</v>
      </c>
      <c r="BE536" s="216">
        <f>IF(N536="základní",J536,0)</f>
        <v>0</v>
      </c>
      <c r="BF536" s="216">
        <f>IF(N536="snížená",J536,0)</f>
        <v>0</v>
      </c>
      <c r="BG536" s="216">
        <f>IF(N536="zákl. přenesená",J536,0)</f>
        <v>0</v>
      </c>
      <c r="BH536" s="216">
        <f>IF(N536="sníž. přenesená",J536,0)</f>
        <v>0</v>
      </c>
      <c r="BI536" s="216">
        <f>IF(N536="nulová",J536,0)</f>
        <v>0</v>
      </c>
      <c r="BJ536" s="25" t="s">
        <v>24</v>
      </c>
      <c r="BK536" s="216">
        <f>ROUND(I536*H536,2)</f>
        <v>0</v>
      </c>
      <c r="BL536" s="25" t="s">
        <v>151</v>
      </c>
      <c r="BM536" s="25" t="s">
        <v>1094</v>
      </c>
    </row>
    <row r="537" spans="2:65" s="1" customFormat="1" ht="27">
      <c r="B537" s="42"/>
      <c r="C537" s="64"/>
      <c r="D537" s="217" t="s">
        <v>153</v>
      </c>
      <c r="E537" s="64"/>
      <c r="F537" s="218" t="s">
        <v>1095</v>
      </c>
      <c r="G537" s="64"/>
      <c r="H537" s="64"/>
      <c r="I537" s="173"/>
      <c r="J537" s="64"/>
      <c r="K537" s="64"/>
      <c r="L537" s="62"/>
      <c r="M537" s="219"/>
      <c r="N537" s="43"/>
      <c r="O537" s="43"/>
      <c r="P537" s="43"/>
      <c r="Q537" s="43"/>
      <c r="R537" s="43"/>
      <c r="S537" s="43"/>
      <c r="T537" s="79"/>
      <c r="AT537" s="25" t="s">
        <v>153</v>
      </c>
      <c r="AU537" s="25" t="s">
        <v>82</v>
      </c>
    </row>
    <row r="538" spans="2:65" s="1" customFormat="1" ht="81">
      <c r="B538" s="42"/>
      <c r="C538" s="64"/>
      <c r="D538" s="217" t="s">
        <v>155</v>
      </c>
      <c r="E538" s="64"/>
      <c r="F538" s="220" t="s">
        <v>1084</v>
      </c>
      <c r="G538" s="64"/>
      <c r="H538" s="64"/>
      <c r="I538" s="173"/>
      <c r="J538" s="64"/>
      <c r="K538" s="64"/>
      <c r="L538" s="62"/>
      <c r="M538" s="219"/>
      <c r="N538" s="43"/>
      <c r="O538" s="43"/>
      <c r="P538" s="43"/>
      <c r="Q538" s="43"/>
      <c r="R538" s="43"/>
      <c r="S538" s="43"/>
      <c r="T538" s="79"/>
      <c r="AT538" s="25" t="s">
        <v>155</v>
      </c>
      <c r="AU538" s="25" t="s">
        <v>82</v>
      </c>
    </row>
    <row r="539" spans="2:65" s="12" customFormat="1">
      <c r="B539" s="221"/>
      <c r="C539" s="222"/>
      <c r="D539" s="217" t="s">
        <v>157</v>
      </c>
      <c r="E539" s="223" t="s">
        <v>22</v>
      </c>
      <c r="F539" s="224" t="s">
        <v>158</v>
      </c>
      <c r="G539" s="222"/>
      <c r="H539" s="225" t="s">
        <v>22</v>
      </c>
      <c r="I539" s="226"/>
      <c r="J539" s="222"/>
      <c r="K539" s="222"/>
      <c r="L539" s="227"/>
      <c r="M539" s="228"/>
      <c r="N539" s="229"/>
      <c r="O539" s="229"/>
      <c r="P539" s="229"/>
      <c r="Q539" s="229"/>
      <c r="R539" s="229"/>
      <c r="S539" s="229"/>
      <c r="T539" s="230"/>
      <c r="AT539" s="231" t="s">
        <v>157</v>
      </c>
      <c r="AU539" s="231" t="s">
        <v>82</v>
      </c>
      <c r="AV539" s="12" t="s">
        <v>24</v>
      </c>
      <c r="AW539" s="12" t="s">
        <v>39</v>
      </c>
      <c r="AX539" s="12" t="s">
        <v>75</v>
      </c>
      <c r="AY539" s="231" t="s">
        <v>144</v>
      </c>
    </row>
    <row r="540" spans="2:65" s="13" customFormat="1">
      <c r="B540" s="232"/>
      <c r="C540" s="233"/>
      <c r="D540" s="245" t="s">
        <v>157</v>
      </c>
      <c r="E540" s="255" t="s">
        <v>22</v>
      </c>
      <c r="F540" s="256" t="s">
        <v>422</v>
      </c>
      <c r="G540" s="233"/>
      <c r="H540" s="257">
        <v>2</v>
      </c>
      <c r="I540" s="237"/>
      <c r="J540" s="233"/>
      <c r="K540" s="233"/>
      <c r="L540" s="238"/>
      <c r="M540" s="239"/>
      <c r="N540" s="240"/>
      <c r="O540" s="240"/>
      <c r="P540" s="240"/>
      <c r="Q540" s="240"/>
      <c r="R540" s="240"/>
      <c r="S540" s="240"/>
      <c r="T540" s="241"/>
      <c r="AT540" s="242" t="s">
        <v>157</v>
      </c>
      <c r="AU540" s="242" t="s">
        <v>82</v>
      </c>
      <c r="AV540" s="13" t="s">
        <v>82</v>
      </c>
      <c r="AW540" s="13" t="s">
        <v>39</v>
      </c>
      <c r="AX540" s="13" t="s">
        <v>24</v>
      </c>
      <c r="AY540" s="242" t="s">
        <v>144</v>
      </c>
    </row>
    <row r="541" spans="2:65" s="1" customFormat="1" ht="22.5" customHeight="1">
      <c r="B541" s="42"/>
      <c r="C541" s="205" t="s">
        <v>1096</v>
      </c>
      <c r="D541" s="205" t="s">
        <v>146</v>
      </c>
      <c r="E541" s="206" t="s">
        <v>1097</v>
      </c>
      <c r="F541" s="207" t="s">
        <v>1098</v>
      </c>
      <c r="G541" s="208" t="s">
        <v>406</v>
      </c>
      <c r="H541" s="209">
        <v>2</v>
      </c>
      <c r="I541" s="210"/>
      <c r="J541" s="211">
        <f>ROUND(I541*H541,2)</f>
        <v>0</v>
      </c>
      <c r="K541" s="207" t="s">
        <v>150</v>
      </c>
      <c r="L541" s="62"/>
      <c r="M541" s="212" t="s">
        <v>22</v>
      </c>
      <c r="N541" s="213" t="s">
        <v>46</v>
      </c>
      <c r="O541" s="43"/>
      <c r="P541" s="214">
        <f>O541*H541</f>
        <v>0</v>
      </c>
      <c r="Q541" s="214">
        <v>6.2620000000000002E-3</v>
      </c>
      <c r="R541" s="214">
        <f>Q541*H541</f>
        <v>1.2524E-2</v>
      </c>
      <c r="S541" s="214">
        <v>0</v>
      </c>
      <c r="T541" s="215">
        <f>S541*H541</f>
        <v>0</v>
      </c>
      <c r="AR541" s="25" t="s">
        <v>151</v>
      </c>
      <c r="AT541" s="25" t="s">
        <v>146</v>
      </c>
      <c r="AU541" s="25" t="s">
        <v>82</v>
      </c>
      <c r="AY541" s="25" t="s">
        <v>144</v>
      </c>
      <c r="BE541" s="216">
        <f>IF(N541="základní",J541,0)</f>
        <v>0</v>
      </c>
      <c r="BF541" s="216">
        <f>IF(N541="snížená",J541,0)</f>
        <v>0</v>
      </c>
      <c r="BG541" s="216">
        <f>IF(N541="zákl. přenesená",J541,0)</f>
        <v>0</v>
      </c>
      <c r="BH541" s="216">
        <f>IF(N541="sníž. přenesená",J541,0)</f>
        <v>0</v>
      </c>
      <c r="BI541" s="216">
        <f>IF(N541="nulová",J541,0)</f>
        <v>0</v>
      </c>
      <c r="BJ541" s="25" t="s">
        <v>24</v>
      </c>
      <c r="BK541" s="216">
        <f>ROUND(I541*H541,2)</f>
        <v>0</v>
      </c>
      <c r="BL541" s="25" t="s">
        <v>151</v>
      </c>
      <c r="BM541" s="25" t="s">
        <v>1099</v>
      </c>
    </row>
    <row r="542" spans="2:65" s="1" customFormat="1" ht="27">
      <c r="B542" s="42"/>
      <c r="C542" s="64"/>
      <c r="D542" s="217" t="s">
        <v>153</v>
      </c>
      <c r="E542" s="64"/>
      <c r="F542" s="218" t="s">
        <v>1100</v>
      </c>
      <c r="G542" s="64"/>
      <c r="H542" s="64"/>
      <c r="I542" s="173"/>
      <c r="J542" s="64"/>
      <c r="K542" s="64"/>
      <c r="L542" s="62"/>
      <c r="M542" s="219"/>
      <c r="N542" s="43"/>
      <c r="O542" s="43"/>
      <c r="P542" s="43"/>
      <c r="Q542" s="43"/>
      <c r="R542" s="43"/>
      <c r="S542" s="43"/>
      <c r="T542" s="79"/>
      <c r="AT542" s="25" t="s">
        <v>153</v>
      </c>
      <c r="AU542" s="25" t="s">
        <v>82</v>
      </c>
    </row>
    <row r="543" spans="2:65" s="1" customFormat="1" ht="81">
      <c r="B543" s="42"/>
      <c r="C543" s="64"/>
      <c r="D543" s="217" t="s">
        <v>155</v>
      </c>
      <c r="E543" s="64"/>
      <c r="F543" s="220" t="s">
        <v>1084</v>
      </c>
      <c r="G543" s="64"/>
      <c r="H543" s="64"/>
      <c r="I543" s="173"/>
      <c r="J543" s="64"/>
      <c r="K543" s="64"/>
      <c r="L543" s="62"/>
      <c r="M543" s="219"/>
      <c r="N543" s="43"/>
      <c r="O543" s="43"/>
      <c r="P543" s="43"/>
      <c r="Q543" s="43"/>
      <c r="R543" s="43"/>
      <c r="S543" s="43"/>
      <c r="T543" s="79"/>
      <c r="AT543" s="25" t="s">
        <v>155</v>
      </c>
      <c r="AU543" s="25" t="s">
        <v>82</v>
      </c>
    </row>
    <row r="544" spans="2:65" s="12" customFormat="1">
      <c r="B544" s="221"/>
      <c r="C544" s="222"/>
      <c r="D544" s="217" t="s">
        <v>157</v>
      </c>
      <c r="E544" s="223" t="s">
        <v>22</v>
      </c>
      <c r="F544" s="224" t="s">
        <v>158</v>
      </c>
      <c r="G544" s="222"/>
      <c r="H544" s="225" t="s">
        <v>22</v>
      </c>
      <c r="I544" s="226"/>
      <c r="J544" s="222"/>
      <c r="K544" s="222"/>
      <c r="L544" s="227"/>
      <c r="M544" s="228"/>
      <c r="N544" s="229"/>
      <c r="O544" s="229"/>
      <c r="P544" s="229"/>
      <c r="Q544" s="229"/>
      <c r="R544" s="229"/>
      <c r="S544" s="229"/>
      <c r="T544" s="230"/>
      <c r="AT544" s="231" t="s">
        <v>157</v>
      </c>
      <c r="AU544" s="231" t="s">
        <v>82</v>
      </c>
      <c r="AV544" s="12" t="s">
        <v>24</v>
      </c>
      <c r="AW544" s="12" t="s">
        <v>39</v>
      </c>
      <c r="AX544" s="12" t="s">
        <v>75</v>
      </c>
      <c r="AY544" s="231" t="s">
        <v>144</v>
      </c>
    </row>
    <row r="545" spans="2:65" s="13" customFormat="1">
      <c r="B545" s="232"/>
      <c r="C545" s="233"/>
      <c r="D545" s="245" t="s">
        <v>157</v>
      </c>
      <c r="E545" s="255" t="s">
        <v>22</v>
      </c>
      <c r="F545" s="256" t="s">
        <v>1101</v>
      </c>
      <c r="G545" s="233"/>
      <c r="H545" s="257">
        <v>2</v>
      </c>
      <c r="I545" s="237"/>
      <c r="J545" s="233"/>
      <c r="K545" s="233"/>
      <c r="L545" s="238"/>
      <c r="M545" s="239"/>
      <c r="N545" s="240"/>
      <c r="O545" s="240"/>
      <c r="P545" s="240"/>
      <c r="Q545" s="240"/>
      <c r="R545" s="240"/>
      <c r="S545" s="240"/>
      <c r="T545" s="241"/>
      <c r="AT545" s="242" t="s">
        <v>157</v>
      </c>
      <c r="AU545" s="242" t="s">
        <v>82</v>
      </c>
      <c r="AV545" s="13" t="s">
        <v>82</v>
      </c>
      <c r="AW545" s="13" t="s">
        <v>39</v>
      </c>
      <c r="AX545" s="13" t="s">
        <v>24</v>
      </c>
      <c r="AY545" s="242" t="s">
        <v>144</v>
      </c>
    </row>
    <row r="546" spans="2:65" s="1" customFormat="1" ht="22.5" customHeight="1">
      <c r="B546" s="42"/>
      <c r="C546" s="205" t="s">
        <v>1102</v>
      </c>
      <c r="D546" s="205" t="s">
        <v>146</v>
      </c>
      <c r="E546" s="206" t="s">
        <v>1103</v>
      </c>
      <c r="F546" s="207" t="s">
        <v>1104</v>
      </c>
      <c r="G546" s="208" t="s">
        <v>406</v>
      </c>
      <c r="H546" s="209">
        <v>1</v>
      </c>
      <c r="I546" s="210"/>
      <c r="J546" s="211">
        <f>ROUND(I546*H546,2)</f>
        <v>0</v>
      </c>
      <c r="K546" s="207" t="s">
        <v>150</v>
      </c>
      <c r="L546" s="62"/>
      <c r="M546" s="212" t="s">
        <v>22</v>
      </c>
      <c r="N546" s="213" t="s">
        <v>46</v>
      </c>
      <c r="O546" s="43"/>
      <c r="P546" s="214">
        <f>O546*H546</f>
        <v>0</v>
      </c>
      <c r="Q546" s="214">
        <v>0</v>
      </c>
      <c r="R546" s="214">
        <f>Q546*H546</f>
        <v>0</v>
      </c>
      <c r="S546" s="214">
        <v>0.05</v>
      </c>
      <c r="T546" s="215">
        <f>S546*H546</f>
        <v>0.05</v>
      </c>
      <c r="AR546" s="25" t="s">
        <v>151</v>
      </c>
      <c r="AT546" s="25" t="s">
        <v>146</v>
      </c>
      <c r="AU546" s="25" t="s">
        <v>82</v>
      </c>
      <c r="AY546" s="25" t="s">
        <v>144</v>
      </c>
      <c r="BE546" s="216">
        <f>IF(N546="základní",J546,0)</f>
        <v>0</v>
      </c>
      <c r="BF546" s="216">
        <f>IF(N546="snížená",J546,0)</f>
        <v>0</v>
      </c>
      <c r="BG546" s="216">
        <f>IF(N546="zákl. přenesená",J546,0)</f>
        <v>0</v>
      </c>
      <c r="BH546" s="216">
        <f>IF(N546="sníž. přenesená",J546,0)</f>
        <v>0</v>
      </c>
      <c r="BI546" s="216">
        <f>IF(N546="nulová",J546,0)</f>
        <v>0</v>
      </c>
      <c r="BJ546" s="25" t="s">
        <v>24</v>
      </c>
      <c r="BK546" s="216">
        <f>ROUND(I546*H546,2)</f>
        <v>0</v>
      </c>
      <c r="BL546" s="25" t="s">
        <v>151</v>
      </c>
      <c r="BM546" s="25" t="s">
        <v>1105</v>
      </c>
    </row>
    <row r="547" spans="2:65" s="1" customFormat="1">
      <c r="B547" s="42"/>
      <c r="C547" s="64"/>
      <c r="D547" s="217" t="s">
        <v>153</v>
      </c>
      <c r="E547" s="64"/>
      <c r="F547" s="218" t="s">
        <v>1106</v>
      </c>
      <c r="G547" s="64"/>
      <c r="H547" s="64"/>
      <c r="I547" s="173"/>
      <c r="J547" s="64"/>
      <c r="K547" s="64"/>
      <c r="L547" s="62"/>
      <c r="M547" s="219"/>
      <c r="N547" s="43"/>
      <c r="O547" s="43"/>
      <c r="P547" s="43"/>
      <c r="Q547" s="43"/>
      <c r="R547" s="43"/>
      <c r="S547" s="43"/>
      <c r="T547" s="79"/>
      <c r="AT547" s="25" t="s">
        <v>153</v>
      </c>
      <c r="AU547" s="25" t="s">
        <v>82</v>
      </c>
    </row>
    <row r="548" spans="2:65" s="12" customFormat="1">
      <c r="B548" s="221"/>
      <c r="C548" s="222"/>
      <c r="D548" s="217" t="s">
        <v>157</v>
      </c>
      <c r="E548" s="223" t="s">
        <v>22</v>
      </c>
      <c r="F548" s="224" t="s">
        <v>158</v>
      </c>
      <c r="G548" s="222"/>
      <c r="H548" s="225" t="s">
        <v>22</v>
      </c>
      <c r="I548" s="226"/>
      <c r="J548" s="222"/>
      <c r="K548" s="222"/>
      <c r="L548" s="227"/>
      <c r="M548" s="228"/>
      <c r="N548" s="229"/>
      <c r="O548" s="229"/>
      <c r="P548" s="229"/>
      <c r="Q548" s="229"/>
      <c r="R548" s="229"/>
      <c r="S548" s="229"/>
      <c r="T548" s="230"/>
      <c r="AT548" s="231" t="s">
        <v>157</v>
      </c>
      <c r="AU548" s="231" t="s">
        <v>82</v>
      </c>
      <c r="AV548" s="12" t="s">
        <v>24</v>
      </c>
      <c r="AW548" s="12" t="s">
        <v>39</v>
      </c>
      <c r="AX548" s="12" t="s">
        <v>75</v>
      </c>
      <c r="AY548" s="231" t="s">
        <v>144</v>
      </c>
    </row>
    <row r="549" spans="2:65" s="13" customFormat="1">
      <c r="B549" s="232"/>
      <c r="C549" s="233"/>
      <c r="D549" s="245" t="s">
        <v>157</v>
      </c>
      <c r="E549" s="255" t="s">
        <v>22</v>
      </c>
      <c r="F549" s="256" t="s">
        <v>1107</v>
      </c>
      <c r="G549" s="233"/>
      <c r="H549" s="257">
        <v>1</v>
      </c>
      <c r="I549" s="237"/>
      <c r="J549" s="233"/>
      <c r="K549" s="233"/>
      <c r="L549" s="238"/>
      <c r="M549" s="239"/>
      <c r="N549" s="240"/>
      <c r="O549" s="240"/>
      <c r="P549" s="240"/>
      <c r="Q549" s="240"/>
      <c r="R549" s="240"/>
      <c r="S549" s="240"/>
      <c r="T549" s="241"/>
      <c r="AT549" s="242" t="s">
        <v>157</v>
      </c>
      <c r="AU549" s="242" t="s">
        <v>82</v>
      </c>
      <c r="AV549" s="13" t="s">
        <v>82</v>
      </c>
      <c r="AW549" s="13" t="s">
        <v>39</v>
      </c>
      <c r="AX549" s="13" t="s">
        <v>24</v>
      </c>
      <c r="AY549" s="242" t="s">
        <v>144</v>
      </c>
    </row>
    <row r="550" spans="2:65" s="1" customFormat="1" ht="22.5" customHeight="1">
      <c r="B550" s="42"/>
      <c r="C550" s="205" t="s">
        <v>1108</v>
      </c>
      <c r="D550" s="205" t="s">
        <v>146</v>
      </c>
      <c r="E550" s="206" t="s">
        <v>1109</v>
      </c>
      <c r="F550" s="207" t="s">
        <v>1110</v>
      </c>
      <c r="G550" s="208" t="s">
        <v>406</v>
      </c>
      <c r="H550" s="209">
        <v>1</v>
      </c>
      <c r="I550" s="210"/>
      <c r="J550" s="211">
        <f>ROUND(I550*H550,2)</f>
        <v>0</v>
      </c>
      <c r="K550" s="207" t="s">
        <v>150</v>
      </c>
      <c r="L550" s="62"/>
      <c r="M550" s="212" t="s">
        <v>22</v>
      </c>
      <c r="N550" s="213" t="s">
        <v>46</v>
      </c>
      <c r="O550" s="43"/>
      <c r="P550" s="214">
        <f>O550*H550</f>
        <v>0</v>
      </c>
      <c r="Q550" s="214">
        <v>9.3600000000000003E-3</v>
      </c>
      <c r="R550" s="214">
        <f>Q550*H550</f>
        <v>9.3600000000000003E-3</v>
      </c>
      <c r="S550" s="214">
        <v>0</v>
      </c>
      <c r="T550" s="215">
        <f>S550*H550</f>
        <v>0</v>
      </c>
      <c r="AR550" s="25" t="s">
        <v>151</v>
      </c>
      <c r="AT550" s="25" t="s">
        <v>146</v>
      </c>
      <c r="AU550" s="25" t="s">
        <v>82</v>
      </c>
      <c r="AY550" s="25" t="s">
        <v>144</v>
      </c>
      <c r="BE550" s="216">
        <f>IF(N550="základní",J550,0)</f>
        <v>0</v>
      </c>
      <c r="BF550" s="216">
        <f>IF(N550="snížená",J550,0)</f>
        <v>0</v>
      </c>
      <c r="BG550" s="216">
        <f>IF(N550="zákl. přenesená",J550,0)</f>
        <v>0</v>
      </c>
      <c r="BH550" s="216">
        <f>IF(N550="sníž. přenesená",J550,0)</f>
        <v>0</v>
      </c>
      <c r="BI550" s="216">
        <f>IF(N550="nulová",J550,0)</f>
        <v>0</v>
      </c>
      <c r="BJ550" s="25" t="s">
        <v>24</v>
      </c>
      <c r="BK550" s="216">
        <f>ROUND(I550*H550,2)</f>
        <v>0</v>
      </c>
      <c r="BL550" s="25" t="s">
        <v>151</v>
      </c>
      <c r="BM550" s="25" t="s">
        <v>1111</v>
      </c>
    </row>
    <row r="551" spans="2:65" s="1" customFormat="1">
      <c r="B551" s="42"/>
      <c r="C551" s="64"/>
      <c r="D551" s="217" t="s">
        <v>153</v>
      </c>
      <c r="E551" s="64"/>
      <c r="F551" s="218" t="s">
        <v>1112</v>
      </c>
      <c r="G551" s="64"/>
      <c r="H551" s="64"/>
      <c r="I551" s="173"/>
      <c r="J551" s="64"/>
      <c r="K551" s="64"/>
      <c r="L551" s="62"/>
      <c r="M551" s="219"/>
      <c r="N551" s="43"/>
      <c r="O551" s="43"/>
      <c r="P551" s="43"/>
      <c r="Q551" s="43"/>
      <c r="R551" s="43"/>
      <c r="S551" s="43"/>
      <c r="T551" s="79"/>
      <c r="AT551" s="25" t="s">
        <v>153</v>
      </c>
      <c r="AU551" s="25" t="s">
        <v>82</v>
      </c>
    </row>
    <row r="552" spans="2:65" s="1" customFormat="1" ht="40.5">
      <c r="B552" s="42"/>
      <c r="C552" s="64"/>
      <c r="D552" s="217" t="s">
        <v>155</v>
      </c>
      <c r="E552" s="64"/>
      <c r="F552" s="220" t="s">
        <v>1113</v>
      </c>
      <c r="G552" s="64"/>
      <c r="H552" s="64"/>
      <c r="I552" s="173"/>
      <c r="J552" s="64"/>
      <c r="K552" s="64"/>
      <c r="L552" s="62"/>
      <c r="M552" s="219"/>
      <c r="N552" s="43"/>
      <c r="O552" s="43"/>
      <c r="P552" s="43"/>
      <c r="Q552" s="43"/>
      <c r="R552" s="43"/>
      <c r="S552" s="43"/>
      <c r="T552" s="79"/>
      <c r="AT552" s="25" t="s">
        <v>155</v>
      </c>
      <c r="AU552" s="25" t="s">
        <v>82</v>
      </c>
    </row>
    <row r="553" spans="2:65" s="12" customFormat="1">
      <c r="B553" s="221"/>
      <c r="C553" s="222"/>
      <c r="D553" s="217" t="s">
        <v>157</v>
      </c>
      <c r="E553" s="223" t="s">
        <v>22</v>
      </c>
      <c r="F553" s="224" t="s">
        <v>158</v>
      </c>
      <c r="G553" s="222"/>
      <c r="H553" s="225" t="s">
        <v>22</v>
      </c>
      <c r="I553" s="226"/>
      <c r="J553" s="222"/>
      <c r="K553" s="222"/>
      <c r="L553" s="227"/>
      <c r="M553" s="228"/>
      <c r="N553" s="229"/>
      <c r="O553" s="229"/>
      <c r="P553" s="229"/>
      <c r="Q553" s="229"/>
      <c r="R553" s="229"/>
      <c r="S553" s="229"/>
      <c r="T553" s="230"/>
      <c r="AT553" s="231" t="s">
        <v>157</v>
      </c>
      <c r="AU553" s="231" t="s">
        <v>82</v>
      </c>
      <c r="AV553" s="12" t="s">
        <v>24</v>
      </c>
      <c r="AW553" s="12" t="s">
        <v>39</v>
      </c>
      <c r="AX553" s="12" t="s">
        <v>75</v>
      </c>
      <c r="AY553" s="231" t="s">
        <v>144</v>
      </c>
    </row>
    <row r="554" spans="2:65" s="13" customFormat="1">
      <c r="B554" s="232"/>
      <c r="C554" s="233"/>
      <c r="D554" s="245" t="s">
        <v>157</v>
      </c>
      <c r="E554" s="255" t="s">
        <v>22</v>
      </c>
      <c r="F554" s="256" t="s">
        <v>1114</v>
      </c>
      <c r="G554" s="233"/>
      <c r="H554" s="257">
        <v>1</v>
      </c>
      <c r="I554" s="237"/>
      <c r="J554" s="233"/>
      <c r="K554" s="233"/>
      <c r="L554" s="238"/>
      <c r="M554" s="239"/>
      <c r="N554" s="240"/>
      <c r="O554" s="240"/>
      <c r="P554" s="240"/>
      <c r="Q554" s="240"/>
      <c r="R554" s="240"/>
      <c r="S554" s="240"/>
      <c r="T554" s="241"/>
      <c r="AT554" s="242" t="s">
        <v>157</v>
      </c>
      <c r="AU554" s="242" t="s">
        <v>82</v>
      </c>
      <c r="AV554" s="13" t="s">
        <v>82</v>
      </c>
      <c r="AW554" s="13" t="s">
        <v>39</v>
      </c>
      <c r="AX554" s="13" t="s">
        <v>24</v>
      </c>
      <c r="AY554" s="242" t="s">
        <v>144</v>
      </c>
    </row>
    <row r="555" spans="2:65" s="1" customFormat="1" ht="22.5" customHeight="1">
      <c r="B555" s="42"/>
      <c r="C555" s="269" t="s">
        <v>1115</v>
      </c>
      <c r="D555" s="269" t="s">
        <v>301</v>
      </c>
      <c r="E555" s="270" t="s">
        <v>1116</v>
      </c>
      <c r="F555" s="271" t="s">
        <v>1117</v>
      </c>
      <c r="G555" s="272" t="s">
        <v>406</v>
      </c>
      <c r="H555" s="273">
        <v>1</v>
      </c>
      <c r="I555" s="274"/>
      <c r="J555" s="275">
        <f>ROUND(I555*H555,2)</f>
        <v>0</v>
      </c>
      <c r="K555" s="271" t="s">
        <v>22</v>
      </c>
      <c r="L555" s="276"/>
      <c r="M555" s="277" t="s">
        <v>22</v>
      </c>
      <c r="N555" s="278" t="s">
        <v>46</v>
      </c>
      <c r="O555" s="43"/>
      <c r="P555" s="214">
        <f>O555*H555</f>
        <v>0</v>
      </c>
      <c r="Q555" s="214">
        <v>4.1000000000000002E-2</v>
      </c>
      <c r="R555" s="214">
        <f>Q555*H555</f>
        <v>4.1000000000000002E-2</v>
      </c>
      <c r="S555" s="214">
        <v>0</v>
      </c>
      <c r="T555" s="215">
        <f>S555*H555</f>
        <v>0</v>
      </c>
      <c r="AR555" s="25" t="s">
        <v>217</v>
      </c>
      <c r="AT555" s="25" t="s">
        <v>301</v>
      </c>
      <c r="AU555" s="25" t="s">
        <v>82</v>
      </c>
      <c r="AY555" s="25" t="s">
        <v>144</v>
      </c>
      <c r="BE555" s="216">
        <f>IF(N555="základní",J555,0)</f>
        <v>0</v>
      </c>
      <c r="BF555" s="216">
        <f>IF(N555="snížená",J555,0)</f>
        <v>0</v>
      </c>
      <c r="BG555" s="216">
        <f>IF(N555="zákl. přenesená",J555,0)</f>
        <v>0</v>
      </c>
      <c r="BH555" s="216">
        <f>IF(N555="sníž. přenesená",J555,0)</f>
        <v>0</v>
      </c>
      <c r="BI555" s="216">
        <f>IF(N555="nulová",J555,0)</f>
        <v>0</v>
      </c>
      <c r="BJ555" s="25" t="s">
        <v>24</v>
      </c>
      <c r="BK555" s="216">
        <f>ROUND(I555*H555,2)</f>
        <v>0</v>
      </c>
      <c r="BL555" s="25" t="s">
        <v>151</v>
      </c>
      <c r="BM555" s="25" t="s">
        <v>1118</v>
      </c>
    </row>
    <row r="556" spans="2:65" s="1" customFormat="1">
      <c r="B556" s="42"/>
      <c r="C556" s="64"/>
      <c r="D556" s="217" t="s">
        <v>153</v>
      </c>
      <c r="E556" s="64"/>
      <c r="F556" s="218" t="s">
        <v>1117</v>
      </c>
      <c r="G556" s="64"/>
      <c r="H556" s="64"/>
      <c r="I556" s="173"/>
      <c r="J556" s="64"/>
      <c r="K556" s="64"/>
      <c r="L556" s="62"/>
      <c r="M556" s="219"/>
      <c r="N556" s="43"/>
      <c r="O556" s="43"/>
      <c r="P556" s="43"/>
      <c r="Q556" s="43"/>
      <c r="R556" s="43"/>
      <c r="S556" s="43"/>
      <c r="T556" s="79"/>
      <c r="AT556" s="25" t="s">
        <v>153</v>
      </c>
      <c r="AU556" s="25" t="s">
        <v>82</v>
      </c>
    </row>
    <row r="557" spans="2:65" s="13" customFormat="1">
      <c r="B557" s="232"/>
      <c r="C557" s="233"/>
      <c r="D557" s="245" t="s">
        <v>157</v>
      </c>
      <c r="E557" s="255" t="s">
        <v>22</v>
      </c>
      <c r="F557" s="256" t="s">
        <v>1119</v>
      </c>
      <c r="G557" s="233"/>
      <c r="H557" s="257">
        <v>1</v>
      </c>
      <c r="I557" s="237"/>
      <c r="J557" s="233"/>
      <c r="K557" s="233"/>
      <c r="L557" s="238"/>
      <c r="M557" s="239"/>
      <c r="N557" s="240"/>
      <c r="O557" s="240"/>
      <c r="P557" s="240"/>
      <c r="Q557" s="240"/>
      <c r="R557" s="240"/>
      <c r="S557" s="240"/>
      <c r="T557" s="241"/>
      <c r="AT557" s="242" t="s">
        <v>157</v>
      </c>
      <c r="AU557" s="242" t="s">
        <v>82</v>
      </c>
      <c r="AV557" s="13" t="s">
        <v>82</v>
      </c>
      <c r="AW557" s="13" t="s">
        <v>39</v>
      </c>
      <c r="AX557" s="13" t="s">
        <v>24</v>
      </c>
      <c r="AY557" s="242" t="s">
        <v>144</v>
      </c>
    </row>
    <row r="558" spans="2:65" s="1" customFormat="1" ht="22.5" customHeight="1">
      <c r="B558" s="42"/>
      <c r="C558" s="269" t="s">
        <v>1120</v>
      </c>
      <c r="D558" s="269" t="s">
        <v>301</v>
      </c>
      <c r="E558" s="270" t="s">
        <v>1121</v>
      </c>
      <c r="F558" s="271" t="s">
        <v>1122</v>
      </c>
      <c r="G558" s="272" t="s">
        <v>406</v>
      </c>
      <c r="H558" s="273">
        <v>1</v>
      </c>
      <c r="I558" s="274"/>
      <c r="J558" s="275">
        <f>ROUND(I558*H558,2)</f>
        <v>0</v>
      </c>
      <c r="K558" s="271" t="s">
        <v>22</v>
      </c>
      <c r="L558" s="276"/>
      <c r="M558" s="277" t="s">
        <v>22</v>
      </c>
      <c r="N558" s="278" t="s">
        <v>46</v>
      </c>
      <c r="O558" s="43"/>
      <c r="P558" s="214">
        <f>O558*H558</f>
        <v>0</v>
      </c>
      <c r="Q558" s="214">
        <v>0.14000000000000001</v>
      </c>
      <c r="R558" s="214">
        <f>Q558*H558</f>
        <v>0.14000000000000001</v>
      </c>
      <c r="S558" s="214">
        <v>0</v>
      </c>
      <c r="T558" s="215">
        <f>S558*H558</f>
        <v>0</v>
      </c>
      <c r="AR558" s="25" t="s">
        <v>217</v>
      </c>
      <c r="AT558" s="25" t="s">
        <v>301</v>
      </c>
      <c r="AU558" s="25" t="s">
        <v>82</v>
      </c>
      <c r="AY558" s="25" t="s">
        <v>144</v>
      </c>
      <c r="BE558" s="216">
        <f>IF(N558="základní",J558,0)</f>
        <v>0</v>
      </c>
      <c r="BF558" s="216">
        <f>IF(N558="snížená",J558,0)</f>
        <v>0</v>
      </c>
      <c r="BG558" s="216">
        <f>IF(N558="zákl. přenesená",J558,0)</f>
        <v>0</v>
      </c>
      <c r="BH558" s="216">
        <f>IF(N558="sníž. přenesená",J558,0)</f>
        <v>0</v>
      </c>
      <c r="BI558" s="216">
        <f>IF(N558="nulová",J558,0)</f>
        <v>0</v>
      </c>
      <c r="BJ558" s="25" t="s">
        <v>24</v>
      </c>
      <c r="BK558" s="216">
        <f>ROUND(I558*H558,2)</f>
        <v>0</v>
      </c>
      <c r="BL558" s="25" t="s">
        <v>151</v>
      </c>
      <c r="BM558" s="25" t="s">
        <v>1123</v>
      </c>
    </row>
    <row r="559" spans="2:65" s="1" customFormat="1">
      <c r="B559" s="42"/>
      <c r="C559" s="64"/>
      <c r="D559" s="217" t="s">
        <v>153</v>
      </c>
      <c r="E559" s="64"/>
      <c r="F559" s="218" t="s">
        <v>1122</v>
      </c>
      <c r="G559" s="64"/>
      <c r="H559" s="64"/>
      <c r="I559" s="173"/>
      <c r="J559" s="64"/>
      <c r="K559" s="64"/>
      <c r="L559" s="62"/>
      <c r="M559" s="219"/>
      <c r="N559" s="43"/>
      <c r="O559" s="43"/>
      <c r="P559" s="43"/>
      <c r="Q559" s="43"/>
      <c r="R559" s="43"/>
      <c r="S559" s="43"/>
      <c r="T559" s="79"/>
      <c r="AT559" s="25" t="s">
        <v>153</v>
      </c>
      <c r="AU559" s="25" t="s">
        <v>82</v>
      </c>
    </row>
    <row r="560" spans="2:65" s="13" customFormat="1">
      <c r="B560" s="232"/>
      <c r="C560" s="233"/>
      <c r="D560" s="245" t="s">
        <v>157</v>
      </c>
      <c r="E560" s="255" t="s">
        <v>22</v>
      </c>
      <c r="F560" s="256" t="s">
        <v>1119</v>
      </c>
      <c r="G560" s="233"/>
      <c r="H560" s="257">
        <v>1</v>
      </c>
      <c r="I560" s="237"/>
      <c r="J560" s="233"/>
      <c r="K560" s="233"/>
      <c r="L560" s="238"/>
      <c r="M560" s="239"/>
      <c r="N560" s="240"/>
      <c r="O560" s="240"/>
      <c r="P560" s="240"/>
      <c r="Q560" s="240"/>
      <c r="R560" s="240"/>
      <c r="S560" s="240"/>
      <c r="T560" s="241"/>
      <c r="AT560" s="242" t="s">
        <v>157</v>
      </c>
      <c r="AU560" s="242" t="s">
        <v>82</v>
      </c>
      <c r="AV560" s="13" t="s">
        <v>82</v>
      </c>
      <c r="AW560" s="13" t="s">
        <v>39</v>
      </c>
      <c r="AX560" s="13" t="s">
        <v>24</v>
      </c>
      <c r="AY560" s="242" t="s">
        <v>144</v>
      </c>
    </row>
    <row r="561" spans="2:65" s="1" customFormat="1" ht="31.5" customHeight="1">
      <c r="B561" s="42"/>
      <c r="C561" s="205" t="s">
        <v>1124</v>
      </c>
      <c r="D561" s="205" t="s">
        <v>146</v>
      </c>
      <c r="E561" s="206" t="s">
        <v>404</v>
      </c>
      <c r="F561" s="207" t="s">
        <v>405</v>
      </c>
      <c r="G561" s="208" t="s">
        <v>406</v>
      </c>
      <c r="H561" s="209">
        <v>28</v>
      </c>
      <c r="I561" s="210"/>
      <c r="J561" s="211">
        <f>ROUND(I561*H561,2)</f>
        <v>0</v>
      </c>
      <c r="K561" s="207" t="s">
        <v>150</v>
      </c>
      <c r="L561" s="62"/>
      <c r="M561" s="212" t="s">
        <v>22</v>
      </c>
      <c r="N561" s="213" t="s">
        <v>46</v>
      </c>
      <c r="O561" s="43"/>
      <c r="P561" s="214">
        <f>O561*H561</f>
        <v>0</v>
      </c>
      <c r="Q561" s="214">
        <v>0.31108000000000002</v>
      </c>
      <c r="R561" s="214">
        <f>Q561*H561</f>
        <v>8.7102400000000006</v>
      </c>
      <c r="S561" s="214">
        <v>0</v>
      </c>
      <c r="T561" s="215">
        <f>S561*H561</f>
        <v>0</v>
      </c>
      <c r="AR561" s="25" t="s">
        <v>151</v>
      </c>
      <c r="AT561" s="25" t="s">
        <v>146</v>
      </c>
      <c r="AU561" s="25" t="s">
        <v>82</v>
      </c>
      <c r="AY561" s="25" t="s">
        <v>144</v>
      </c>
      <c r="BE561" s="216">
        <f>IF(N561="základní",J561,0)</f>
        <v>0</v>
      </c>
      <c r="BF561" s="216">
        <f>IF(N561="snížená",J561,0)</f>
        <v>0</v>
      </c>
      <c r="BG561" s="216">
        <f>IF(N561="zákl. přenesená",J561,0)</f>
        <v>0</v>
      </c>
      <c r="BH561" s="216">
        <f>IF(N561="sníž. přenesená",J561,0)</f>
        <v>0</v>
      </c>
      <c r="BI561" s="216">
        <f>IF(N561="nulová",J561,0)</f>
        <v>0</v>
      </c>
      <c r="BJ561" s="25" t="s">
        <v>24</v>
      </c>
      <c r="BK561" s="216">
        <f>ROUND(I561*H561,2)</f>
        <v>0</v>
      </c>
      <c r="BL561" s="25" t="s">
        <v>151</v>
      </c>
      <c r="BM561" s="25" t="s">
        <v>407</v>
      </c>
    </row>
    <row r="562" spans="2:65" s="1" customFormat="1" ht="27">
      <c r="B562" s="42"/>
      <c r="C562" s="64"/>
      <c r="D562" s="217" t="s">
        <v>153</v>
      </c>
      <c r="E562" s="64"/>
      <c r="F562" s="218" t="s">
        <v>408</v>
      </c>
      <c r="G562" s="64"/>
      <c r="H562" s="64"/>
      <c r="I562" s="173"/>
      <c r="J562" s="64"/>
      <c r="K562" s="64"/>
      <c r="L562" s="62"/>
      <c r="M562" s="219"/>
      <c r="N562" s="43"/>
      <c r="O562" s="43"/>
      <c r="P562" s="43"/>
      <c r="Q562" s="43"/>
      <c r="R562" s="43"/>
      <c r="S562" s="43"/>
      <c r="T562" s="79"/>
      <c r="AT562" s="25" t="s">
        <v>153</v>
      </c>
      <c r="AU562" s="25" t="s">
        <v>82</v>
      </c>
    </row>
    <row r="563" spans="2:65" s="1" customFormat="1" ht="108">
      <c r="B563" s="42"/>
      <c r="C563" s="64"/>
      <c r="D563" s="217" t="s">
        <v>155</v>
      </c>
      <c r="E563" s="64"/>
      <c r="F563" s="220" t="s">
        <v>409</v>
      </c>
      <c r="G563" s="64"/>
      <c r="H563" s="64"/>
      <c r="I563" s="173"/>
      <c r="J563" s="64"/>
      <c r="K563" s="64"/>
      <c r="L563" s="62"/>
      <c r="M563" s="219"/>
      <c r="N563" s="43"/>
      <c r="O563" s="43"/>
      <c r="P563" s="43"/>
      <c r="Q563" s="43"/>
      <c r="R563" s="43"/>
      <c r="S563" s="43"/>
      <c r="T563" s="79"/>
      <c r="AT563" s="25" t="s">
        <v>155</v>
      </c>
      <c r="AU563" s="25" t="s">
        <v>82</v>
      </c>
    </row>
    <row r="564" spans="2:65" s="12" customFormat="1">
      <c r="B564" s="221"/>
      <c r="C564" s="222"/>
      <c r="D564" s="217" t="s">
        <v>157</v>
      </c>
      <c r="E564" s="223" t="s">
        <v>22</v>
      </c>
      <c r="F564" s="224" t="s">
        <v>158</v>
      </c>
      <c r="G564" s="222"/>
      <c r="H564" s="225" t="s">
        <v>22</v>
      </c>
      <c r="I564" s="226"/>
      <c r="J564" s="222"/>
      <c r="K564" s="222"/>
      <c r="L564" s="227"/>
      <c r="M564" s="228"/>
      <c r="N564" s="229"/>
      <c r="O564" s="229"/>
      <c r="P564" s="229"/>
      <c r="Q564" s="229"/>
      <c r="R564" s="229"/>
      <c r="S564" s="229"/>
      <c r="T564" s="230"/>
      <c r="AT564" s="231" t="s">
        <v>157</v>
      </c>
      <c r="AU564" s="231" t="s">
        <v>82</v>
      </c>
      <c r="AV564" s="12" t="s">
        <v>24</v>
      </c>
      <c r="AW564" s="12" t="s">
        <v>39</v>
      </c>
      <c r="AX564" s="12" t="s">
        <v>75</v>
      </c>
      <c r="AY564" s="231" t="s">
        <v>144</v>
      </c>
    </row>
    <row r="565" spans="2:65" s="12" customFormat="1">
      <c r="B565" s="221"/>
      <c r="C565" s="222"/>
      <c r="D565" s="217" t="s">
        <v>157</v>
      </c>
      <c r="E565" s="223" t="s">
        <v>22</v>
      </c>
      <c r="F565" s="224" t="s">
        <v>410</v>
      </c>
      <c r="G565" s="222"/>
      <c r="H565" s="225" t="s">
        <v>22</v>
      </c>
      <c r="I565" s="226"/>
      <c r="J565" s="222"/>
      <c r="K565" s="222"/>
      <c r="L565" s="227"/>
      <c r="M565" s="228"/>
      <c r="N565" s="229"/>
      <c r="O565" s="229"/>
      <c r="P565" s="229"/>
      <c r="Q565" s="229"/>
      <c r="R565" s="229"/>
      <c r="S565" s="229"/>
      <c r="T565" s="230"/>
      <c r="AT565" s="231" t="s">
        <v>157</v>
      </c>
      <c r="AU565" s="231" t="s">
        <v>82</v>
      </c>
      <c r="AV565" s="12" t="s">
        <v>24</v>
      </c>
      <c r="AW565" s="12" t="s">
        <v>39</v>
      </c>
      <c r="AX565" s="12" t="s">
        <v>75</v>
      </c>
      <c r="AY565" s="231" t="s">
        <v>144</v>
      </c>
    </row>
    <row r="566" spans="2:65" s="13" customFormat="1">
      <c r="B566" s="232"/>
      <c r="C566" s="233"/>
      <c r="D566" s="245" t="s">
        <v>157</v>
      </c>
      <c r="E566" s="255" t="s">
        <v>22</v>
      </c>
      <c r="F566" s="256" t="s">
        <v>1125</v>
      </c>
      <c r="G566" s="233"/>
      <c r="H566" s="257">
        <v>28</v>
      </c>
      <c r="I566" s="237"/>
      <c r="J566" s="233"/>
      <c r="K566" s="233"/>
      <c r="L566" s="238"/>
      <c r="M566" s="239"/>
      <c r="N566" s="240"/>
      <c r="O566" s="240"/>
      <c r="P566" s="240"/>
      <c r="Q566" s="240"/>
      <c r="R566" s="240"/>
      <c r="S566" s="240"/>
      <c r="T566" s="241"/>
      <c r="AT566" s="242" t="s">
        <v>157</v>
      </c>
      <c r="AU566" s="242" t="s">
        <v>82</v>
      </c>
      <c r="AV566" s="13" t="s">
        <v>82</v>
      </c>
      <c r="AW566" s="13" t="s">
        <v>39</v>
      </c>
      <c r="AX566" s="13" t="s">
        <v>24</v>
      </c>
      <c r="AY566" s="242" t="s">
        <v>144</v>
      </c>
    </row>
    <row r="567" spans="2:65" s="1" customFormat="1" ht="22.5" customHeight="1">
      <c r="B567" s="42"/>
      <c r="C567" s="205" t="s">
        <v>1126</v>
      </c>
      <c r="D567" s="205" t="s">
        <v>146</v>
      </c>
      <c r="E567" s="206" t="s">
        <v>1127</v>
      </c>
      <c r="F567" s="207" t="s">
        <v>1128</v>
      </c>
      <c r="G567" s="208" t="s">
        <v>220</v>
      </c>
      <c r="H567" s="209">
        <v>25.9</v>
      </c>
      <c r="I567" s="210"/>
      <c r="J567" s="211">
        <f>ROUND(I567*H567,2)</f>
        <v>0</v>
      </c>
      <c r="K567" s="207" t="s">
        <v>150</v>
      </c>
      <c r="L567" s="62"/>
      <c r="M567" s="212" t="s">
        <v>22</v>
      </c>
      <c r="N567" s="213" t="s">
        <v>46</v>
      </c>
      <c r="O567" s="43"/>
      <c r="P567" s="214">
        <f>O567*H567</f>
        <v>0</v>
      </c>
      <c r="Q567" s="214">
        <v>9.4500000000000007E-5</v>
      </c>
      <c r="R567" s="214">
        <f>Q567*H567</f>
        <v>2.4475500000000002E-3</v>
      </c>
      <c r="S567" s="214">
        <v>0</v>
      </c>
      <c r="T567" s="215">
        <f>S567*H567</f>
        <v>0</v>
      </c>
      <c r="AR567" s="25" t="s">
        <v>151</v>
      </c>
      <c r="AT567" s="25" t="s">
        <v>146</v>
      </c>
      <c r="AU567" s="25" t="s">
        <v>82</v>
      </c>
      <c r="AY567" s="25" t="s">
        <v>144</v>
      </c>
      <c r="BE567" s="216">
        <f>IF(N567="základní",J567,0)</f>
        <v>0</v>
      </c>
      <c r="BF567" s="216">
        <f>IF(N567="snížená",J567,0)</f>
        <v>0</v>
      </c>
      <c r="BG567" s="216">
        <f>IF(N567="zákl. přenesená",J567,0)</f>
        <v>0</v>
      </c>
      <c r="BH567" s="216">
        <f>IF(N567="sníž. přenesená",J567,0)</f>
        <v>0</v>
      </c>
      <c r="BI567" s="216">
        <f>IF(N567="nulová",J567,0)</f>
        <v>0</v>
      </c>
      <c r="BJ567" s="25" t="s">
        <v>24</v>
      </c>
      <c r="BK567" s="216">
        <f>ROUND(I567*H567,2)</f>
        <v>0</v>
      </c>
      <c r="BL567" s="25" t="s">
        <v>151</v>
      </c>
      <c r="BM567" s="25" t="s">
        <v>1129</v>
      </c>
    </row>
    <row r="568" spans="2:65" s="1" customFormat="1">
      <c r="B568" s="42"/>
      <c r="C568" s="64"/>
      <c r="D568" s="217" t="s">
        <v>153</v>
      </c>
      <c r="E568" s="64"/>
      <c r="F568" s="218" t="s">
        <v>1130</v>
      </c>
      <c r="G568" s="64"/>
      <c r="H568" s="64"/>
      <c r="I568" s="173"/>
      <c r="J568" s="64"/>
      <c r="K568" s="64"/>
      <c r="L568" s="62"/>
      <c r="M568" s="219"/>
      <c r="N568" s="43"/>
      <c r="O568" s="43"/>
      <c r="P568" s="43"/>
      <c r="Q568" s="43"/>
      <c r="R568" s="43"/>
      <c r="S568" s="43"/>
      <c r="T568" s="79"/>
      <c r="AT568" s="25" t="s">
        <v>153</v>
      </c>
      <c r="AU568" s="25" t="s">
        <v>82</v>
      </c>
    </row>
    <row r="569" spans="2:65" s="12" customFormat="1">
      <c r="B569" s="221"/>
      <c r="C569" s="222"/>
      <c r="D569" s="217" t="s">
        <v>157</v>
      </c>
      <c r="E569" s="223" t="s">
        <v>22</v>
      </c>
      <c r="F569" s="224" t="s">
        <v>158</v>
      </c>
      <c r="G569" s="222"/>
      <c r="H569" s="225" t="s">
        <v>22</v>
      </c>
      <c r="I569" s="226"/>
      <c r="J569" s="222"/>
      <c r="K569" s="222"/>
      <c r="L569" s="227"/>
      <c r="M569" s="228"/>
      <c r="N569" s="229"/>
      <c r="O569" s="229"/>
      <c r="P569" s="229"/>
      <c r="Q569" s="229"/>
      <c r="R569" s="229"/>
      <c r="S569" s="229"/>
      <c r="T569" s="230"/>
      <c r="AT569" s="231" t="s">
        <v>157</v>
      </c>
      <c r="AU569" s="231" t="s">
        <v>82</v>
      </c>
      <c r="AV569" s="12" t="s">
        <v>24</v>
      </c>
      <c r="AW569" s="12" t="s">
        <v>39</v>
      </c>
      <c r="AX569" s="12" t="s">
        <v>75</v>
      </c>
      <c r="AY569" s="231" t="s">
        <v>144</v>
      </c>
    </row>
    <row r="570" spans="2:65" s="13" customFormat="1">
      <c r="B570" s="232"/>
      <c r="C570" s="233"/>
      <c r="D570" s="217" t="s">
        <v>157</v>
      </c>
      <c r="E570" s="234" t="s">
        <v>22</v>
      </c>
      <c r="F570" s="235" t="s">
        <v>1131</v>
      </c>
      <c r="G570" s="233"/>
      <c r="H570" s="236">
        <v>0.6</v>
      </c>
      <c r="I570" s="237"/>
      <c r="J570" s="233"/>
      <c r="K570" s="233"/>
      <c r="L570" s="238"/>
      <c r="M570" s="239"/>
      <c r="N570" s="240"/>
      <c r="O570" s="240"/>
      <c r="P570" s="240"/>
      <c r="Q570" s="240"/>
      <c r="R570" s="240"/>
      <c r="S570" s="240"/>
      <c r="T570" s="241"/>
      <c r="AT570" s="242" t="s">
        <v>157</v>
      </c>
      <c r="AU570" s="242" t="s">
        <v>82</v>
      </c>
      <c r="AV570" s="13" t="s">
        <v>82</v>
      </c>
      <c r="AW570" s="13" t="s">
        <v>39</v>
      </c>
      <c r="AX570" s="13" t="s">
        <v>75</v>
      </c>
      <c r="AY570" s="242" t="s">
        <v>144</v>
      </c>
    </row>
    <row r="571" spans="2:65" s="13" customFormat="1">
      <c r="B571" s="232"/>
      <c r="C571" s="233"/>
      <c r="D571" s="217" t="s">
        <v>157</v>
      </c>
      <c r="E571" s="234" t="s">
        <v>22</v>
      </c>
      <c r="F571" s="235" t="s">
        <v>1132</v>
      </c>
      <c r="G571" s="233"/>
      <c r="H571" s="236">
        <v>2.2999999999999998</v>
      </c>
      <c r="I571" s="237"/>
      <c r="J571" s="233"/>
      <c r="K571" s="233"/>
      <c r="L571" s="238"/>
      <c r="M571" s="239"/>
      <c r="N571" s="240"/>
      <c r="O571" s="240"/>
      <c r="P571" s="240"/>
      <c r="Q571" s="240"/>
      <c r="R571" s="240"/>
      <c r="S571" s="240"/>
      <c r="T571" s="241"/>
      <c r="AT571" s="242" t="s">
        <v>157</v>
      </c>
      <c r="AU571" s="242" t="s">
        <v>82</v>
      </c>
      <c r="AV571" s="13" t="s">
        <v>82</v>
      </c>
      <c r="AW571" s="13" t="s">
        <v>39</v>
      </c>
      <c r="AX571" s="13" t="s">
        <v>75</v>
      </c>
      <c r="AY571" s="242" t="s">
        <v>144</v>
      </c>
    </row>
    <row r="572" spans="2:65" s="13" customFormat="1">
      <c r="B572" s="232"/>
      <c r="C572" s="233"/>
      <c r="D572" s="217" t="s">
        <v>157</v>
      </c>
      <c r="E572" s="234" t="s">
        <v>22</v>
      </c>
      <c r="F572" s="235" t="s">
        <v>1133</v>
      </c>
      <c r="G572" s="233"/>
      <c r="H572" s="236">
        <v>23</v>
      </c>
      <c r="I572" s="237"/>
      <c r="J572" s="233"/>
      <c r="K572" s="233"/>
      <c r="L572" s="238"/>
      <c r="M572" s="239"/>
      <c r="N572" s="240"/>
      <c r="O572" s="240"/>
      <c r="P572" s="240"/>
      <c r="Q572" s="240"/>
      <c r="R572" s="240"/>
      <c r="S572" s="240"/>
      <c r="T572" s="241"/>
      <c r="AT572" s="242" t="s">
        <v>157</v>
      </c>
      <c r="AU572" s="242" t="s">
        <v>82</v>
      </c>
      <c r="AV572" s="13" t="s">
        <v>82</v>
      </c>
      <c r="AW572" s="13" t="s">
        <v>39</v>
      </c>
      <c r="AX572" s="13" t="s">
        <v>75</v>
      </c>
      <c r="AY572" s="242" t="s">
        <v>144</v>
      </c>
    </row>
    <row r="573" spans="2:65" s="14" customFormat="1">
      <c r="B573" s="243"/>
      <c r="C573" s="244"/>
      <c r="D573" s="217" t="s">
        <v>157</v>
      </c>
      <c r="E573" s="280" t="s">
        <v>22</v>
      </c>
      <c r="F573" s="281" t="s">
        <v>166</v>
      </c>
      <c r="G573" s="244"/>
      <c r="H573" s="282">
        <v>25.9</v>
      </c>
      <c r="I573" s="249"/>
      <c r="J573" s="244"/>
      <c r="K573" s="244"/>
      <c r="L573" s="250"/>
      <c r="M573" s="251"/>
      <c r="N573" s="252"/>
      <c r="O573" s="252"/>
      <c r="P573" s="252"/>
      <c r="Q573" s="252"/>
      <c r="R573" s="252"/>
      <c r="S573" s="252"/>
      <c r="T573" s="253"/>
      <c r="AT573" s="254" t="s">
        <v>157</v>
      </c>
      <c r="AU573" s="254" t="s">
        <v>82</v>
      </c>
      <c r="AV573" s="14" t="s">
        <v>151</v>
      </c>
      <c r="AW573" s="14" t="s">
        <v>39</v>
      </c>
      <c r="AX573" s="14" t="s">
        <v>24</v>
      </c>
      <c r="AY573" s="254" t="s">
        <v>144</v>
      </c>
    </row>
    <row r="574" spans="2:65" s="11" customFormat="1" ht="29.85" customHeight="1">
      <c r="B574" s="188"/>
      <c r="C574" s="189"/>
      <c r="D574" s="202" t="s">
        <v>74</v>
      </c>
      <c r="E574" s="203" t="s">
        <v>235</v>
      </c>
      <c r="F574" s="203" t="s">
        <v>412</v>
      </c>
      <c r="G574" s="189"/>
      <c r="H574" s="189"/>
      <c r="I574" s="192"/>
      <c r="J574" s="204">
        <f>BK574</f>
        <v>0</v>
      </c>
      <c r="K574" s="189"/>
      <c r="L574" s="194"/>
      <c r="M574" s="195"/>
      <c r="N574" s="196"/>
      <c r="O574" s="196"/>
      <c r="P574" s="197">
        <f>SUM(P575:P711)</f>
        <v>0</v>
      </c>
      <c r="Q574" s="196"/>
      <c r="R574" s="197">
        <f>SUM(R575:R711)</f>
        <v>115.03449261349999</v>
      </c>
      <c r="S574" s="196"/>
      <c r="T574" s="198">
        <f>SUM(T575:T711)</f>
        <v>6.5110000000000001</v>
      </c>
      <c r="AR574" s="199" t="s">
        <v>24</v>
      </c>
      <c r="AT574" s="200" t="s">
        <v>74</v>
      </c>
      <c r="AU574" s="200" t="s">
        <v>24</v>
      </c>
      <c r="AY574" s="199" t="s">
        <v>144</v>
      </c>
      <c r="BK574" s="201">
        <f>SUM(BK575:BK711)</f>
        <v>0</v>
      </c>
    </row>
    <row r="575" spans="2:65" s="1" customFormat="1" ht="22.5" customHeight="1">
      <c r="B575" s="42"/>
      <c r="C575" s="205" t="s">
        <v>1134</v>
      </c>
      <c r="D575" s="205" t="s">
        <v>146</v>
      </c>
      <c r="E575" s="206" t="s">
        <v>1135</v>
      </c>
      <c r="F575" s="207" t="s">
        <v>1136</v>
      </c>
      <c r="G575" s="208" t="s">
        <v>406</v>
      </c>
      <c r="H575" s="209">
        <v>6</v>
      </c>
      <c r="I575" s="210"/>
      <c r="J575" s="211">
        <f>ROUND(I575*H575,2)</f>
        <v>0</v>
      </c>
      <c r="K575" s="207" t="s">
        <v>150</v>
      </c>
      <c r="L575" s="62"/>
      <c r="M575" s="212" t="s">
        <v>22</v>
      </c>
      <c r="N575" s="213" t="s">
        <v>46</v>
      </c>
      <c r="O575" s="43"/>
      <c r="P575" s="214">
        <f>O575*H575</f>
        <v>0</v>
      </c>
      <c r="Q575" s="214">
        <v>0.111705</v>
      </c>
      <c r="R575" s="214">
        <f>Q575*H575</f>
        <v>0.67022999999999999</v>
      </c>
      <c r="S575" s="214">
        <v>0</v>
      </c>
      <c r="T575" s="215">
        <f>S575*H575</f>
        <v>0</v>
      </c>
      <c r="AR575" s="25" t="s">
        <v>151</v>
      </c>
      <c r="AT575" s="25" t="s">
        <v>146</v>
      </c>
      <c r="AU575" s="25" t="s">
        <v>82</v>
      </c>
      <c r="AY575" s="25" t="s">
        <v>144</v>
      </c>
      <c r="BE575" s="216">
        <f>IF(N575="základní",J575,0)</f>
        <v>0</v>
      </c>
      <c r="BF575" s="216">
        <f>IF(N575="snížená",J575,0)</f>
        <v>0</v>
      </c>
      <c r="BG575" s="216">
        <f>IF(N575="zákl. přenesená",J575,0)</f>
        <v>0</v>
      </c>
      <c r="BH575" s="216">
        <f>IF(N575="sníž. přenesená",J575,0)</f>
        <v>0</v>
      </c>
      <c r="BI575" s="216">
        <f>IF(N575="nulová",J575,0)</f>
        <v>0</v>
      </c>
      <c r="BJ575" s="25" t="s">
        <v>24</v>
      </c>
      <c r="BK575" s="216">
        <f>ROUND(I575*H575,2)</f>
        <v>0</v>
      </c>
      <c r="BL575" s="25" t="s">
        <v>151</v>
      </c>
      <c r="BM575" s="25" t="s">
        <v>1137</v>
      </c>
    </row>
    <row r="576" spans="2:65" s="1" customFormat="1">
      <c r="B576" s="42"/>
      <c r="C576" s="64"/>
      <c r="D576" s="217" t="s">
        <v>153</v>
      </c>
      <c r="E576" s="64"/>
      <c r="F576" s="218" t="s">
        <v>1138</v>
      </c>
      <c r="G576" s="64"/>
      <c r="H576" s="64"/>
      <c r="I576" s="173"/>
      <c r="J576" s="64"/>
      <c r="K576" s="64"/>
      <c r="L576" s="62"/>
      <c r="M576" s="219"/>
      <c r="N576" s="43"/>
      <c r="O576" s="43"/>
      <c r="P576" s="43"/>
      <c r="Q576" s="43"/>
      <c r="R576" s="43"/>
      <c r="S576" s="43"/>
      <c r="T576" s="79"/>
      <c r="AT576" s="25" t="s">
        <v>153</v>
      </c>
      <c r="AU576" s="25" t="s">
        <v>82</v>
      </c>
    </row>
    <row r="577" spans="2:65" s="1" customFormat="1" ht="67.5">
      <c r="B577" s="42"/>
      <c r="C577" s="64"/>
      <c r="D577" s="217" t="s">
        <v>155</v>
      </c>
      <c r="E577" s="64"/>
      <c r="F577" s="220" t="s">
        <v>1139</v>
      </c>
      <c r="G577" s="64"/>
      <c r="H577" s="64"/>
      <c r="I577" s="173"/>
      <c r="J577" s="64"/>
      <c r="K577" s="64"/>
      <c r="L577" s="62"/>
      <c r="M577" s="219"/>
      <c r="N577" s="43"/>
      <c r="O577" s="43"/>
      <c r="P577" s="43"/>
      <c r="Q577" s="43"/>
      <c r="R577" s="43"/>
      <c r="S577" s="43"/>
      <c r="T577" s="79"/>
      <c r="AT577" s="25" t="s">
        <v>155</v>
      </c>
      <c r="AU577" s="25" t="s">
        <v>82</v>
      </c>
    </row>
    <row r="578" spans="2:65" s="12" customFormat="1">
      <c r="B578" s="221"/>
      <c r="C578" s="222"/>
      <c r="D578" s="217" t="s">
        <v>157</v>
      </c>
      <c r="E578" s="223" t="s">
        <v>22</v>
      </c>
      <c r="F578" s="224" t="s">
        <v>158</v>
      </c>
      <c r="G578" s="222"/>
      <c r="H578" s="225" t="s">
        <v>22</v>
      </c>
      <c r="I578" s="226"/>
      <c r="J578" s="222"/>
      <c r="K578" s="222"/>
      <c r="L578" s="227"/>
      <c r="M578" s="228"/>
      <c r="N578" s="229"/>
      <c r="O578" s="229"/>
      <c r="P578" s="229"/>
      <c r="Q578" s="229"/>
      <c r="R578" s="229"/>
      <c r="S578" s="229"/>
      <c r="T578" s="230"/>
      <c r="AT578" s="231" t="s">
        <v>157</v>
      </c>
      <c r="AU578" s="231" t="s">
        <v>82</v>
      </c>
      <c r="AV578" s="12" t="s">
        <v>24</v>
      </c>
      <c r="AW578" s="12" t="s">
        <v>39</v>
      </c>
      <c r="AX578" s="12" t="s">
        <v>75</v>
      </c>
      <c r="AY578" s="231" t="s">
        <v>144</v>
      </c>
    </row>
    <row r="579" spans="2:65" s="12" customFormat="1">
      <c r="B579" s="221"/>
      <c r="C579" s="222"/>
      <c r="D579" s="217" t="s">
        <v>157</v>
      </c>
      <c r="E579" s="223" t="s">
        <v>22</v>
      </c>
      <c r="F579" s="224" t="s">
        <v>1140</v>
      </c>
      <c r="G579" s="222"/>
      <c r="H579" s="225" t="s">
        <v>22</v>
      </c>
      <c r="I579" s="226"/>
      <c r="J579" s="222"/>
      <c r="K579" s="222"/>
      <c r="L579" s="227"/>
      <c r="M579" s="228"/>
      <c r="N579" s="229"/>
      <c r="O579" s="229"/>
      <c r="P579" s="229"/>
      <c r="Q579" s="229"/>
      <c r="R579" s="229"/>
      <c r="S579" s="229"/>
      <c r="T579" s="230"/>
      <c r="AT579" s="231" t="s">
        <v>157</v>
      </c>
      <c r="AU579" s="231" t="s">
        <v>82</v>
      </c>
      <c r="AV579" s="12" t="s">
        <v>24</v>
      </c>
      <c r="AW579" s="12" t="s">
        <v>39</v>
      </c>
      <c r="AX579" s="12" t="s">
        <v>75</v>
      </c>
      <c r="AY579" s="231" t="s">
        <v>144</v>
      </c>
    </row>
    <row r="580" spans="2:65" s="13" customFormat="1">
      <c r="B580" s="232"/>
      <c r="C580" s="233"/>
      <c r="D580" s="245" t="s">
        <v>157</v>
      </c>
      <c r="E580" s="255" t="s">
        <v>22</v>
      </c>
      <c r="F580" s="256" t="s">
        <v>553</v>
      </c>
      <c r="G580" s="233"/>
      <c r="H580" s="257">
        <v>6</v>
      </c>
      <c r="I580" s="237"/>
      <c r="J580" s="233"/>
      <c r="K580" s="233"/>
      <c r="L580" s="238"/>
      <c r="M580" s="239"/>
      <c r="N580" s="240"/>
      <c r="O580" s="240"/>
      <c r="P580" s="240"/>
      <c r="Q580" s="240"/>
      <c r="R580" s="240"/>
      <c r="S580" s="240"/>
      <c r="T580" s="241"/>
      <c r="AT580" s="242" t="s">
        <v>157</v>
      </c>
      <c r="AU580" s="242" t="s">
        <v>82</v>
      </c>
      <c r="AV580" s="13" t="s">
        <v>82</v>
      </c>
      <c r="AW580" s="13" t="s">
        <v>39</v>
      </c>
      <c r="AX580" s="13" t="s">
        <v>24</v>
      </c>
      <c r="AY580" s="242" t="s">
        <v>144</v>
      </c>
    </row>
    <row r="581" spans="2:65" s="1" customFormat="1" ht="22.5" customHeight="1">
      <c r="B581" s="42"/>
      <c r="C581" s="269" t="s">
        <v>1141</v>
      </c>
      <c r="D581" s="269" t="s">
        <v>301</v>
      </c>
      <c r="E581" s="270" t="s">
        <v>1142</v>
      </c>
      <c r="F581" s="271" t="s">
        <v>1143</v>
      </c>
      <c r="G581" s="272" t="s">
        <v>406</v>
      </c>
      <c r="H581" s="273">
        <v>6</v>
      </c>
      <c r="I581" s="274"/>
      <c r="J581" s="275">
        <f>ROUND(I581*H581,2)</f>
        <v>0</v>
      </c>
      <c r="K581" s="271" t="s">
        <v>22</v>
      </c>
      <c r="L581" s="276"/>
      <c r="M581" s="277" t="s">
        <v>22</v>
      </c>
      <c r="N581" s="278" t="s">
        <v>46</v>
      </c>
      <c r="O581" s="43"/>
      <c r="P581" s="214">
        <f>O581*H581</f>
        <v>0</v>
      </c>
      <c r="Q581" s="214">
        <v>1.0999999999999999E-2</v>
      </c>
      <c r="R581" s="214">
        <f>Q581*H581</f>
        <v>6.6000000000000003E-2</v>
      </c>
      <c r="S581" s="214">
        <v>0</v>
      </c>
      <c r="T581" s="215">
        <f>S581*H581</f>
        <v>0</v>
      </c>
      <c r="AR581" s="25" t="s">
        <v>217</v>
      </c>
      <c r="AT581" s="25" t="s">
        <v>301</v>
      </c>
      <c r="AU581" s="25" t="s">
        <v>82</v>
      </c>
      <c r="AY581" s="25" t="s">
        <v>144</v>
      </c>
      <c r="BE581" s="216">
        <f>IF(N581="základní",J581,0)</f>
        <v>0</v>
      </c>
      <c r="BF581" s="216">
        <f>IF(N581="snížená",J581,0)</f>
        <v>0</v>
      </c>
      <c r="BG581" s="216">
        <f>IF(N581="zákl. přenesená",J581,0)</f>
        <v>0</v>
      </c>
      <c r="BH581" s="216">
        <f>IF(N581="sníž. přenesená",J581,0)</f>
        <v>0</v>
      </c>
      <c r="BI581" s="216">
        <f>IF(N581="nulová",J581,0)</f>
        <v>0</v>
      </c>
      <c r="BJ581" s="25" t="s">
        <v>24</v>
      </c>
      <c r="BK581" s="216">
        <f>ROUND(I581*H581,2)</f>
        <v>0</v>
      </c>
      <c r="BL581" s="25" t="s">
        <v>151</v>
      </c>
      <c r="BM581" s="25" t="s">
        <v>1144</v>
      </c>
    </row>
    <row r="582" spans="2:65" s="1" customFormat="1">
      <c r="B582" s="42"/>
      <c r="C582" s="64"/>
      <c r="D582" s="217" t="s">
        <v>153</v>
      </c>
      <c r="E582" s="64"/>
      <c r="F582" s="218" t="s">
        <v>1143</v>
      </c>
      <c r="G582" s="64"/>
      <c r="H582" s="64"/>
      <c r="I582" s="173"/>
      <c r="J582" s="64"/>
      <c r="K582" s="64"/>
      <c r="L582" s="62"/>
      <c r="M582" s="219"/>
      <c r="N582" s="43"/>
      <c r="O582" s="43"/>
      <c r="P582" s="43"/>
      <c r="Q582" s="43"/>
      <c r="R582" s="43"/>
      <c r="S582" s="43"/>
      <c r="T582" s="79"/>
      <c r="AT582" s="25" t="s">
        <v>153</v>
      </c>
      <c r="AU582" s="25" t="s">
        <v>82</v>
      </c>
    </row>
    <row r="583" spans="2:65" s="13" customFormat="1">
      <c r="B583" s="232"/>
      <c r="C583" s="233"/>
      <c r="D583" s="245" t="s">
        <v>157</v>
      </c>
      <c r="E583" s="255" t="s">
        <v>22</v>
      </c>
      <c r="F583" s="256" t="s">
        <v>1145</v>
      </c>
      <c r="G583" s="233"/>
      <c r="H583" s="257">
        <v>6</v>
      </c>
      <c r="I583" s="237"/>
      <c r="J583" s="233"/>
      <c r="K583" s="233"/>
      <c r="L583" s="238"/>
      <c r="M583" s="239"/>
      <c r="N583" s="240"/>
      <c r="O583" s="240"/>
      <c r="P583" s="240"/>
      <c r="Q583" s="240"/>
      <c r="R583" s="240"/>
      <c r="S583" s="240"/>
      <c r="T583" s="241"/>
      <c r="AT583" s="242" t="s">
        <v>157</v>
      </c>
      <c r="AU583" s="242" t="s">
        <v>82</v>
      </c>
      <c r="AV583" s="13" t="s">
        <v>82</v>
      </c>
      <c r="AW583" s="13" t="s">
        <v>39</v>
      </c>
      <c r="AX583" s="13" t="s">
        <v>24</v>
      </c>
      <c r="AY583" s="242" t="s">
        <v>144</v>
      </c>
    </row>
    <row r="584" spans="2:65" s="1" customFormat="1" ht="31.5" customHeight="1">
      <c r="B584" s="42"/>
      <c r="C584" s="205" t="s">
        <v>1146</v>
      </c>
      <c r="D584" s="205" t="s">
        <v>146</v>
      </c>
      <c r="E584" s="206" t="s">
        <v>465</v>
      </c>
      <c r="F584" s="207" t="s">
        <v>466</v>
      </c>
      <c r="G584" s="208" t="s">
        <v>220</v>
      </c>
      <c r="H584" s="209">
        <v>3.3</v>
      </c>
      <c r="I584" s="210"/>
      <c r="J584" s="211">
        <f>ROUND(I584*H584,2)</f>
        <v>0</v>
      </c>
      <c r="K584" s="207" t="s">
        <v>150</v>
      </c>
      <c r="L584" s="62"/>
      <c r="M584" s="212" t="s">
        <v>22</v>
      </c>
      <c r="N584" s="213" t="s">
        <v>46</v>
      </c>
      <c r="O584" s="43"/>
      <c r="P584" s="214">
        <f>O584*H584</f>
        <v>0</v>
      </c>
      <c r="Q584" s="214">
        <v>0.15539952000000001</v>
      </c>
      <c r="R584" s="214">
        <f>Q584*H584</f>
        <v>0.512818416</v>
      </c>
      <c r="S584" s="214">
        <v>0</v>
      </c>
      <c r="T584" s="215">
        <f>S584*H584</f>
        <v>0</v>
      </c>
      <c r="AR584" s="25" t="s">
        <v>151</v>
      </c>
      <c r="AT584" s="25" t="s">
        <v>146</v>
      </c>
      <c r="AU584" s="25" t="s">
        <v>82</v>
      </c>
      <c r="AY584" s="25" t="s">
        <v>144</v>
      </c>
      <c r="BE584" s="216">
        <f>IF(N584="základní",J584,0)</f>
        <v>0</v>
      </c>
      <c r="BF584" s="216">
        <f>IF(N584="snížená",J584,0)</f>
        <v>0</v>
      </c>
      <c r="BG584" s="216">
        <f>IF(N584="zákl. přenesená",J584,0)</f>
        <v>0</v>
      </c>
      <c r="BH584" s="216">
        <f>IF(N584="sníž. přenesená",J584,0)</f>
        <v>0</v>
      </c>
      <c r="BI584" s="216">
        <f>IF(N584="nulová",J584,0)</f>
        <v>0</v>
      </c>
      <c r="BJ584" s="25" t="s">
        <v>24</v>
      </c>
      <c r="BK584" s="216">
        <f>ROUND(I584*H584,2)</f>
        <v>0</v>
      </c>
      <c r="BL584" s="25" t="s">
        <v>151</v>
      </c>
      <c r="BM584" s="25" t="s">
        <v>467</v>
      </c>
    </row>
    <row r="585" spans="2:65" s="1" customFormat="1" ht="40.5">
      <c r="B585" s="42"/>
      <c r="C585" s="64"/>
      <c r="D585" s="217" t="s">
        <v>153</v>
      </c>
      <c r="E585" s="64"/>
      <c r="F585" s="218" t="s">
        <v>468</v>
      </c>
      <c r="G585" s="64"/>
      <c r="H585" s="64"/>
      <c r="I585" s="173"/>
      <c r="J585" s="64"/>
      <c r="K585" s="64"/>
      <c r="L585" s="62"/>
      <c r="M585" s="219"/>
      <c r="N585" s="43"/>
      <c r="O585" s="43"/>
      <c r="P585" s="43"/>
      <c r="Q585" s="43"/>
      <c r="R585" s="43"/>
      <c r="S585" s="43"/>
      <c r="T585" s="79"/>
      <c r="AT585" s="25" t="s">
        <v>153</v>
      </c>
      <c r="AU585" s="25" t="s">
        <v>82</v>
      </c>
    </row>
    <row r="586" spans="2:65" s="1" customFormat="1" ht="94.5">
      <c r="B586" s="42"/>
      <c r="C586" s="64"/>
      <c r="D586" s="217" t="s">
        <v>155</v>
      </c>
      <c r="E586" s="64"/>
      <c r="F586" s="220" t="s">
        <v>469</v>
      </c>
      <c r="G586" s="64"/>
      <c r="H586" s="64"/>
      <c r="I586" s="173"/>
      <c r="J586" s="64"/>
      <c r="K586" s="64"/>
      <c r="L586" s="62"/>
      <c r="M586" s="219"/>
      <c r="N586" s="43"/>
      <c r="O586" s="43"/>
      <c r="P586" s="43"/>
      <c r="Q586" s="43"/>
      <c r="R586" s="43"/>
      <c r="S586" s="43"/>
      <c r="T586" s="79"/>
      <c r="AT586" s="25" t="s">
        <v>155</v>
      </c>
      <c r="AU586" s="25" t="s">
        <v>82</v>
      </c>
    </row>
    <row r="587" spans="2:65" s="12" customFormat="1">
      <c r="B587" s="221"/>
      <c r="C587" s="222"/>
      <c r="D587" s="217" t="s">
        <v>157</v>
      </c>
      <c r="E587" s="223" t="s">
        <v>22</v>
      </c>
      <c r="F587" s="224" t="s">
        <v>158</v>
      </c>
      <c r="G587" s="222"/>
      <c r="H587" s="225" t="s">
        <v>22</v>
      </c>
      <c r="I587" s="226"/>
      <c r="J587" s="222"/>
      <c r="K587" s="222"/>
      <c r="L587" s="227"/>
      <c r="M587" s="228"/>
      <c r="N587" s="229"/>
      <c r="O587" s="229"/>
      <c r="P587" s="229"/>
      <c r="Q587" s="229"/>
      <c r="R587" s="229"/>
      <c r="S587" s="229"/>
      <c r="T587" s="230"/>
      <c r="AT587" s="231" t="s">
        <v>157</v>
      </c>
      <c r="AU587" s="231" t="s">
        <v>82</v>
      </c>
      <c r="AV587" s="12" t="s">
        <v>24</v>
      </c>
      <c r="AW587" s="12" t="s">
        <v>39</v>
      </c>
      <c r="AX587" s="12" t="s">
        <v>75</v>
      </c>
      <c r="AY587" s="231" t="s">
        <v>144</v>
      </c>
    </row>
    <row r="588" spans="2:65" s="13" customFormat="1">
      <c r="B588" s="232"/>
      <c r="C588" s="233"/>
      <c r="D588" s="217" t="s">
        <v>157</v>
      </c>
      <c r="E588" s="234" t="s">
        <v>22</v>
      </c>
      <c r="F588" s="235" t="s">
        <v>1147</v>
      </c>
      <c r="G588" s="233"/>
      <c r="H588" s="236">
        <v>1.3</v>
      </c>
      <c r="I588" s="237"/>
      <c r="J588" s="233"/>
      <c r="K588" s="233"/>
      <c r="L588" s="238"/>
      <c r="M588" s="239"/>
      <c r="N588" s="240"/>
      <c r="O588" s="240"/>
      <c r="P588" s="240"/>
      <c r="Q588" s="240"/>
      <c r="R588" s="240"/>
      <c r="S588" s="240"/>
      <c r="T588" s="241"/>
      <c r="AT588" s="242" t="s">
        <v>157</v>
      </c>
      <c r="AU588" s="242" t="s">
        <v>82</v>
      </c>
      <c r="AV588" s="13" t="s">
        <v>82</v>
      </c>
      <c r="AW588" s="13" t="s">
        <v>39</v>
      </c>
      <c r="AX588" s="13" t="s">
        <v>75</v>
      </c>
      <c r="AY588" s="242" t="s">
        <v>144</v>
      </c>
    </row>
    <row r="589" spans="2:65" s="13" customFormat="1">
      <c r="B589" s="232"/>
      <c r="C589" s="233"/>
      <c r="D589" s="217" t="s">
        <v>157</v>
      </c>
      <c r="E589" s="234" t="s">
        <v>22</v>
      </c>
      <c r="F589" s="235" t="s">
        <v>1148</v>
      </c>
      <c r="G589" s="233"/>
      <c r="H589" s="236">
        <v>2</v>
      </c>
      <c r="I589" s="237"/>
      <c r="J589" s="233"/>
      <c r="K589" s="233"/>
      <c r="L589" s="238"/>
      <c r="M589" s="239"/>
      <c r="N589" s="240"/>
      <c r="O589" s="240"/>
      <c r="P589" s="240"/>
      <c r="Q589" s="240"/>
      <c r="R589" s="240"/>
      <c r="S589" s="240"/>
      <c r="T589" s="241"/>
      <c r="AT589" s="242" t="s">
        <v>157</v>
      </c>
      <c r="AU589" s="242" t="s">
        <v>82</v>
      </c>
      <c r="AV589" s="13" t="s">
        <v>82</v>
      </c>
      <c r="AW589" s="13" t="s">
        <v>39</v>
      </c>
      <c r="AX589" s="13" t="s">
        <v>75</v>
      </c>
      <c r="AY589" s="242" t="s">
        <v>144</v>
      </c>
    </row>
    <row r="590" spans="2:65" s="14" customFormat="1">
      <c r="B590" s="243"/>
      <c r="C590" s="244"/>
      <c r="D590" s="245" t="s">
        <v>157</v>
      </c>
      <c r="E590" s="246" t="s">
        <v>22</v>
      </c>
      <c r="F590" s="247" t="s">
        <v>166</v>
      </c>
      <c r="G590" s="244"/>
      <c r="H590" s="248">
        <v>3.3</v>
      </c>
      <c r="I590" s="249"/>
      <c r="J590" s="244"/>
      <c r="K590" s="244"/>
      <c r="L590" s="250"/>
      <c r="M590" s="251"/>
      <c r="N590" s="252"/>
      <c r="O590" s="252"/>
      <c r="P590" s="252"/>
      <c r="Q590" s="252"/>
      <c r="R590" s="252"/>
      <c r="S590" s="252"/>
      <c r="T590" s="253"/>
      <c r="AT590" s="254" t="s">
        <v>157</v>
      </c>
      <c r="AU590" s="254" t="s">
        <v>82</v>
      </c>
      <c r="AV590" s="14" t="s">
        <v>151</v>
      </c>
      <c r="AW590" s="14" t="s">
        <v>39</v>
      </c>
      <c r="AX590" s="14" t="s">
        <v>24</v>
      </c>
      <c r="AY590" s="254" t="s">
        <v>144</v>
      </c>
    </row>
    <row r="591" spans="2:65" s="1" customFormat="1" ht="22.5" customHeight="1">
      <c r="B591" s="42"/>
      <c r="C591" s="269" t="s">
        <v>1149</v>
      </c>
      <c r="D591" s="269" t="s">
        <v>301</v>
      </c>
      <c r="E591" s="270" t="s">
        <v>473</v>
      </c>
      <c r="F591" s="271" t="s">
        <v>474</v>
      </c>
      <c r="G591" s="272" t="s">
        <v>406</v>
      </c>
      <c r="H591" s="273">
        <v>1.3129999999999999</v>
      </c>
      <c r="I591" s="274"/>
      <c r="J591" s="275">
        <f>ROUND(I591*H591,2)</f>
        <v>0</v>
      </c>
      <c r="K591" s="271" t="s">
        <v>22</v>
      </c>
      <c r="L591" s="276"/>
      <c r="M591" s="277" t="s">
        <v>22</v>
      </c>
      <c r="N591" s="278" t="s">
        <v>46</v>
      </c>
      <c r="O591" s="43"/>
      <c r="P591" s="214">
        <f>O591*H591</f>
        <v>0</v>
      </c>
      <c r="Q591" s="214">
        <v>8.5000000000000006E-2</v>
      </c>
      <c r="R591" s="214">
        <f>Q591*H591</f>
        <v>0.11160500000000001</v>
      </c>
      <c r="S591" s="214">
        <v>0</v>
      </c>
      <c r="T591" s="215">
        <f>S591*H591</f>
        <v>0</v>
      </c>
      <c r="AR591" s="25" t="s">
        <v>217</v>
      </c>
      <c r="AT591" s="25" t="s">
        <v>301</v>
      </c>
      <c r="AU591" s="25" t="s">
        <v>82</v>
      </c>
      <c r="AY591" s="25" t="s">
        <v>144</v>
      </c>
      <c r="BE591" s="216">
        <f>IF(N591="základní",J591,0)</f>
        <v>0</v>
      </c>
      <c r="BF591" s="216">
        <f>IF(N591="snížená",J591,0)</f>
        <v>0</v>
      </c>
      <c r="BG591" s="216">
        <f>IF(N591="zákl. přenesená",J591,0)</f>
        <v>0</v>
      </c>
      <c r="BH591" s="216">
        <f>IF(N591="sníž. přenesená",J591,0)</f>
        <v>0</v>
      </c>
      <c r="BI591" s="216">
        <f>IF(N591="nulová",J591,0)</f>
        <v>0</v>
      </c>
      <c r="BJ591" s="25" t="s">
        <v>24</v>
      </c>
      <c r="BK591" s="216">
        <f>ROUND(I591*H591,2)</f>
        <v>0</v>
      </c>
      <c r="BL591" s="25" t="s">
        <v>151</v>
      </c>
      <c r="BM591" s="25" t="s">
        <v>475</v>
      </c>
    </row>
    <row r="592" spans="2:65" s="1" customFormat="1">
      <c r="B592" s="42"/>
      <c r="C592" s="64"/>
      <c r="D592" s="217" t="s">
        <v>153</v>
      </c>
      <c r="E592" s="64"/>
      <c r="F592" s="218" t="s">
        <v>474</v>
      </c>
      <c r="G592" s="64"/>
      <c r="H592" s="64"/>
      <c r="I592" s="173"/>
      <c r="J592" s="64"/>
      <c r="K592" s="64"/>
      <c r="L592" s="62"/>
      <c r="M592" s="219"/>
      <c r="N592" s="43"/>
      <c r="O592" s="43"/>
      <c r="P592" s="43"/>
      <c r="Q592" s="43"/>
      <c r="R592" s="43"/>
      <c r="S592" s="43"/>
      <c r="T592" s="79"/>
      <c r="AT592" s="25" t="s">
        <v>153</v>
      </c>
      <c r="AU592" s="25" t="s">
        <v>82</v>
      </c>
    </row>
    <row r="593" spans="2:65" s="12" customFormat="1">
      <c r="B593" s="221"/>
      <c r="C593" s="222"/>
      <c r="D593" s="217" t="s">
        <v>157</v>
      </c>
      <c r="E593" s="223" t="s">
        <v>22</v>
      </c>
      <c r="F593" s="224" t="s">
        <v>476</v>
      </c>
      <c r="G593" s="222"/>
      <c r="H593" s="225" t="s">
        <v>22</v>
      </c>
      <c r="I593" s="226"/>
      <c r="J593" s="222"/>
      <c r="K593" s="222"/>
      <c r="L593" s="227"/>
      <c r="M593" s="228"/>
      <c r="N593" s="229"/>
      <c r="O593" s="229"/>
      <c r="P593" s="229"/>
      <c r="Q593" s="229"/>
      <c r="R593" s="229"/>
      <c r="S593" s="229"/>
      <c r="T593" s="230"/>
      <c r="AT593" s="231" t="s">
        <v>157</v>
      </c>
      <c r="AU593" s="231" t="s">
        <v>82</v>
      </c>
      <c r="AV593" s="12" t="s">
        <v>24</v>
      </c>
      <c r="AW593" s="12" t="s">
        <v>39</v>
      </c>
      <c r="AX593" s="12" t="s">
        <v>75</v>
      </c>
      <c r="AY593" s="231" t="s">
        <v>144</v>
      </c>
    </row>
    <row r="594" spans="2:65" s="13" customFormat="1">
      <c r="B594" s="232"/>
      <c r="C594" s="233"/>
      <c r="D594" s="245" t="s">
        <v>157</v>
      </c>
      <c r="E594" s="255" t="s">
        <v>22</v>
      </c>
      <c r="F594" s="256" t="s">
        <v>1150</v>
      </c>
      <c r="G594" s="233"/>
      <c r="H594" s="257">
        <v>1.3129999999999999</v>
      </c>
      <c r="I594" s="237"/>
      <c r="J594" s="233"/>
      <c r="K594" s="233"/>
      <c r="L594" s="238"/>
      <c r="M594" s="239"/>
      <c r="N594" s="240"/>
      <c r="O594" s="240"/>
      <c r="P594" s="240"/>
      <c r="Q594" s="240"/>
      <c r="R594" s="240"/>
      <c r="S594" s="240"/>
      <c r="T594" s="241"/>
      <c r="AT594" s="242" t="s">
        <v>157</v>
      </c>
      <c r="AU594" s="242" t="s">
        <v>82</v>
      </c>
      <c r="AV594" s="13" t="s">
        <v>82</v>
      </c>
      <c r="AW594" s="13" t="s">
        <v>39</v>
      </c>
      <c r="AX594" s="13" t="s">
        <v>24</v>
      </c>
      <c r="AY594" s="242" t="s">
        <v>144</v>
      </c>
    </row>
    <row r="595" spans="2:65" s="1" customFormat="1" ht="22.5" customHeight="1">
      <c r="B595" s="42"/>
      <c r="C595" s="269" t="s">
        <v>1151</v>
      </c>
      <c r="D595" s="269" t="s">
        <v>301</v>
      </c>
      <c r="E595" s="270" t="s">
        <v>479</v>
      </c>
      <c r="F595" s="271" t="s">
        <v>480</v>
      </c>
      <c r="G595" s="272" t="s">
        <v>406</v>
      </c>
      <c r="H595" s="273">
        <v>2.02</v>
      </c>
      <c r="I595" s="274"/>
      <c r="J595" s="275">
        <f>ROUND(I595*H595,2)</f>
        <v>0</v>
      </c>
      <c r="K595" s="271" t="s">
        <v>150</v>
      </c>
      <c r="L595" s="276"/>
      <c r="M595" s="277" t="s">
        <v>22</v>
      </c>
      <c r="N595" s="278" t="s">
        <v>46</v>
      </c>
      <c r="O595" s="43"/>
      <c r="P595" s="214">
        <f>O595*H595</f>
        <v>0</v>
      </c>
      <c r="Q595" s="214">
        <v>5.8500000000000003E-2</v>
      </c>
      <c r="R595" s="214">
        <f>Q595*H595</f>
        <v>0.11817000000000001</v>
      </c>
      <c r="S595" s="214">
        <v>0</v>
      </c>
      <c r="T595" s="215">
        <f>S595*H595</f>
        <v>0</v>
      </c>
      <c r="AR595" s="25" t="s">
        <v>217</v>
      </c>
      <c r="AT595" s="25" t="s">
        <v>301</v>
      </c>
      <c r="AU595" s="25" t="s">
        <v>82</v>
      </c>
      <c r="AY595" s="25" t="s">
        <v>144</v>
      </c>
      <c r="BE595" s="216">
        <f>IF(N595="základní",J595,0)</f>
        <v>0</v>
      </c>
      <c r="BF595" s="216">
        <f>IF(N595="snížená",J595,0)</f>
        <v>0</v>
      </c>
      <c r="BG595" s="216">
        <f>IF(N595="zákl. přenesená",J595,0)</f>
        <v>0</v>
      </c>
      <c r="BH595" s="216">
        <f>IF(N595="sníž. přenesená",J595,0)</f>
        <v>0</v>
      </c>
      <c r="BI595" s="216">
        <f>IF(N595="nulová",J595,0)</f>
        <v>0</v>
      </c>
      <c r="BJ595" s="25" t="s">
        <v>24</v>
      </c>
      <c r="BK595" s="216">
        <f>ROUND(I595*H595,2)</f>
        <v>0</v>
      </c>
      <c r="BL595" s="25" t="s">
        <v>151</v>
      </c>
      <c r="BM595" s="25" t="s">
        <v>481</v>
      </c>
    </row>
    <row r="596" spans="2:65" s="1" customFormat="1">
      <c r="B596" s="42"/>
      <c r="C596" s="64"/>
      <c r="D596" s="217" t="s">
        <v>153</v>
      </c>
      <c r="E596" s="64"/>
      <c r="F596" s="218" t="s">
        <v>482</v>
      </c>
      <c r="G596" s="64"/>
      <c r="H596" s="64"/>
      <c r="I596" s="173"/>
      <c r="J596" s="64"/>
      <c r="K596" s="64"/>
      <c r="L596" s="62"/>
      <c r="M596" s="219"/>
      <c r="N596" s="43"/>
      <c r="O596" s="43"/>
      <c r="P596" s="43"/>
      <c r="Q596" s="43"/>
      <c r="R596" s="43"/>
      <c r="S596" s="43"/>
      <c r="T596" s="79"/>
      <c r="AT596" s="25" t="s">
        <v>153</v>
      </c>
      <c r="AU596" s="25" t="s">
        <v>82</v>
      </c>
    </row>
    <row r="597" spans="2:65" s="12" customFormat="1">
      <c r="B597" s="221"/>
      <c r="C597" s="222"/>
      <c r="D597" s="217" t="s">
        <v>157</v>
      </c>
      <c r="E597" s="223" t="s">
        <v>22</v>
      </c>
      <c r="F597" s="224" t="s">
        <v>476</v>
      </c>
      <c r="G597" s="222"/>
      <c r="H597" s="225" t="s">
        <v>22</v>
      </c>
      <c r="I597" s="226"/>
      <c r="J597" s="222"/>
      <c r="K597" s="222"/>
      <c r="L597" s="227"/>
      <c r="M597" s="228"/>
      <c r="N597" s="229"/>
      <c r="O597" s="229"/>
      <c r="P597" s="229"/>
      <c r="Q597" s="229"/>
      <c r="R597" s="229"/>
      <c r="S597" s="229"/>
      <c r="T597" s="230"/>
      <c r="AT597" s="231" t="s">
        <v>157</v>
      </c>
      <c r="AU597" s="231" t="s">
        <v>82</v>
      </c>
      <c r="AV597" s="12" t="s">
        <v>24</v>
      </c>
      <c r="AW597" s="12" t="s">
        <v>39</v>
      </c>
      <c r="AX597" s="12" t="s">
        <v>75</v>
      </c>
      <c r="AY597" s="231" t="s">
        <v>144</v>
      </c>
    </row>
    <row r="598" spans="2:65" s="13" customFormat="1">
      <c r="B598" s="232"/>
      <c r="C598" s="233"/>
      <c r="D598" s="245" t="s">
        <v>157</v>
      </c>
      <c r="E598" s="255" t="s">
        <v>22</v>
      </c>
      <c r="F598" s="256" t="s">
        <v>1152</v>
      </c>
      <c r="G598" s="233"/>
      <c r="H598" s="257">
        <v>2.02</v>
      </c>
      <c r="I598" s="237"/>
      <c r="J598" s="233"/>
      <c r="K598" s="233"/>
      <c r="L598" s="238"/>
      <c r="M598" s="239"/>
      <c r="N598" s="240"/>
      <c r="O598" s="240"/>
      <c r="P598" s="240"/>
      <c r="Q598" s="240"/>
      <c r="R598" s="240"/>
      <c r="S598" s="240"/>
      <c r="T598" s="241"/>
      <c r="AT598" s="242" t="s">
        <v>157</v>
      </c>
      <c r="AU598" s="242" t="s">
        <v>82</v>
      </c>
      <c r="AV598" s="13" t="s">
        <v>82</v>
      </c>
      <c r="AW598" s="13" t="s">
        <v>39</v>
      </c>
      <c r="AX598" s="13" t="s">
        <v>24</v>
      </c>
      <c r="AY598" s="242" t="s">
        <v>144</v>
      </c>
    </row>
    <row r="599" spans="2:65" s="1" customFormat="1" ht="31.5" customHeight="1">
      <c r="B599" s="42"/>
      <c r="C599" s="205" t="s">
        <v>1153</v>
      </c>
      <c r="D599" s="205" t="s">
        <v>146</v>
      </c>
      <c r="E599" s="206" t="s">
        <v>485</v>
      </c>
      <c r="F599" s="207" t="s">
        <v>486</v>
      </c>
      <c r="G599" s="208" t="s">
        <v>220</v>
      </c>
      <c r="H599" s="209">
        <v>450</v>
      </c>
      <c r="I599" s="210"/>
      <c r="J599" s="211">
        <f>ROUND(I599*H599,2)</f>
        <v>0</v>
      </c>
      <c r="K599" s="207" t="s">
        <v>150</v>
      </c>
      <c r="L599" s="62"/>
      <c r="M599" s="212" t="s">
        <v>22</v>
      </c>
      <c r="N599" s="213" t="s">
        <v>46</v>
      </c>
      <c r="O599" s="43"/>
      <c r="P599" s="214">
        <f>O599*H599</f>
        <v>0</v>
      </c>
      <c r="Q599" s="214">
        <v>0.12949959999999999</v>
      </c>
      <c r="R599" s="214">
        <f>Q599*H599</f>
        <v>58.274819999999998</v>
      </c>
      <c r="S599" s="214">
        <v>0</v>
      </c>
      <c r="T599" s="215">
        <f>S599*H599</f>
        <v>0</v>
      </c>
      <c r="AR599" s="25" t="s">
        <v>151</v>
      </c>
      <c r="AT599" s="25" t="s">
        <v>146</v>
      </c>
      <c r="AU599" s="25" t="s">
        <v>82</v>
      </c>
      <c r="AY599" s="25" t="s">
        <v>144</v>
      </c>
      <c r="BE599" s="216">
        <f>IF(N599="základní",J599,0)</f>
        <v>0</v>
      </c>
      <c r="BF599" s="216">
        <f>IF(N599="snížená",J599,0)</f>
        <v>0</v>
      </c>
      <c r="BG599" s="216">
        <f>IF(N599="zákl. přenesená",J599,0)</f>
        <v>0</v>
      </c>
      <c r="BH599" s="216">
        <f>IF(N599="sníž. přenesená",J599,0)</f>
        <v>0</v>
      </c>
      <c r="BI599" s="216">
        <f>IF(N599="nulová",J599,0)</f>
        <v>0</v>
      </c>
      <c r="BJ599" s="25" t="s">
        <v>24</v>
      </c>
      <c r="BK599" s="216">
        <f>ROUND(I599*H599,2)</f>
        <v>0</v>
      </c>
      <c r="BL599" s="25" t="s">
        <v>151</v>
      </c>
      <c r="BM599" s="25" t="s">
        <v>487</v>
      </c>
    </row>
    <row r="600" spans="2:65" s="1" customFormat="1" ht="40.5">
      <c r="B600" s="42"/>
      <c r="C600" s="64"/>
      <c r="D600" s="217" t="s">
        <v>153</v>
      </c>
      <c r="E600" s="64"/>
      <c r="F600" s="218" t="s">
        <v>488</v>
      </c>
      <c r="G600" s="64"/>
      <c r="H600" s="64"/>
      <c r="I600" s="173"/>
      <c r="J600" s="64"/>
      <c r="K600" s="64"/>
      <c r="L600" s="62"/>
      <c r="M600" s="219"/>
      <c r="N600" s="43"/>
      <c r="O600" s="43"/>
      <c r="P600" s="43"/>
      <c r="Q600" s="43"/>
      <c r="R600" s="43"/>
      <c r="S600" s="43"/>
      <c r="T600" s="79"/>
      <c r="AT600" s="25" t="s">
        <v>153</v>
      </c>
      <c r="AU600" s="25" t="s">
        <v>82</v>
      </c>
    </row>
    <row r="601" spans="2:65" s="1" customFormat="1" ht="94.5">
      <c r="B601" s="42"/>
      <c r="C601" s="64"/>
      <c r="D601" s="217" t="s">
        <v>155</v>
      </c>
      <c r="E601" s="64"/>
      <c r="F601" s="220" t="s">
        <v>489</v>
      </c>
      <c r="G601" s="64"/>
      <c r="H601" s="64"/>
      <c r="I601" s="173"/>
      <c r="J601" s="64"/>
      <c r="K601" s="64"/>
      <c r="L601" s="62"/>
      <c r="M601" s="219"/>
      <c r="N601" s="43"/>
      <c r="O601" s="43"/>
      <c r="P601" s="43"/>
      <c r="Q601" s="43"/>
      <c r="R601" s="43"/>
      <c r="S601" s="43"/>
      <c r="T601" s="79"/>
      <c r="AT601" s="25" t="s">
        <v>155</v>
      </c>
      <c r="AU601" s="25" t="s">
        <v>82</v>
      </c>
    </row>
    <row r="602" spans="2:65" s="12" customFormat="1">
      <c r="B602" s="221"/>
      <c r="C602" s="222"/>
      <c r="D602" s="217" t="s">
        <v>157</v>
      </c>
      <c r="E602" s="223" t="s">
        <v>22</v>
      </c>
      <c r="F602" s="224" t="s">
        <v>158</v>
      </c>
      <c r="G602" s="222"/>
      <c r="H602" s="225" t="s">
        <v>22</v>
      </c>
      <c r="I602" s="226"/>
      <c r="J602" s="222"/>
      <c r="K602" s="222"/>
      <c r="L602" s="227"/>
      <c r="M602" s="228"/>
      <c r="N602" s="229"/>
      <c r="O602" s="229"/>
      <c r="P602" s="229"/>
      <c r="Q602" s="229"/>
      <c r="R602" s="229"/>
      <c r="S602" s="229"/>
      <c r="T602" s="230"/>
      <c r="AT602" s="231" t="s">
        <v>157</v>
      </c>
      <c r="AU602" s="231" t="s">
        <v>82</v>
      </c>
      <c r="AV602" s="12" t="s">
        <v>24</v>
      </c>
      <c r="AW602" s="12" t="s">
        <v>39</v>
      </c>
      <c r="AX602" s="12" t="s">
        <v>75</v>
      </c>
      <c r="AY602" s="231" t="s">
        <v>144</v>
      </c>
    </row>
    <row r="603" spans="2:65" s="13" customFormat="1">
      <c r="B603" s="232"/>
      <c r="C603" s="233"/>
      <c r="D603" s="245" t="s">
        <v>157</v>
      </c>
      <c r="E603" s="255" t="s">
        <v>22</v>
      </c>
      <c r="F603" s="256" t="s">
        <v>1154</v>
      </c>
      <c r="G603" s="233"/>
      <c r="H603" s="257">
        <v>450</v>
      </c>
      <c r="I603" s="237"/>
      <c r="J603" s="233"/>
      <c r="K603" s="233"/>
      <c r="L603" s="238"/>
      <c r="M603" s="239"/>
      <c r="N603" s="240"/>
      <c r="O603" s="240"/>
      <c r="P603" s="240"/>
      <c r="Q603" s="240"/>
      <c r="R603" s="240"/>
      <c r="S603" s="240"/>
      <c r="T603" s="241"/>
      <c r="AT603" s="242" t="s">
        <v>157</v>
      </c>
      <c r="AU603" s="242" t="s">
        <v>82</v>
      </c>
      <c r="AV603" s="13" t="s">
        <v>82</v>
      </c>
      <c r="AW603" s="13" t="s">
        <v>39</v>
      </c>
      <c r="AX603" s="13" t="s">
        <v>24</v>
      </c>
      <c r="AY603" s="242" t="s">
        <v>144</v>
      </c>
    </row>
    <row r="604" spans="2:65" s="1" customFormat="1" ht="22.5" customHeight="1">
      <c r="B604" s="42"/>
      <c r="C604" s="269" t="s">
        <v>1155</v>
      </c>
      <c r="D604" s="269" t="s">
        <v>301</v>
      </c>
      <c r="E604" s="270" t="s">
        <v>492</v>
      </c>
      <c r="F604" s="271" t="s">
        <v>493</v>
      </c>
      <c r="G604" s="272" t="s">
        <v>406</v>
      </c>
      <c r="H604" s="273">
        <v>454.5</v>
      </c>
      <c r="I604" s="274"/>
      <c r="J604" s="275">
        <f>ROUND(I604*H604,2)</f>
        <v>0</v>
      </c>
      <c r="K604" s="271" t="s">
        <v>22</v>
      </c>
      <c r="L604" s="276"/>
      <c r="M604" s="277" t="s">
        <v>22</v>
      </c>
      <c r="N604" s="278" t="s">
        <v>46</v>
      </c>
      <c r="O604" s="43"/>
      <c r="P604" s="214">
        <f>O604*H604</f>
        <v>0</v>
      </c>
      <c r="Q604" s="214">
        <v>4.5999999999999999E-2</v>
      </c>
      <c r="R604" s="214">
        <f>Q604*H604</f>
        <v>20.907</v>
      </c>
      <c r="S604" s="214">
        <v>0</v>
      </c>
      <c r="T604" s="215">
        <f>S604*H604</f>
        <v>0</v>
      </c>
      <c r="AR604" s="25" t="s">
        <v>217</v>
      </c>
      <c r="AT604" s="25" t="s">
        <v>301</v>
      </c>
      <c r="AU604" s="25" t="s">
        <v>82</v>
      </c>
      <c r="AY604" s="25" t="s">
        <v>144</v>
      </c>
      <c r="BE604" s="216">
        <f>IF(N604="základní",J604,0)</f>
        <v>0</v>
      </c>
      <c r="BF604" s="216">
        <f>IF(N604="snížená",J604,0)</f>
        <v>0</v>
      </c>
      <c r="BG604" s="216">
        <f>IF(N604="zákl. přenesená",J604,0)</f>
        <v>0</v>
      </c>
      <c r="BH604" s="216">
        <f>IF(N604="sníž. přenesená",J604,0)</f>
        <v>0</v>
      </c>
      <c r="BI604" s="216">
        <f>IF(N604="nulová",J604,0)</f>
        <v>0</v>
      </c>
      <c r="BJ604" s="25" t="s">
        <v>24</v>
      </c>
      <c r="BK604" s="216">
        <f>ROUND(I604*H604,2)</f>
        <v>0</v>
      </c>
      <c r="BL604" s="25" t="s">
        <v>151</v>
      </c>
      <c r="BM604" s="25" t="s">
        <v>494</v>
      </c>
    </row>
    <row r="605" spans="2:65" s="1" customFormat="1">
      <c r="B605" s="42"/>
      <c r="C605" s="64"/>
      <c r="D605" s="217" t="s">
        <v>153</v>
      </c>
      <c r="E605" s="64"/>
      <c r="F605" s="218" t="s">
        <v>493</v>
      </c>
      <c r="G605" s="64"/>
      <c r="H605" s="64"/>
      <c r="I605" s="173"/>
      <c r="J605" s="64"/>
      <c r="K605" s="64"/>
      <c r="L605" s="62"/>
      <c r="M605" s="219"/>
      <c r="N605" s="43"/>
      <c r="O605" s="43"/>
      <c r="P605" s="43"/>
      <c r="Q605" s="43"/>
      <c r="R605" s="43"/>
      <c r="S605" s="43"/>
      <c r="T605" s="79"/>
      <c r="AT605" s="25" t="s">
        <v>153</v>
      </c>
      <c r="AU605" s="25" t="s">
        <v>82</v>
      </c>
    </row>
    <row r="606" spans="2:65" s="12" customFormat="1">
      <c r="B606" s="221"/>
      <c r="C606" s="222"/>
      <c r="D606" s="217" t="s">
        <v>157</v>
      </c>
      <c r="E606" s="223" t="s">
        <v>22</v>
      </c>
      <c r="F606" s="224" t="s">
        <v>495</v>
      </c>
      <c r="G606" s="222"/>
      <c r="H606" s="225" t="s">
        <v>22</v>
      </c>
      <c r="I606" s="226"/>
      <c r="J606" s="222"/>
      <c r="K606" s="222"/>
      <c r="L606" s="227"/>
      <c r="M606" s="228"/>
      <c r="N606" s="229"/>
      <c r="O606" s="229"/>
      <c r="P606" s="229"/>
      <c r="Q606" s="229"/>
      <c r="R606" s="229"/>
      <c r="S606" s="229"/>
      <c r="T606" s="230"/>
      <c r="AT606" s="231" t="s">
        <v>157</v>
      </c>
      <c r="AU606" s="231" t="s">
        <v>82</v>
      </c>
      <c r="AV606" s="12" t="s">
        <v>24</v>
      </c>
      <c r="AW606" s="12" t="s">
        <v>39</v>
      </c>
      <c r="AX606" s="12" t="s">
        <v>75</v>
      </c>
      <c r="AY606" s="231" t="s">
        <v>144</v>
      </c>
    </row>
    <row r="607" spans="2:65" s="13" customFormat="1">
      <c r="B607" s="232"/>
      <c r="C607" s="233"/>
      <c r="D607" s="245" t="s">
        <v>157</v>
      </c>
      <c r="E607" s="255" t="s">
        <v>22</v>
      </c>
      <c r="F607" s="256" t="s">
        <v>1156</v>
      </c>
      <c r="G607" s="233"/>
      <c r="H607" s="257">
        <v>454.5</v>
      </c>
      <c r="I607" s="237"/>
      <c r="J607" s="233"/>
      <c r="K607" s="233"/>
      <c r="L607" s="238"/>
      <c r="M607" s="239"/>
      <c r="N607" s="240"/>
      <c r="O607" s="240"/>
      <c r="P607" s="240"/>
      <c r="Q607" s="240"/>
      <c r="R607" s="240"/>
      <c r="S607" s="240"/>
      <c r="T607" s="241"/>
      <c r="AT607" s="242" t="s">
        <v>157</v>
      </c>
      <c r="AU607" s="242" t="s">
        <v>82</v>
      </c>
      <c r="AV607" s="13" t="s">
        <v>82</v>
      </c>
      <c r="AW607" s="13" t="s">
        <v>39</v>
      </c>
      <c r="AX607" s="13" t="s">
        <v>24</v>
      </c>
      <c r="AY607" s="242" t="s">
        <v>144</v>
      </c>
    </row>
    <row r="608" spans="2:65" s="1" customFormat="1" ht="22.5" customHeight="1">
      <c r="B608" s="42"/>
      <c r="C608" s="205" t="s">
        <v>1157</v>
      </c>
      <c r="D608" s="205" t="s">
        <v>146</v>
      </c>
      <c r="E608" s="206" t="s">
        <v>498</v>
      </c>
      <c r="F608" s="207" t="s">
        <v>499</v>
      </c>
      <c r="G608" s="208" t="s">
        <v>245</v>
      </c>
      <c r="H608" s="209">
        <v>13.624000000000001</v>
      </c>
      <c r="I608" s="210"/>
      <c r="J608" s="211">
        <f>ROUND(I608*H608,2)</f>
        <v>0</v>
      </c>
      <c r="K608" s="207" t="s">
        <v>150</v>
      </c>
      <c r="L608" s="62"/>
      <c r="M608" s="212" t="s">
        <v>22</v>
      </c>
      <c r="N608" s="213" t="s">
        <v>46</v>
      </c>
      <c r="O608" s="43"/>
      <c r="P608" s="214">
        <f>O608*H608</f>
        <v>0</v>
      </c>
      <c r="Q608" s="214">
        <v>2.2563399999999998</v>
      </c>
      <c r="R608" s="214">
        <f>Q608*H608</f>
        <v>30.740376159999997</v>
      </c>
      <c r="S608" s="214">
        <v>0</v>
      </c>
      <c r="T608" s="215">
        <f>S608*H608</f>
        <v>0</v>
      </c>
      <c r="AR608" s="25" t="s">
        <v>151</v>
      </c>
      <c r="AT608" s="25" t="s">
        <v>146</v>
      </c>
      <c r="AU608" s="25" t="s">
        <v>82</v>
      </c>
      <c r="AY608" s="25" t="s">
        <v>144</v>
      </c>
      <c r="BE608" s="216">
        <f>IF(N608="základní",J608,0)</f>
        <v>0</v>
      </c>
      <c r="BF608" s="216">
        <f>IF(N608="snížená",J608,0)</f>
        <v>0</v>
      </c>
      <c r="BG608" s="216">
        <f>IF(N608="zákl. přenesená",J608,0)</f>
        <v>0</v>
      </c>
      <c r="BH608" s="216">
        <f>IF(N608="sníž. přenesená",J608,0)</f>
        <v>0</v>
      </c>
      <c r="BI608" s="216">
        <f>IF(N608="nulová",J608,0)</f>
        <v>0</v>
      </c>
      <c r="BJ608" s="25" t="s">
        <v>24</v>
      </c>
      <c r="BK608" s="216">
        <f>ROUND(I608*H608,2)</f>
        <v>0</v>
      </c>
      <c r="BL608" s="25" t="s">
        <v>151</v>
      </c>
      <c r="BM608" s="25" t="s">
        <v>500</v>
      </c>
    </row>
    <row r="609" spans="2:65" s="1" customFormat="1">
      <c r="B609" s="42"/>
      <c r="C609" s="64"/>
      <c r="D609" s="217" t="s">
        <v>153</v>
      </c>
      <c r="E609" s="64"/>
      <c r="F609" s="218" t="s">
        <v>501</v>
      </c>
      <c r="G609" s="64"/>
      <c r="H609" s="64"/>
      <c r="I609" s="173"/>
      <c r="J609" s="64"/>
      <c r="K609" s="64"/>
      <c r="L609" s="62"/>
      <c r="M609" s="219"/>
      <c r="N609" s="43"/>
      <c r="O609" s="43"/>
      <c r="P609" s="43"/>
      <c r="Q609" s="43"/>
      <c r="R609" s="43"/>
      <c r="S609" s="43"/>
      <c r="T609" s="79"/>
      <c r="AT609" s="25" t="s">
        <v>153</v>
      </c>
      <c r="AU609" s="25" t="s">
        <v>82</v>
      </c>
    </row>
    <row r="610" spans="2:65" s="12" customFormat="1">
      <c r="B610" s="221"/>
      <c r="C610" s="222"/>
      <c r="D610" s="217" t="s">
        <v>157</v>
      </c>
      <c r="E610" s="223" t="s">
        <v>22</v>
      </c>
      <c r="F610" s="224" t="s">
        <v>158</v>
      </c>
      <c r="G610" s="222"/>
      <c r="H610" s="225" t="s">
        <v>22</v>
      </c>
      <c r="I610" s="226"/>
      <c r="J610" s="222"/>
      <c r="K610" s="222"/>
      <c r="L610" s="227"/>
      <c r="M610" s="228"/>
      <c r="N610" s="229"/>
      <c r="O610" s="229"/>
      <c r="P610" s="229"/>
      <c r="Q610" s="229"/>
      <c r="R610" s="229"/>
      <c r="S610" s="229"/>
      <c r="T610" s="230"/>
      <c r="AT610" s="231" t="s">
        <v>157</v>
      </c>
      <c r="AU610" s="231" t="s">
        <v>82</v>
      </c>
      <c r="AV610" s="12" t="s">
        <v>24</v>
      </c>
      <c r="AW610" s="12" t="s">
        <v>39</v>
      </c>
      <c r="AX610" s="12" t="s">
        <v>75</v>
      </c>
      <c r="AY610" s="231" t="s">
        <v>144</v>
      </c>
    </row>
    <row r="611" spans="2:65" s="12" customFormat="1">
      <c r="B611" s="221"/>
      <c r="C611" s="222"/>
      <c r="D611" s="217" t="s">
        <v>157</v>
      </c>
      <c r="E611" s="223" t="s">
        <v>22</v>
      </c>
      <c r="F611" s="224" t="s">
        <v>502</v>
      </c>
      <c r="G611" s="222"/>
      <c r="H611" s="225" t="s">
        <v>22</v>
      </c>
      <c r="I611" s="226"/>
      <c r="J611" s="222"/>
      <c r="K611" s="222"/>
      <c r="L611" s="227"/>
      <c r="M611" s="228"/>
      <c r="N611" s="229"/>
      <c r="O611" s="229"/>
      <c r="P611" s="229"/>
      <c r="Q611" s="229"/>
      <c r="R611" s="229"/>
      <c r="S611" s="229"/>
      <c r="T611" s="230"/>
      <c r="AT611" s="231" t="s">
        <v>157</v>
      </c>
      <c r="AU611" s="231" t="s">
        <v>82</v>
      </c>
      <c r="AV611" s="12" t="s">
        <v>24</v>
      </c>
      <c r="AW611" s="12" t="s">
        <v>39</v>
      </c>
      <c r="AX611" s="12" t="s">
        <v>75</v>
      </c>
      <c r="AY611" s="231" t="s">
        <v>144</v>
      </c>
    </row>
    <row r="612" spans="2:65" s="13" customFormat="1">
      <c r="B612" s="232"/>
      <c r="C612" s="233"/>
      <c r="D612" s="217" t="s">
        <v>157</v>
      </c>
      <c r="E612" s="234" t="s">
        <v>22</v>
      </c>
      <c r="F612" s="235" t="s">
        <v>1158</v>
      </c>
      <c r="G612" s="233"/>
      <c r="H612" s="236">
        <v>4.9000000000000002E-2</v>
      </c>
      <c r="I612" s="237"/>
      <c r="J612" s="233"/>
      <c r="K612" s="233"/>
      <c r="L612" s="238"/>
      <c r="M612" s="239"/>
      <c r="N612" s="240"/>
      <c r="O612" s="240"/>
      <c r="P612" s="240"/>
      <c r="Q612" s="240"/>
      <c r="R612" s="240"/>
      <c r="S612" s="240"/>
      <c r="T612" s="241"/>
      <c r="AT612" s="242" t="s">
        <v>157</v>
      </c>
      <c r="AU612" s="242" t="s">
        <v>82</v>
      </c>
      <c r="AV612" s="13" t="s">
        <v>82</v>
      </c>
      <c r="AW612" s="13" t="s">
        <v>39</v>
      </c>
      <c r="AX612" s="13" t="s">
        <v>75</v>
      </c>
      <c r="AY612" s="242" t="s">
        <v>144</v>
      </c>
    </row>
    <row r="613" spans="2:65" s="13" customFormat="1">
      <c r="B613" s="232"/>
      <c r="C613" s="233"/>
      <c r="D613" s="217" t="s">
        <v>157</v>
      </c>
      <c r="E613" s="234" t="s">
        <v>22</v>
      </c>
      <c r="F613" s="235" t="s">
        <v>1159</v>
      </c>
      <c r="G613" s="233"/>
      <c r="H613" s="236">
        <v>7.4999999999999997E-2</v>
      </c>
      <c r="I613" s="237"/>
      <c r="J613" s="233"/>
      <c r="K613" s="233"/>
      <c r="L613" s="238"/>
      <c r="M613" s="239"/>
      <c r="N613" s="240"/>
      <c r="O613" s="240"/>
      <c r="P613" s="240"/>
      <c r="Q613" s="240"/>
      <c r="R613" s="240"/>
      <c r="S613" s="240"/>
      <c r="T613" s="241"/>
      <c r="AT613" s="242" t="s">
        <v>157</v>
      </c>
      <c r="AU613" s="242" t="s">
        <v>82</v>
      </c>
      <c r="AV613" s="13" t="s">
        <v>82</v>
      </c>
      <c r="AW613" s="13" t="s">
        <v>39</v>
      </c>
      <c r="AX613" s="13" t="s">
        <v>75</v>
      </c>
      <c r="AY613" s="242" t="s">
        <v>144</v>
      </c>
    </row>
    <row r="614" spans="2:65" s="13" customFormat="1">
      <c r="B614" s="232"/>
      <c r="C614" s="233"/>
      <c r="D614" s="217" t="s">
        <v>157</v>
      </c>
      <c r="E614" s="234" t="s">
        <v>22</v>
      </c>
      <c r="F614" s="235" t="s">
        <v>1160</v>
      </c>
      <c r="G614" s="233"/>
      <c r="H614" s="236">
        <v>13.5</v>
      </c>
      <c r="I614" s="237"/>
      <c r="J614" s="233"/>
      <c r="K614" s="233"/>
      <c r="L614" s="238"/>
      <c r="M614" s="239"/>
      <c r="N614" s="240"/>
      <c r="O614" s="240"/>
      <c r="P614" s="240"/>
      <c r="Q614" s="240"/>
      <c r="R614" s="240"/>
      <c r="S614" s="240"/>
      <c r="T614" s="241"/>
      <c r="AT614" s="242" t="s">
        <v>157</v>
      </c>
      <c r="AU614" s="242" t="s">
        <v>82</v>
      </c>
      <c r="AV614" s="13" t="s">
        <v>82</v>
      </c>
      <c r="AW614" s="13" t="s">
        <v>39</v>
      </c>
      <c r="AX614" s="13" t="s">
        <v>75</v>
      </c>
      <c r="AY614" s="242" t="s">
        <v>144</v>
      </c>
    </row>
    <row r="615" spans="2:65" s="14" customFormat="1">
      <c r="B615" s="243"/>
      <c r="C615" s="244"/>
      <c r="D615" s="245" t="s">
        <v>157</v>
      </c>
      <c r="E615" s="246" t="s">
        <v>22</v>
      </c>
      <c r="F615" s="247" t="s">
        <v>166</v>
      </c>
      <c r="G615" s="244"/>
      <c r="H615" s="248">
        <v>13.624000000000001</v>
      </c>
      <c r="I615" s="249"/>
      <c r="J615" s="244"/>
      <c r="K615" s="244"/>
      <c r="L615" s="250"/>
      <c r="M615" s="251"/>
      <c r="N615" s="252"/>
      <c r="O615" s="252"/>
      <c r="P615" s="252"/>
      <c r="Q615" s="252"/>
      <c r="R615" s="252"/>
      <c r="S615" s="252"/>
      <c r="T615" s="253"/>
      <c r="AT615" s="254" t="s">
        <v>157</v>
      </c>
      <c r="AU615" s="254" t="s">
        <v>82</v>
      </c>
      <c r="AV615" s="14" t="s">
        <v>151</v>
      </c>
      <c r="AW615" s="14" t="s">
        <v>39</v>
      </c>
      <c r="AX615" s="14" t="s">
        <v>24</v>
      </c>
      <c r="AY615" s="254" t="s">
        <v>144</v>
      </c>
    </row>
    <row r="616" spans="2:65" s="1" customFormat="1" ht="22.5" customHeight="1">
      <c r="B616" s="42"/>
      <c r="C616" s="205" t="s">
        <v>1161</v>
      </c>
      <c r="D616" s="205" t="s">
        <v>146</v>
      </c>
      <c r="E616" s="206" t="s">
        <v>507</v>
      </c>
      <c r="F616" s="207" t="s">
        <v>508</v>
      </c>
      <c r="G616" s="208" t="s">
        <v>149</v>
      </c>
      <c r="H616" s="209">
        <v>987.94500000000005</v>
      </c>
      <c r="I616" s="210"/>
      <c r="J616" s="211">
        <f>ROUND(I616*H616,2)</f>
        <v>0</v>
      </c>
      <c r="K616" s="207" t="s">
        <v>150</v>
      </c>
      <c r="L616" s="62"/>
      <c r="M616" s="212" t="s">
        <v>22</v>
      </c>
      <c r="N616" s="213" t="s">
        <v>46</v>
      </c>
      <c r="O616" s="43"/>
      <c r="P616" s="214">
        <f>O616*H616</f>
        <v>0</v>
      </c>
      <c r="Q616" s="214">
        <v>6.8749999999999996E-4</v>
      </c>
      <c r="R616" s="214">
        <f>Q616*H616</f>
        <v>0.67921218750000001</v>
      </c>
      <c r="S616" s="214">
        <v>0</v>
      </c>
      <c r="T616" s="215">
        <f>S616*H616</f>
        <v>0</v>
      </c>
      <c r="AR616" s="25" t="s">
        <v>151</v>
      </c>
      <c r="AT616" s="25" t="s">
        <v>146</v>
      </c>
      <c r="AU616" s="25" t="s">
        <v>82</v>
      </c>
      <c r="AY616" s="25" t="s">
        <v>144</v>
      </c>
      <c r="BE616" s="216">
        <f>IF(N616="základní",J616,0)</f>
        <v>0</v>
      </c>
      <c r="BF616" s="216">
        <f>IF(N616="snížená",J616,0)</f>
        <v>0</v>
      </c>
      <c r="BG616" s="216">
        <f>IF(N616="zákl. přenesená",J616,0)</f>
        <v>0</v>
      </c>
      <c r="BH616" s="216">
        <f>IF(N616="sníž. přenesená",J616,0)</f>
        <v>0</v>
      </c>
      <c r="BI616" s="216">
        <f>IF(N616="nulová",J616,0)</f>
        <v>0</v>
      </c>
      <c r="BJ616" s="25" t="s">
        <v>24</v>
      </c>
      <c r="BK616" s="216">
        <f>ROUND(I616*H616,2)</f>
        <v>0</v>
      </c>
      <c r="BL616" s="25" t="s">
        <v>151</v>
      </c>
      <c r="BM616" s="25" t="s">
        <v>509</v>
      </c>
    </row>
    <row r="617" spans="2:65" s="1" customFormat="1">
      <c r="B617" s="42"/>
      <c r="C617" s="64"/>
      <c r="D617" s="217" t="s">
        <v>153</v>
      </c>
      <c r="E617" s="64"/>
      <c r="F617" s="218" t="s">
        <v>510</v>
      </c>
      <c r="G617" s="64"/>
      <c r="H617" s="64"/>
      <c r="I617" s="173"/>
      <c r="J617" s="64"/>
      <c r="K617" s="64"/>
      <c r="L617" s="62"/>
      <c r="M617" s="219"/>
      <c r="N617" s="43"/>
      <c r="O617" s="43"/>
      <c r="P617" s="43"/>
      <c r="Q617" s="43"/>
      <c r="R617" s="43"/>
      <c r="S617" s="43"/>
      <c r="T617" s="79"/>
      <c r="AT617" s="25" t="s">
        <v>153</v>
      </c>
      <c r="AU617" s="25" t="s">
        <v>82</v>
      </c>
    </row>
    <row r="618" spans="2:65" s="1" customFormat="1" ht="27">
      <c r="B618" s="42"/>
      <c r="C618" s="64"/>
      <c r="D618" s="217" t="s">
        <v>155</v>
      </c>
      <c r="E618" s="64"/>
      <c r="F618" s="220" t="s">
        <v>511</v>
      </c>
      <c r="G618" s="64"/>
      <c r="H618" s="64"/>
      <c r="I618" s="173"/>
      <c r="J618" s="64"/>
      <c r="K618" s="64"/>
      <c r="L618" s="62"/>
      <c r="M618" s="219"/>
      <c r="N618" s="43"/>
      <c r="O618" s="43"/>
      <c r="P618" s="43"/>
      <c r="Q618" s="43"/>
      <c r="R618" s="43"/>
      <c r="S618" s="43"/>
      <c r="T618" s="79"/>
      <c r="AT618" s="25" t="s">
        <v>155</v>
      </c>
      <c r="AU618" s="25" t="s">
        <v>82</v>
      </c>
    </row>
    <row r="619" spans="2:65" s="12" customFormat="1">
      <c r="B619" s="221"/>
      <c r="C619" s="222"/>
      <c r="D619" s="217" t="s">
        <v>157</v>
      </c>
      <c r="E619" s="223" t="s">
        <v>22</v>
      </c>
      <c r="F619" s="224" t="s">
        <v>158</v>
      </c>
      <c r="G619" s="222"/>
      <c r="H619" s="225" t="s">
        <v>22</v>
      </c>
      <c r="I619" s="226"/>
      <c r="J619" s="222"/>
      <c r="K619" s="222"/>
      <c r="L619" s="227"/>
      <c r="M619" s="228"/>
      <c r="N619" s="229"/>
      <c r="O619" s="229"/>
      <c r="P619" s="229"/>
      <c r="Q619" s="229"/>
      <c r="R619" s="229"/>
      <c r="S619" s="229"/>
      <c r="T619" s="230"/>
      <c r="AT619" s="231" t="s">
        <v>157</v>
      </c>
      <c r="AU619" s="231" t="s">
        <v>82</v>
      </c>
      <c r="AV619" s="12" t="s">
        <v>24</v>
      </c>
      <c r="AW619" s="12" t="s">
        <v>39</v>
      </c>
      <c r="AX619" s="12" t="s">
        <v>75</v>
      </c>
      <c r="AY619" s="231" t="s">
        <v>144</v>
      </c>
    </row>
    <row r="620" spans="2:65" s="13" customFormat="1">
      <c r="B620" s="232"/>
      <c r="C620" s="233"/>
      <c r="D620" s="245" t="s">
        <v>157</v>
      </c>
      <c r="E620" s="255" t="s">
        <v>22</v>
      </c>
      <c r="F620" s="256" t="s">
        <v>1162</v>
      </c>
      <c r="G620" s="233"/>
      <c r="H620" s="257">
        <v>987.94500000000005</v>
      </c>
      <c r="I620" s="237"/>
      <c r="J620" s="233"/>
      <c r="K620" s="233"/>
      <c r="L620" s="238"/>
      <c r="M620" s="239"/>
      <c r="N620" s="240"/>
      <c r="O620" s="240"/>
      <c r="P620" s="240"/>
      <c r="Q620" s="240"/>
      <c r="R620" s="240"/>
      <c r="S620" s="240"/>
      <c r="T620" s="241"/>
      <c r="AT620" s="242" t="s">
        <v>157</v>
      </c>
      <c r="AU620" s="242" t="s">
        <v>82</v>
      </c>
      <c r="AV620" s="13" t="s">
        <v>82</v>
      </c>
      <c r="AW620" s="13" t="s">
        <v>39</v>
      </c>
      <c r="AX620" s="13" t="s">
        <v>24</v>
      </c>
      <c r="AY620" s="242" t="s">
        <v>144</v>
      </c>
    </row>
    <row r="621" spans="2:65" s="1" customFormat="1" ht="22.5" customHeight="1">
      <c r="B621" s="42"/>
      <c r="C621" s="205" t="s">
        <v>1163</v>
      </c>
      <c r="D621" s="205" t="s">
        <v>146</v>
      </c>
      <c r="E621" s="206" t="s">
        <v>1164</v>
      </c>
      <c r="F621" s="207" t="s">
        <v>1165</v>
      </c>
      <c r="G621" s="208" t="s">
        <v>220</v>
      </c>
      <c r="H621" s="209">
        <v>8</v>
      </c>
      <c r="I621" s="210"/>
      <c r="J621" s="211">
        <f>ROUND(I621*H621,2)</f>
        <v>0</v>
      </c>
      <c r="K621" s="207" t="s">
        <v>150</v>
      </c>
      <c r="L621" s="62"/>
      <c r="M621" s="212" t="s">
        <v>22</v>
      </c>
      <c r="N621" s="213" t="s">
        <v>46</v>
      </c>
      <c r="O621" s="43"/>
      <c r="P621" s="214">
        <f>O621*H621</f>
        <v>0</v>
      </c>
      <c r="Q621" s="214">
        <v>0.29220869999999999</v>
      </c>
      <c r="R621" s="214">
        <f>Q621*H621</f>
        <v>2.3376695999999999</v>
      </c>
      <c r="S621" s="214">
        <v>0</v>
      </c>
      <c r="T621" s="215">
        <f>S621*H621</f>
        <v>0</v>
      </c>
      <c r="AR621" s="25" t="s">
        <v>151</v>
      </c>
      <c r="AT621" s="25" t="s">
        <v>146</v>
      </c>
      <c r="AU621" s="25" t="s">
        <v>82</v>
      </c>
      <c r="AY621" s="25" t="s">
        <v>144</v>
      </c>
      <c r="BE621" s="216">
        <f>IF(N621="základní",J621,0)</f>
        <v>0</v>
      </c>
      <c r="BF621" s="216">
        <f>IF(N621="snížená",J621,0)</f>
        <v>0</v>
      </c>
      <c r="BG621" s="216">
        <f>IF(N621="zákl. přenesená",J621,0)</f>
        <v>0</v>
      </c>
      <c r="BH621" s="216">
        <f>IF(N621="sníž. přenesená",J621,0)</f>
        <v>0</v>
      </c>
      <c r="BI621" s="216">
        <f>IF(N621="nulová",J621,0)</f>
        <v>0</v>
      </c>
      <c r="BJ621" s="25" t="s">
        <v>24</v>
      </c>
      <c r="BK621" s="216">
        <f>ROUND(I621*H621,2)</f>
        <v>0</v>
      </c>
      <c r="BL621" s="25" t="s">
        <v>151</v>
      </c>
      <c r="BM621" s="25" t="s">
        <v>1166</v>
      </c>
    </row>
    <row r="622" spans="2:65" s="1" customFormat="1">
      <c r="B622" s="42"/>
      <c r="C622" s="64"/>
      <c r="D622" s="217" t="s">
        <v>153</v>
      </c>
      <c r="E622" s="64"/>
      <c r="F622" s="218" t="s">
        <v>1167</v>
      </c>
      <c r="G622" s="64"/>
      <c r="H622" s="64"/>
      <c r="I622" s="173"/>
      <c r="J622" s="64"/>
      <c r="K622" s="64"/>
      <c r="L622" s="62"/>
      <c r="M622" s="219"/>
      <c r="N622" s="43"/>
      <c r="O622" s="43"/>
      <c r="P622" s="43"/>
      <c r="Q622" s="43"/>
      <c r="R622" s="43"/>
      <c r="S622" s="43"/>
      <c r="T622" s="79"/>
      <c r="AT622" s="25" t="s">
        <v>153</v>
      </c>
      <c r="AU622" s="25" t="s">
        <v>82</v>
      </c>
    </row>
    <row r="623" spans="2:65" s="1" customFormat="1" ht="54">
      <c r="B623" s="42"/>
      <c r="C623" s="64"/>
      <c r="D623" s="217" t="s">
        <v>155</v>
      </c>
      <c r="E623" s="64"/>
      <c r="F623" s="220" t="s">
        <v>1168</v>
      </c>
      <c r="G623" s="64"/>
      <c r="H623" s="64"/>
      <c r="I623" s="173"/>
      <c r="J623" s="64"/>
      <c r="K623" s="64"/>
      <c r="L623" s="62"/>
      <c r="M623" s="219"/>
      <c r="N623" s="43"/>
      <c r="O623" s="43"/>
      <c r="P623" s="43"/>
      <c r="Q623" s="43"/>
      <c r="R623" s="43"/>
      <c r="S623" s="43"/>
      <c r="T623" s="79"/>
      <c r="AT623" s="25" t="s">
        <v>155</v>
      </c>
      <c r="AU623" s="25" t="s">
        <v>82</v>
      </c>
    </row>
    <row r="624" spans="2:65" s="12" customFormat="1">
      <c r="B624" s="221"/>
      <c r="C624" s="222"/>
      <c r="D624" s="217" t="s">
        <v>157</v>
      </c>
      <c r="E624" s="223" t="s">
        <v>22</v>
      </c>
      <c r="F624" s="224" t="s">
        <v>158</v>
      </c>
      <c r="G624" s="222"/>
      <c r="H624" s="225" t="s">
        <v>22</v>
      </c>
      <c r="I624" s="226"/>
      <c r="J624" s="222"/>
      <c r="K624" s="222"/>
      <c r="L624" s="227"/>
      <c r="M624" s="228"/>
      <c r="N624" s="229"/>
      <c r="O624" s="229"/>
      <c r="P624" s="229"/>
      <c r="Q624" s="229"/>
      <c r="R624" s="229"/>
      <c r="S624" s="229"/>
      <c r="T624" s="230"/>
      <c r="AT624" s="231" t="s">
        <v>157</v>
      </c>
      <c r="AU624" s="231" t="s">
        <v>82</v>
      </c>
      <c r="AV624" s="12" t="s">
        <v>24</v>
      </c>
      <c r="AW624" s="12" t="s">
        <v>39</v>
      </c>
      <c r="AX624" s="12" t="s">
        <v>75</v>
      </c>
      <c r="AY624" s="231" t="s">
        <v>144</v>
      </c>
    </row>
    <row r="625" spans="2:65" s="12" customFormat="1">
      <c r="B625" s="221"/>
      <c r="C625" s="222"/>
      <c r="D625" s="217" t="s">
        <v>157</v>
      </c>
      <c r="E625" s="223" t="s">
        <v>22</v>
      </c>
      <c r="F625" s="224" t="s">
        <v>1169</v>
      </c>
      <c r="G625" s="222"/>
      <c r="H625" s="225" t="s">
        <v>22</v>
      </c>
      <c r="I625" s="226"/>
      <c r="J625" s="222"/>
      <c r="K625" s="222"/>
      <c r="L625" s="227"/>
      <c r="M625" s="228"/>
      <c r="N625" s="229"/>
      <c r="O625" s="229"/>
      <c r="P625" s="229"/>
      <c r="Q625" s="229"/>
      <c r="R625" s="229"/>
      <c r="S625" s="229"/>
      <c r="T625" s="230"/>
      <c r="AT625" s="231" t="s">
        <v>157</v>
      </c>
      <c r="AU625" s="231" t="s">
        <v>82</v>
      </c>
      <c r="AV625" s="12" t="s">
        <v>24</v>
      </c>
      <c r="AW625" s="12" t="s">
        <v>39</v>
      </c>
      <c r="AX625" s="12" t="s">
        <v>75</v>
      </c>
      <c r="AY625" s="231" t="s">
        <v>144</v>
      </c>
    </row>
    <row r="626" spans="2:65" s="13" customFormat="1">
      <c r="B626" s="232"/>
      <c r="C626" s="233"/>
      <c r="D626" s="245" t="s">
        <v>157</v>
      </c>
      <c r="E626" s="255" t="s">
        <v>22</v>
      </c>
      <c r="F626" s="256" t="s">
        <v>1170</v>
      </c>
      <c r="G626" s="233"/>
      <c r="H626" s="257">
        <v>8</v>
      </c>
      <c r="I626" s="237"/>
      <c r="J626" s="233"/>
      <c r="K626" s="233"/>
      <c r="L626" s="238"/>
      <c r="M626" s="239"/>
      <c r="N626" s="240"/>
      <c r="O626" s="240"/>
      <c r="P626" s="240"/>
      <c r="Q626" s="240"/>
      <c r="R626" s="240"/>
      <c r="S626" s="240"/>
      <c r="T626" s="241"/>
      <c r="AT626" s="242" t="s">
        <v>157</v>
      </c>
      <c r="AU626" s="242" t="s">
        <v>82</v>
      </c>
      <c r="AV626" s="13" t="s">
        <v>82</v>
      </c>
      <c r="AW626" s="13" t="s">
        <v>39</v>
      </c>
      <c r="AX626" s="13" t="s">
        <v>24</v>
      </c>
      <c r="AY626" s="242" t="s">
        <v>144</v>
      </c>
    </row>
    <row r="627" spans="2:65" s="1" customFormat="1" ht="22.5" customHeight="1">
      <c r="B627" s="42"/>
      <c r="C627" s="269" t="s">
        <v>1171</v>
      </c>
      <c r="D627" s="269" t="s">
        <v>301</v>
      </c>
      <c r="E627" s="270" t="s">
        <v>1172</v>
      </c>
      <c r="F627" s="271" t="s">
        <v>1173</v>
      </c>
      <c r="G627" s="272" t="s">
        <v>220</v>
      </c>
      <c r="H627" s="273">
        <v>8</v>
      </c>
      <c r="I627" s="274"/>
      <c r="J627" s="275">
        <f>ROUND(I627*H627,2)</f>
        <v>0</v>
      </c>
      <c r="K627" s="271" t="s">
        <v>22</v>
      </c>
      <c r="L627" s="276"/>
      <c r="M627" s="277" t="s">
        <v>22</v>
      </c>
      <c r="N627" s="278" t="s">
        <v>46</v>
      </c>
      <c r="O627" s="43"/>
      <c r="P627" s="214">
        <f>O627*H627</f>
        <v>0</v>
      </c>
      <c r="Q627" s="214">
        <v>3.6999999999999998E-2</v>
      </c>
      <c r="R627" s="214">
        <f>Q627*H627</f>
        <v>0.29599999999999999</v>
      </c>
      <c r="S627" s="214">
        <v>0</v>
      </c>
      <c r="T627" s="215">
        <f>S627*H627</f>
        <v>0</v>
      </c>
      <c r="AR627" s="25" t="s">
        <v>217</v>
      </c>
      <c r="AT627" s="25" t="s">
        <v>301</v>
      </c>
      <c r="AU627" s="25" t="s">
        <v>82</v>
      </c>
      <c r="AY627" s="25" t="s">
        <v>144</v>
      </c>
      <c r="BE627" s="216">
        <f>IF(N627="základní",J627,0)</f>
        <v>0</v>
      </c>
      <c r="BF627" s="216">
        <f>IF(N627="snížená",J627,0)</f>
        <v>0</v>
      </c>
      <c r="BG627" s="216">
        <f>IF(N627="zákl. přenesená",J627,0)</f>
        <v>0</v>
      </c>
      <c r="BH627" s="216">
        <f>IF(N627="sníž. přenesená",J627,0)</f>
        <v>0</v>
      </c>
      <c r="BI627" s="216">
        <f>IF(N627="nulová",J627,0)</f>
        <v>0</v>
      </c>
      <c r="BJ627" s="25" t="s">
        <v>24</v>
      </c>
      <c r="BK627" s="216">
        <f>ROUND(I627*H627,2)</f>
        <v>0</v>
      </c>
      <c r="BL627" s="25" t="s">
        <v>151</v>
      </c>
      <c r="BM627" s="25" t="s">
        <v>1174</v>
      </c>
    </row>
    <row r="628" spans="2:65" s="1" customFormat="1">
      <c r="B628" s="42"/>
      <c r="C628" s="64"/>
      <c r="D628" s="217" t="s">
        <v>153</v>
      </c>
      <c r="E628" s="64"/>
      <c r="F628" s="218" t="s">
        <v>1173</v>
      </c>
      <c r="G628" s="64"/>
      <c r="H628" s="64"/>
      <c r="I628" s="173"/>
      <c r="J628" s="64"/>
      <c r="K628" s="64"/>
      <c r="L628" s="62"/>
      <c r="M628" s="219"/>
      <c r="N628" s="43"/>
      <c r="O628" s="43"/>
      <c r="P628" s="43"/>
      <c r="Q628" s="43"/>
      <c r="R628" s="43"/>
      <c r="S628" s="43"/>
      <c r="T628" s="79"/>
      <c r="AT628" s="25" t="s">
        <v>153</v>
      </c>
      <c r="AU628" s="25" t="s">
        <v>82</v>
      </c>
    </row>
    <row r="629" spans="2:65" s="12" customFormat="1">
      <c r="B629" s="221"/>
      <c r="C629" s="222"/>
      <c r="D629" s="217" t="s">
        <v>157</v>
      </c>
      <c r="E629" s="223" t="s">
        <v>22</v>
      </c>
      <c r="F629" s="224" t="s">
        <v>1175</v>
      </c>
      <c r="G629" s="222"/>
      <c r="H629" s="225" t="s">
        <v>22</v>
      </c>
      <c r="I629" s="226"/>
      <c r="J629" s="222"/>
      <c r="K629" s="222"/>
      <c r="L629" s="227"/>
      <c r="M629" s="228"/>
      <c r="N629" s="229"/>
      <c r="O629" s="229"/>
      <c r="P629" s="229"/>
      <c r="Q629" s="229"/>
      <c r="R629" s="229"/>
      <c r="S629" s="229"/>
      <c r="T629" s="230"/>
      <c r="AT629" s="231" t="s">
        <v>157</v>
      </c>
      <c r="AU629" s="231" t="s">
        <v>82</v>
      </c>
      <c r="AV629" s="12" t="s">
        <v>24</v>
      </c>
      <c r="AW629" s="12" t="s">
        <v>39</v>
      </c>
      <c r="AX629" s="12" t="s">
        <v>75</v>
      </c>
      <c r="AY629" s="231" t="s">
        <v>144</v>
      </c>
    </row>
    <row r="630" spans="2:65" s="12" customFormat="1">
      <c r="B630" s="221"/>
      <c r="C630" s="222"/>
      <c r="D630" s="217" t="s">
        <v>157</v>
      </c>
      <c r="E630" s="223" t="s">
        <v>22</v>
      </c>
      <c r="F630" s="224" t="s">
        <v>1176</v>
      </c>
      <c r="G630" s="222"/>
      <c r="H630" s="225" t="s">
        <v>22</v>
      </c>
      <c r="I630" s="226"/>
      <c r="J630" s="222"/>
      <c r="K630" s="222"/>
      <c r="L630" s="227"/>
      <c r="M630" s="228"/>
      <c r="N630" s="229"/>
      <c r="O630" s="229"/>
      <c r="P630" s="229"/>
      <c r="Q630" s="229"/>
      <c r="R630" s="229"/>
      <c r="S630" s="229"/>
      <c r="T630" s="230"/>
      <c r="AT630" s="231" t="s">
        <v>157</v>
      </c>
      <c r="AU630" s="231" t="s">
        <v>82</v>
      </c>
      <c r="AV630" s="12" t="s">
        <v>24</v>
      </c>
      <c r="AW630" s="12" t="s">
        <v>39</v>
      </c>
      <c r="AX630" s="12" t="s">
        <v>75</v>
      </c>
      <c r="AY630" s="231" t="s">
        <v>144</v>
      </c>
    </row>
    <row r="631" spans="2:65" s="12" customFormat="1">
      <c r="B631" s="221"/>
      <c r="C631" s="222"/>
      <c r="D631" s="217" t="s">
        <v>157</v>
      </c>
      <c r="E631" s="223" t="s">
        <v>22</v>
      </c>
      <c r="F631" s="224" t="s">
        <v>1177</v>
      </c>
      <c r="G631" s="222"/>
      <c r="H631" s="225" t="s">
        <v>22</v>
      </c>
      <c r="I631" s="226"/>
      <c r="J631" s="222"/>
      <c r="K631" s="222"/>
      <c r="L631" s="227"/>
      <c r="M631" s="228"/>
      <c r="N631" s="229"/>
      <c r="O631" s="229"/>
      <c r="P631" s="229"/>
      <c r="Q631" s="229"/>
      <c r="R631" s="229"/>
      <c r="S631" s="229"/>
      <c r="T631" s="230"/>
      <c r="AT631" s="231" t="s">
        <v>157</v>
      </c>
      <c r="AU631" s="231" t="s">
        <v>82</v>
      </c>
      <c r="AV631" s="12" t="s">
        <v>24</v>
      </c>
      <c r="AW631" s="12" t="s">
        <v>39</v>
      </c>
      <c r="AX631" s="12" t="s">
        <v>75</v>
      </c>
      <c r="AY631" s="231" t="s">
        <v>144</v>
      </c>
    </row>
    <row r="632" spans="2:65" s="12" customFormat="1">
      <c r="B632" s="221"/>
      <c r="C632" s="222"/>
      <c r="D632" s="217" t="s">
        <v>157</v>
      </c>
      <c r="E632" s="223" t="s">
        <v>22</v>
      </c>
      <c r="F632" s="224" t="s">
        <v>1178</v>
      </c>
      <c r="G632" s="222"/>
      <c r="H632" s="225" t="s">
        <v>22</v>
      </c>
      <c r="I632" s="226"/>
      <c r="J632" s="222"/>
      <c r="K632" s="222"/>
      <c r="L632" s="227"/>
      <c r="M632" s="228"/>
      <c r="N632" s="229"/>
      <c r="O632" s="229"/>
      <c r="P632" s="229"/>
      <c r="Q632" s="229"/>
      <c r="R632" s="229"/>
      <c r="S632" s="229"/>
      <c r="T632" s="230"/>
      <c r="AT632" s="231" t="s">
        <v>157</v>
      </c>
      <c r="AU632" s="231" t="s">
        <v>82</v>
      </c>
      <c r="AV632" s="12" t="s">
        <v>24</v>
      </c>
      <c r="AW632" s="12" t="s">
        <v>39</v>
      </c>
      <c r="AX632" s="12" t="s">
        <v>75</v>
      </c>
      <c r="AY632" s="231" t="s">
        <v>144</v>
      </c>
    </row>
    <row r="633" spans="2:65" s="12" customFormat="1">
      <c r="B633" s="221"/>
      <c r="C633" s="222"/>
      <c r="D633" s="217" t="s">
        <v>157</v>
      </c>
      <c r="E633" s="223" t="s">
        <v>22</v>
      </c>
      <c r="F633" s="224" t="s">
        <v>1179</v>
      </c>
      <c r="G633" s="222"/>
      <c r="H633" s="225" t="s">
        <v>22</v>
      </c>
      <c r="I633" s="226"/>
      <c r="J633" s="222"/>
      <c r="K633" s="222"/>
      <c r="L633" s="227"/>
      <c r="M633" s="228"/>
      <c r="N633" s="229"/>
      <c r="O633" s="229"/>
      <c r="P633" s="229"/>
      <c r="Q633" s="229"/>
      <c r="R633" s="229"/>
      <c r="S633" s="229"/>
      <c r="T633" s="230"/>
      <c r="AT633" s="231" t="s">
        <v>157</v>
      </c>
      <c r="AU633" s="231" t="s">
        <v>82</v>
      </c>
      <c r="AV633" s="12" t="s">
        <v>24</v>
      </c>
      <c r="AW633" s="12" t="s">
        <v>39</v>
      </c>
      <c r="AX633" s="12" t="s">
        <v>75</v>
      </c>
      <c r="AY633" s="231" t="s">
        <v>144</v>
      </c>
    </row>
    <row r="634" spans="2:65" s="12" customFormat="1">
      <c r="B634" s="221"/>
      <c r="C634" s="222"/>
      <c r="D634" s="217" t="s">
        <v>157</v>
      </c>
      <c r="E634" s="223" t="s">
        <v>22</v>
      </c>
      <c r="F634" s="224" t="s">
        <v>1180</v>
      </c>
      <c r="G634" s="222"/>
      <c r="H634" s="225" t="s">
        <v>22</v>
      </c>
      <c r="I634" s="226"/>
      <c r="J634" s="222"/>
      <c r="K634" s="222"/>
      <c r="L634" s="227"/>
      <c r="M634" s="228"/>
      <c r="N634" s="229"/>
      <c r="O634" s="229"/>
      <c r="P634" s="229"/>
      <c r="Q634" s="229"/>
      <c r="R634" s="229"/>
      <c r="S634" s="229"/>
      <c r="T634" s="230"/>
      <c r="AT634" s="231" t="s">
        <v>157</v>
      </c>
      <c r="AU634" s="231" t="s">
        <v>82</v>
      </c>
      <c r="AV634" s="12" t="s">
        <v>24</v>
      </c>
      <c r="AW634" s="12" t="s">
        <v>39</v>
      </c>
      <c r="AX634" s="12" t="s">
        <v>75</v>
      </c>
      <c r="AY634" s="231" t="s">
        <v>144</v>
      </c>
    </row>
    <row r="635" spans="2:65" s="12" customFormat="1">
      <c r="B635" s="221"/>
      <c r="C635" s="222"/>
      <c r="D635" s="217" t="s">
        <v>157</v>
      </c>
      <c r="E635" s="223" t="s">
        <v>22</v>
      </c>
      <c r="F635" s="224" t="s">
        <v>1181</v>
      </c>
      <c r="G635" s="222"/>
      <c r="H635" s="225" t="s">
        <v>22</v>
      </c>
      <c r="I635" s="226"/>
      <c r="J635" s="222"/>
      <c r="K635" s="222"/>
      <c r="L635" s="227"/>
      <c r="M635" s="228"/>
      <c r="N635" s="229"/>
      <c r="O635" s="229"/>
      <c r="P635" s="229"/>
      <c r="Q635" s="229"/>
      <c r="R635" s="229"/>
      <c r="S635" s="229"/>
      <c r="T635" s="230"/>
      <c r="AT635" s="231" t="s">
        <v>157</v>
      </c>
      <c r="AU635" s="231" t="s">
        <v>82</v>
      </c>
      <c r="AV635" s="12" t="s">
        <v>24</v>
      </c>
      <c r="AW635" s="12" t="s">
        <v>39</v>
      </c>
      <c r="AX635" s="12" t="s">
        <v>75</v>
      </c>
      <c r="AY635" s="231" t="s">
        <v>144</v>
      </c>
    </row>
    <row r="636" spans="2:65" s="13" customFormat="1">
      <c r="B636" s="232"/>
      <c r="C636" s="233"/>
      <c r="D636" s="245" t="s">
        <v>157</v>
      </c>
      <c r="E636" s="255" t="s">
        <v>22</v>
      </c>
      <c r="F636" s="256" t="s">
        <v>1170</v>
      </c>
      <c r="G636" s="233"/>
      <c r="H636" s="257">
        <v>8</v>
      </c>
      <c r="I636" s="237"/>
      <c r="J636" s="233"/>
      <c r="K636" s="233"/>
      <c r="L636" s="238"/>
      <c r="M636" s="239"/>
      <c r="N636" s="240"/>
      <c r="O636" s="240"/>
      <c r="P636" s="240"/>
      <c r="Q636" s="240"/>
      <c r="R636" s="240"/>
      <c r="S636" s="240"/>
      <c r="T636" s="241"/>
      <c r="AT636" s="242" t="s">
        <v>157</v>
      </c>
      <c r="AU636" s="242" t="s">
        <v>82</v>
      </c>
      <c r="AV636" s="13" t="s">
        <v>82</v>
      </c>
      <c r="AW636" s="13" t="s">
        <v>39</v>
      </c>
      <c r="AX636" s="13" t="s">
        <v>24</v>
      </c>
      <c r="AY636" s="242" t="s">
        <v>144</v>
      </c>
    </row>
    <row r="637" spans="2:65" s="1" customFormat="1" ht="22.5" customHeight="1">
      <c r="B637" s="42"/>
      <c r="C637" s="205" t="s">
        <v>1182</v>
      </c>
      <c r="D637" s="205" t="s">
        <v>146</v>
      </c>
      <c r="E637" s="206" t="s">
        <v>1183</v>
      </c>
      <c r="F637" s="207" t="s">
        <v>1184</v>
      </c>
      <c r="G637" s="208" t="s">
        <v>406</v>
      </c>
      <c r="H637" s="209">
        <v>1</v>
      </c>
      <c r="I637" s="210"/>
      <c r="J637" s="211">
        <f>ROUND(I637*H637,2)</f>
        <v>0</v>
      </c>
      <c r="K637" s="207" t="s">
        <v>22</v>
      </c>
      <c r="L637" s="62"/>
      <c r="M637" s="212" t="s">
        <v>22</v>
      </c>
      <c r="N637" s="213" t="s">
        <v>46</v>
      </c>
      <c r="O637" s="43"/>
      <c r="P637" s="214">
        <f>O637*H637</f>
        <v>0</v>
      </c>
      <c r="Q637" s="214">
        <v>0</v>
      </c>
      <c r="R637" s="214">
        <f>Q637*H637</f>
        <v>0</v>
      </c>
      <c r="S637" s="214">
        <v>0</v>
      </c>
      <c r="T637" s="215">
        <f>S637*H637</f>
        <v>0</v>
      </c>
      <c r="AR637" s="25" t="s">
        <v>151</v>
      </c>
      <c r="AT637" s="25" t="s">
        <v>146</v>
      </c>
      <c r="AU637" s="25" t="s">
        <v>82</v>
      </c>
      <c r="AY637" s="25" t="s">
        <v>144</v>
      </c>
      <c r="BE637" s="216">
        <f>IF(N637="základní",J637,0)</f>
        <v>0</v>
      </c>
      <c r="BF637" s="216">
        <f>IF(N637="snížená",J637,0)</f>
        <v>0</v>
      </c>
      <c r="BG637" s="216">
        <f>IF(N637="zákl. přenesená",J637,0)</f>
        <v>0</v>
      </c>
      <c r="BH637" s="216">
        <f>IF(N637="sníž. přenesená",J637,0)</f>
        <v>0</v>
      </c>
      <c r="BI637" s="216">
        <f>IF(N637="nulová",J637,0)</f>
        <v>0</v>
      </c>
      <c r="BJ637" s="25" t="s">
        <v>24</v>
      </c>
      <c r="BK637" s="216">
        <f>ROUND(I637*H637,2)</f>
        <v>0</v>
      </c>
      <c r="BL637" s="25" t="s">
        <v>151</v>
      </c>
      <c r="BM637" s="25" t="s">
        <v>1185</v>
      </c>
    </row>
    <row r="638" spans="2:65" s="1" customFormat="1">
      <c r="B638" s="42"/>
      <c r="C638" s="64"/>
      <c r="D638" s="217" t="s">
        <v>153</v>
      </c>
      <c r="E638" s="64"/>
      <c r="F638" s="218" t="s">
        <v>1184</v>
      </c>
      <c r="G638" s="64"/>
      <c r="H638" s="64"/>
      <c r="I638" s="173"/>
      <c r="J638" s="64"/>
      <c r="K638" s="64"/>
      <c r="L638" s="62"/>
      <c r="M638" s="219"/>
      <c r="N638" s="43"/>
      <c r="O638" s="43"/>
      <c r="P638" s="43"/>
      <c r="Q638" s="43"/>
      <c r="R638" s="43"/>
      <c r="S638" s="43"/>
      <c r="T638" s="79"/>
      <c r="AT638" s="25" t="s">
        <v>153</v>
      </c>
      <c r="AU638" s="25" t="s">
        <v>82</v>
      </c>
    </row>
    <row r="639" spans="2:65" s="12" customFormat="1">
      <c r="B639" s="221"/>
      <c r="C639" s="222"/>
      <c r="D639" s="217" t="s">
        <v>157</v>
      </c>
      <c r="E639" s="223" t="s">
        <v>22</v>
      </c>
      <c r="F639" s="224" t="s">
        <v>158</v>
      </c>
      <c r="G639" s="222"/>
      <c r="H639" s="225" t="s">
        <v>22</v>
      </c>
      <c r="I639" s="226"/>
      <c r="J639" s="222"/>
      <c r="K639" s="222"/>
      <c r="L639" s="227"/>
      <c r="M639" s="228"/>
      <c r="N639" s="229"/>
      <c r="O639" s="229"/>
      <c r="P639" s="229"/>
      <c r="Q639" s="229"/>
      <c r="R639" s="229"/>
      <c r="S639" s="229"/>
      <c r="T639" s="230"/>
      <c r="AT639" s="231" t="s">
        <v>157</v>
      </c>
      <c r="AU639" s="231" t="s">
        <v>82</v>
      </c>
      <c r="AV639" s="12" t="s">
        <v>24</v>
      </c>
      <c r="AW639" s="12" t="s">
        <v>39</v>
      </c>
      <c r="AX639" s="12" t="s">
        <v>75</v>
      </c>
      <c r="AY639" s="231" t="s">
        <v>144</v>
      </c>
    </row>
    <row r="640" spans="2:65" s="12" customFormat="1">
      <c r="B640" s="221"/>
      <c r="C640" s="222"/>
      <c r="D640" s="217" t="s">
        <v>157</v>
      </c>
      <c r="E640" s="223" t="s">
        <v>22</v>
      </c>
      <c r="F640" s="224" t="s">
        <v>1186</v>
      </c>
      <c r="G640" s="222"/>
      <c r="H640" s="225" t="s">
        <v>22</v>
      </c>
      <c r="I640" s="226"/>
      <c r="J640" s="222"/>
      <c r="K640" s="222"/>
      <c r="L640" s="227"/>
      <c r="M640" s="228"/>
      <c r="N640" s="229"/>
      <c r="O640" s="229"/>
      <c r="P640" s="229"/>
      <c r="Q640" s="229"/>
      <c r="R640" s="229"/>
      <c r="S640" s="229"/>
      <c r="T640" s="230"/>
      <c r="AT640" s="231" t="s">
        <v>157</v>
      </c>
      <c r="AU640" s="231" t="s">
        <v>82</v>
      </c>
      <c r="AV640" s="12" t="s">
        <v>24</v>
      </c>
      <c r="AW640" s="12" t="s">
        <v>39</v>
      </c>
      <c r="AX640" s="12" t="s">
        <v>75</v>
      </c>
      <c r="AY640" s="231" t="s">
        <v>144</v>
      </c>
    </row>
    <row r="641" spans="2:65" s="12" customFormat="1">
      <c r="B641" s="221"/>
      <c r="C641" s="222"/>
      <c r="D641" s="217" t="s">
        <v>157</v>
      </c>
      <c r="E641" s="223" t="s">
        <v>22</v>
      </c>
      <c r="F641" s="224" t="s">
        <v>1187</v>
      </c>
      <c r="G641" s="222"/>
      <c r="H641" s="225" t="s">
        <v>22</v>
      </c>
      <c r="I641" s="226"/>
      <c r="J641" s="222"/>
      <c r="K641" s="222"/>
      <c r="L641" s="227"/>
      <c r="M641" s="228"/>
      <c r="N641" s="229"/>
      <c r="O641" s="229"/>
      <c r="P641" s="229"/>
      <c r="Q641" s="229"/>
      <c r="R641" s="229"/>
      <c r="S641" s="229"/>
      <c r="T641" s="230"/>
      <c r="AT641" s="231" t="s">
        <v>157</v>
      </c>
      <c r="AU641" s="231" t="s">
        <v>82</v>
      </c>
      <c r="AV641" s="12" t="s">
        <v>24</v>
      </c>
      <c r="AW641" s="12" t="s">
        <v>39</v>
      </c>
      <c r="AX641" s="12" t="s">
        <v>75</v>
      </c>
      <c r="AY641" s="231" t="s">
        <v>144</v>
      </c>
    </row>
    <row r="642" spans="2:65" s="13" customFormat="1">
      <c r="B642" s="232"/>
      <c r="C642" s="233"/>
      <c r="D642" s="245" t="s">
        <v>157</v>
      </c>
      <c r="E642" s="255" t="s">
        <v>22</v>
      </c>
      <c r="F642" s="256" t="s">
        <v>420</v>
      </c>
      <c r="G642" s="233"/>
      <c r="H642" s="257">
        <v>1</v>
      </c>
      <c r="I642" s="237"/>
      <c r="J642" s="233"/>
      <c r="K642" s="233"/>
      <c r="L642" s="238"/>
      <c r="M642" s="239"/>
      <c r="N642" s="240"/>
      <c r="O642" s="240"/>
      <c r="P642" s="240"/>
      <c r="Q642" s="240"/>
      <c r="R642" s="240"/>
      <c r="S642" s="240"/>
      <c r="T642" s="241"/>
      <c r="AT642" s="242" t="s">
        <v>157</v>
      </c>
      <c r="AU642" s="242" t="s">
        <v>82</v>
      </c>
      <c r="AV642" s="13" t="s">
        <v>82</v>
      </c>
      <c r="AW642" s="13" t="s">
        <v>39</v>
      </c>
      <c r="AX642" s="13" t="s">
        <v>24</v>
      </c>
      <c r="AY642" s="242" t="s">
        <v>144</v>
      </c>
    </row>
    <row r="643" spans="2:65" s="1" customFormat="1" ht="22.5" customHeight="1">
      <c r="B643" s="42"/>
      <c r="C643" s="269" t="s">
        <v>1188</v>
      </c>
      <c r="D643" s="269" t="s">
        <v>301</v>
      </c>
      <c r="E643" s="270" t="s">
        <v>1189</v>
      </c>
      <c r="F643" s="271" t="s">
        <v>1190</v>
      </c>
      <c r="G643" s="272" t="s">
        <v>406</v>
      </c>
      <c r="H643" s="273">
        <v>1</v>
      </c>
      <c r="I643" s="274"/>
      <c r="J643" s="275">
        <f>ROUND(I643*H643,2)</f>
        <v>0</v>
      </c>
      <c r="K643" s="271" t="s">
        <v>22</v>
      </c>
      <c r="L643" s="276"/>
      <c r="M643" s="277" t="s">
        <v>22</v>
      </c>
      <c r="N643" s="278" t="s">
        <v>46</v>
      </c>
      <c r="O643" s="43"/>
      <c r="P643" s="214">
        <f>O643*H643</f>
        <v>0</v>
      </c>
      <c r="Q643" s="214">
        <v>0</v>
      </c>
      <c r="R643" s="214">
        <f>Q643*H643</f>
        <v>0</v>
      </c>
      <c r="S643" s="214">
        <v>0</v>
      </c>
      <c r="T643" s="215">
        <f>S643*H643</f>
        <v>0</v>
      </c>
      <c r="AR643" s="25" t="s">
        <v>217</v>
      </c>
      <c r="AT643" s="25" t="s">
        <v>301</v>
      </c>
      <c r="AU643" s="25" t="s">
        <v>82</v>
      </c>
      <c r="AY643" s="25" t="s">
        <v>144</v>
      </c>
      <c r="BE643" s="216">
        <f>IF(N643="základní",J643,0)</f>
        <v>0</v>
      </c>
      <c r="BF643" s="216">
        <f>IF(N643="snížená",J643,0)</f>
        <v>0</v>
      </c>
      <c r="BG643" s="216">
        <f>IF(N643="zákl. přenesená",J643,0)</f>
        <v>0</v>
      </c>
      <c r="BH643" s="216">
        <f>IF(N643="sníž. přenesená",J643,0)</f>
        <v>0</v>
      </c>
      <c r="BI643" s="216">
        <f>IF(N643="nulová",J643,0)</f>
        <v>0</v>
      </c>
      <c r="BJ643" s="25" t="s">
        <v>24</v>
      </c>
      <c r="BK643" s="216">
        <f>ROUND(I643*H643,2)</f>
        <v>0</v>
      </c>
      <c r="BL643" s="25" t="s">
        <v>151</v>
      </c>
      <c r="BM643" s="25" t="s">
        <v>1191</v>
      </c>
    </row>
    <row r="644" spans="2:65" s="1" customFormat="1">
      <c r="B644" s="42"/>
      <c r="C644" s="64"/>
      <c r="D644" s="217" t="s">
        <v>153</v>
      </c>
      <c r="E644" s="64"/>
      <c r="F644" s="218" t="s">
        <v>1190</v>
      </c>
      <c r="G644" s="64"/>
      <c r="H644" s="64"/>
      <c r="I644" s="173"/>
      <c r="J644" s="64"/>
      <c r="K644" s="64"/>
      <c r="L644" s="62"/>
      <c r="M644" s="219"/>
      <c r="N644" s="43"/>
      <c r="O644" s="43"/>
      <c r="P644" s="43"/>
      <c r="Q644" s="43"/>
      <c r="R644" s="43"/>
      <c r="S644" s="43"/>
      <c r="T644" s="79"/>
      <c r="AT644" s="25" t="s">
        <v>153</v>
      </c>
      <c r="AU644" s="25" t="s">
        <v>82</v>
      </c>
    </row>
    <row r="645" spans="2:65" s="12" customFormat="1">
      <c r="B645" s="221"/>
      <c r="C645" s="222"/>
      <c r="D645" s="217" t="s">
        <v>157</v>
      </c>
      <c r="E645" s="223" t="s">
        <v>22</v>
      </c>
      <c r="F645" s="224" t="s">
        <v>158</v>
      </c>
      <c r="G645" s="222"/>
      <c r="H645" s="225" t="s">
        <v>22</v>
      </c>
      <c r="I645" s="226"/>
      <c r="J645" s="222"/>
      <c r="K645" s="222"/>
      <c r="L645" s="227"/>
      <c r="M645" s="228"/>
      <c r="N645" s="229"/>
      <c r="O645" s="229"/>
      <c r="P645" s="229"/>
      <c r="Q645" s="229"/>
      <c r="R645" s="229"/>
      <c r="S645" s="229"/>
      <c r="T645" s="230"/>
      <c r="AT645" s="231" t="s">
        <v>157</v>
      </c>
      <c r="AU645" s="231" t="s">
        <v>82</v>
      </c>
      <c r="AV645" s="12" t="s">
        <v>24</v>
      </c>
      <c r="AW645" s="12" t="s">
        <v>39</v>
      </c>
      <c r="AX645" s="12" t="s">
        <v>75</v>
      </c>
      <c r="AY645" s="231" t="s">
        <v>144</v>
      </c>
    </row>
    <row r="646" spans="2:65" s="12" customFormat="1">
      <c r="B646" s="221"/>
      <c r="C646" s="222"/>
      <c r="D646" s="217" t="s">
        <v>157</v>
      </c>
      <c r="E646" s="223" t="s">
        <v>22</v>
      </c>
      <c r="F646" s="224" t="s">
        <v>1186</v>
      </c>
      <c r="G646" s="222"/>
      <c r="H646" s="225" t="s">
        <v>22</v>
      </c>
      <c r="I646" s="226"/>
      <c r="J646" s="222"/>
      <c r="K646" s="222"/>
      <c r="L646" s="227"/>
      <c r="M646" s="228"/>
      <c r="N646" s="229"/>
      <c r="O646" s="229"/>
      <c r="P646" s="229"/>
      <c r="Q646" s="229"/>
      <c r="R646" s="229"/>
      <c r="S646" s="229"/>
      <c r="T646" s="230"/>
      <c r="AT646" s="231" t="s">
        <v>157</v>
      </c>
      <c r="AU646" s="231" t="s">
        <v>82</v>
      </c>
      <c r="AV646" s="12" t="s">
        <v>24</v>
      </c>
      <c r="AW646" s="12" t="s">
        <v>39</v>
      </c>
      <c r="AX646" s="12" t="s">
        <v>75</v>
      </c>
      <c r="AY646" s="231" t="s">
        <v>144</v>
      </c>
    </row>
    <row r="647" spans="2:65" s="12" customFormat="1">
      <c r="B647" s="221"/>
      <c r="C647" s="222"/>
      <c r="D647" s="217" t="s">
        <v>157</v>
      </c>
      <c r="E647" s="223" t="s">
        <v>22</v>
      </c>
      <c r="F647" s="224" t="s">
        <v>1187</v>
      </c>
      <c r="G647" s="222"/>
      <c r="H647" s="225" t="s">
        <v>22</v>
      </c>
      <c r="I647" s="226"/>
      <c r="J647" s="222"/>
      <c r="K647" s="222"/>
      <c r="L647" s="227"/>
      <c r="M647" s="228"/>
      <c r="N647" s="229"/>
      <c r="O647" s="229"/>
      <c r="P647" s="229"/>
      <c r="Q647" s="229"/>
      <c r="R647" s="229"/>
      <c r="S647" s="229"/>
      <c r="T647" s="230"/>
      <c r="AT647" s="231" t="s">
        <v>157</v>
      </c>
      <c r="AU647" s="231" t="s">
        <v>82</v>
      </c>
      <c r="AV647" s="12" t="s">
        <v>24</v>
      </c>
      <c r="AW647" s="12" t="s">
        <v>39</v>
      </c>
      <c r="AX647" s="12" t="s">
        <v>75</v>
      </c>
      <c r="AY647" s="231" t="s">
        <v>144</v>
      </c>
    </row>
    <row r="648" spans="2:65" s="13" customFormat="1">
      <c r="B648" s="232"/>
      <c r="C648" s="233"/>
      <c r="D648" s="245" t="s">
        <v>157</v>
      </c>
      <c r="E648" s="255" t="s">
        <v>22</v>
      </c>
      <c r="F648" s="256" t="s">
        <v>420</v>
      </c>
      <c r="G648" s="233"/>
      <c r="H648" s="257">
        <v>1</v>
      </c>
      <c r="I648" s="237"/>
      <c r="J648" s="233"/>
      <c r="K648" s="233"/>
      <c r="L648" s="238"/>
      <c r="M648" s="239"/>
      <c r="N648" s="240"/>
      <c r="O648" s="240"/>
      <c r="P648" s="240"/>
      <c r="Q648" s="240"/>
      <c r="R648" s="240"/>
      <c r="S648" s="240"/>
      <c r="T648" s="241"/>
      <c r="AT648" s="242" t="s">
        <v>157</v>
      </c>
      <c r="AU648" s="242" t="s">
        <v>82</v>
      </c>
      <c r="AV648" s="13" t="s">
        <v>82</v>
      </c>
      <c r="AW648" s="13" t="s">
        <v>39</v>
      </c>
      <c r="AX648" s="13" t="s">
        <v>24</v>
      </c>
      <c r="AY648" s="242" t="s">
        <v>144</v>
      </c>
    </row>
    <row r="649" spans="2:65" s="1" customFormat="1" ht="22.5" customHeight="1">
      <c r="B649" s="42"/>
      <c r="C649" s="205" t="s">
        <v>1192</v>
      </c>
      <c r="D649" s="205" t="s">
        <v>146</v>
      </c>
      <c r="E649" s="206" t="s">
        <v>514</v>
      </c>
      <c r="F649" s="207" t="s">
        <v>515</v>
      </c>
      <c r="G649" s="208" t="s">
        <v>406</v>
      </c>
      <c r="H649" s="209">
        <v>3</v>
      </c>
      <c r="I649" s="210"/>
      <c r="J649" s="211">
        <f>ROUND(I649*H649,2)</f>
        <v>0</v>
      </c>
      <c r="K649" s="207" t="s">
        <v>150</v>
      </c>
      <c r="L649" s="62"/>
      <c r="M649" s="212" t="s">
        <v>22</v>
      </c>
      <c r="N649" s="213" t="s">
        <v>46</v>
      </c>
      <c r="O649" s="43"/>
      <c r="P649" s="214">
        <f>O649*H649</f>
        <v>0</v>
      </c>
      <c r="Q649" s="214">
        <v>7.2870000000000004E-2</v>
      </c>
      <c r="R649" s="214">
        <f>Q649*H649</f>
        <v>0.21861000000000003</v>
      </c>
      <c r="S649" s="214">
        <v>0</v>
      </c>
      <c r="T649" s="215">
        <f>S649*H649</f>
        <v>0</v>
      </c>
      <c r="AR649" s="25" t="s">
        <v>151</v>
      </c>
      <c r="AT649" s="25" t="s">
        <v>146</v>
      </c>
      <c r="AU649" s="25" t="s">
        <v>82</v>
      </c>
      <c r="AY649" s="25" t="s">
        <v>144</v>
      </c>
      <c r="BE649" s="216">
        <f>IF(N649="základní",J649,0)</f>
        <v>0</v>
      </c>
      <c r="BF649" s="216">
        <f>IF(N649="snížená",J649,0)</f>
        <v>0</v>
      </c>
      <c r="BG649" s="216">
        <f>IF(N649="zákl. přenesená",J649,0)</f>
        <v>0</v>
      </c>
      <c r="BH649" s="216">
        <f>IF(N649="sníž. přenesená",J649,0)</f>
        <v>0</v>
      </c>
      <c r="BI649" s="216">
        <f>IF(N649="nulová",J649,0)</f>
        <v>0</v>
      </c>
      <c r="BJ649" s="25" t="s">
        <v>24</v>
      </c>
      <c r="BK649" s="216">
        <f>ROUND(I649*H649,2)</f>
        <v>0</v>
      </c>
      <c r="BL649" s="25" t="s">
        <v>151</v>
      </c>
      <c r="BM649" s="25" t="s">
        <v>516</v>
      </c>
    </row>
    <row r="650" spans="2:65" s="1" customFormat="1">
      <c r="B650" s="42"/>
      <c r="C650" s="64"/>
      <c r="D650" s="217" t="s">
        <v>153</v>
      </c>
      <c r="E650" s="64"/>
      <c r="F650" s="218" t="s">
        <v>515</v>
      </c>
      <c r="G650" s="64"/>
      <c r="H650" s="64"/>
      <c r="I650" s="173"/>
      <c r="J650" s="64"/>
      <c r="K650" s="64"/>
      <c r="L650" s="62"/>
      <c r="M650" s="219"/>
      <c r="N650" s="43"/>
      <c r="O650" s="43"/>
      <c r="P650" s="43"/>
      <c r="Q650" s="43"/>
      <c r="R650" s="43"/>
      <c r="S650" s="43"/>
      <c r="T650" s="79"/>
      <c r="AT650" s="25" t="s">
        <v>153</v>
      </c>
      <c r="AU650" s="25" t="s">
        <v>82</v>
      </c>
    </row>
    <row r="651" spans="2:65" s="1" customFormat="1" ht="54">
      <c r="B651" s="42"/>
      <c r="C651" s="64"/>
      <c r="D651" s="217" t="s">
        <v>155</v>
      </c>
      <c r="E651" s="64"/>
      <c r="F651" s="220" t="s">
        <v>517</v>
      </c>
      <c r="G651" s="64"/>
      <c r="H651" s="64"/>
      <c r="I651" s="173"/>
      <c r="J651" s="64"/>
      <c r="K651" s="64"/>
      <c r="L651" s="62"/>
      <c r="M651" s="219"/>
      <c r="N651" s="43"/>
      <c r="O651" s="43"/>
      <c r="P651" s="43"/>
      <c r="Q651" s="43"/>
      <c r="R651" s="43"/>
      <c r="S651" s="43"/>
      <c r="T651" s="79"/>
      <c r="AT651" s="25" t="s">
        <v>155</v>
      </c>
      <c r="AU651" s="25" t="s">
        <v>82</v>
      </c>
    </row>
    <row r="652" spans="2:65" s="12" customFormat="1">
      <c r="B652" s="221"/>
      <c r="C652" s="222"/>
      <c r="D652" s="217" t="s">
        <v>157</v>
      </c>
      <c r="E652" s="223" t="s">
        <v>22</v>
      </c>
      <c r="F652" s="224" t="s">
        <v>158</v>
      </c>
      <c r="G652" s="222"/>
      <c r="H652" s="225" t="s">
        <v>22</v>
      </c>
      <c r="I652" s="226"/>
      <c r="J652" s="222"/>
      <c r="K652" s="222"/>
      <c r="L652" s="227"/>
      <c r="M652" s="228"/>
      <c r="N652" s="229"/>
      <c r="O652" s="229"/>
      <c r="P652" s="229"/>
      <c r="Q652" s="229"/>
      <c r="R652" s="229"/>
      <c r="S652" s="229"/>
      <c r="T652" s="230"/>
      <c r="AT652" s="231" t="s">
        <v>157</v>
      </c>
      <c r="AU652" s="231" t="s">
        <v>82</v>
      </c>
      <c r="AV652" s="12" t="s">
        <v>24</v>
      </c>
      <c r="AW652" s="12" t="s">
        <v>39</v>
      </c>
      <c r="AX652" s="12" t="s">
        <v>75</v>
      </c>
      <c r="AY652" s="231" t="s">
        <v>144</v>
      </c>
    </row>
    <row r="653" spans="2:65" s="12" customFormat="1">
      <c r="B653" s="221"/>
      <c r="C653" s="222"/>
      <c r="D653" s="217" t="s">
        <v>157</v>
      </c>
      <c r="E653" s="223" t="s">
        <v>22</v>
      </c>
      <c r="F653" s="224" t="s">
        <v>518</v>
      </c>
      <c r="G653" s="222"/>
      <c r="H653" s="225" t="s">
        <v>22</v>
      </c>
      <c r="I653" s="226"/>
      <c r="J653" s="222"/>
      <c r="K653" s="222"/>
      <c r="L653" s="227"/>
      <c r="M653" s="228"/>
      <c r="N653" s="229"/>
      <c r="O653" s="229"/>
      <c r="P653" s="229"/>
      <c r="Q653" s="229"/>
      <c r="R653" s="229"/>
      <c r="S653" s="229"/>
      <c r="T653" s="230"/>
      <c r="AT653" s="231" t="s">
        <v>157</v>
      </c>
      <c r="AU653" s="231" t="s">
        <v>82</v>
      </c>
      <c r="AV653" s="12" t="s">
        <v>24</v>
      </c>
      <c r="AW653" s="12" t="s">
        <v>39</v>
      </c>
      <c r="AX653" s="12" t="s">
        <v>75</v>
      </c>
      <c r="AY653" s="231" t="s">
        <v>144</v>
      </c>
    </row>
    <row r="654" spans="2:65" s="12" customFormat="1">
      <c r="B654" s="221"/>
      <c r="C654" s="222"/>
      <c r="D654" s="217" t="s">
        <v>157</v>
      </c>
      <c r="E654" s="223" t="s">
        <v>22</v>
      </c>
      <c r="F654" s="224" t="s">
        <v>443</v>
      </c>
      <c r="G654" s="222"/>
      <c r="H654" s="225" t="s">
        <v>22</v>
      </c>
      <c r="I654" s="226"/>
      <c r="J654" s="222"/>
      <c r="K654" s="222"/>
      <c r="L654" s="227"/>
      <c r="M654" s="228"/>
      <c r="N654" s="229"/>
      <c r="O654" s="229"/>
      <c r="P654" s="229"/>
      <c r="Q654" s="229"/>
      <c r="R654" s="229"/>
      <c r="S654" s="229"/>
      <c r="T654" s="230"/>
      <c r="AT654" s="231" t="s">
        <v>157</v>
      </c>
      <c r="AU654" s="231" t="s">
        <v>82</v>
      </c>
      <c r="AV654" s="12" t="s">
        <v>24</v>
      </c>
      <c r="AW654" s="12" t="s">
        <v>39</v>
      </c>
      <c r="AX654" s="12" t="s">
        <v>75</v>
      </c>
      <c r="AY654" s="231" t="s">
        <v>144</v>
      </c>
    </row>
    <row r="655" spans="2:65" s="13" customFormat="1">
      <c r="B655" s="232"/>
      <c r="C655" s="233"/>
      <c r="D655" s="245" t="s">
        <v>157</v>
      </c>
      <c r="E655" s="255" t="s">
        <v>22</v>
      </c>
      <c r="F655" s="256" t="s">
        <v>1193</v>
      </c>
      <c r="G655" s="233"/>
      <c r="H655" s="257">
        <v>3</v>
      </c>
      <c r="I655" s="237"/>
      <c r="J655" s="233"/>
      <c r="K655" s="233"/>
      <c r="L655" s="238"/>
      <c r="M655" s="239"/>
      <c r="N655" s="240"/>
      <c r="O655" s="240"/>
      <c r="P655" s="240"/>
      <c r="Q655" s="240"/>
      <c r="R655" s="240"/>
      <c r="S655" s="240"/>
      <c r="T655" s="241"/>
      <c r="AT655" s="242" t="s">
        <v>157</v>
      </c>
      <c r="AU655" s="242" t="s">
        <v>82</v>
      </c>
      <c r="AV655" s="13" t="s">
        <v>82</v>
      </c>
      <c r="AW655" s="13" t="s">
        <v>39</v>
      </c>
      <c r="AX655" s="13" t="s">
        <v>24</v>
      </c>
      <c r="AY655" s="242" t="s">
        <v>144</v>
      </c>
    </row>
    <row r="656" spans="2:65" s="1" customFormat="1" ht="22.5" customHeight="1">
      <c r="B656" s="42"/>
      <c r="C656" s="205" t="s">
        <v>1194</v>
      </c>
      <c r="D656" s="205" t="s">
        <v>146</v>
      </c>
      <c r="E656" s="206" t="s">
        <v>522</v>
      </c>
      <c r="F656" s="207" t="s">
        <v>523</v>
      </c>
      <c r="G656" s="208" t="s">
        <v>406</v>
      </c>
      <c r="H656" s="209">
        <v>3</v>
      </c>
      <c r="I656" s="210"/>
      <c r="J656" s="211">
        <f>ROUND(I656*H656,2)</f>
        <v>0</v>
      </c>
      <c r="K656" s="207" t="s">
        <v>150</v>
      </c>
      <c r="L656" s="62"/>
      <c r="M656" s="212" t="s">
        <v>22</v>
      </c>
      <c r="N656" s="213" t="s">
        <v>46</v>
      </c>
      <c r="O656" s="43"/>
      <c r="P656" s="214">
        <f>O656*H656</f>
        <v>0</v>
      </c>
      <c r="Q656" s="214">
        <v>0</v>
      </c>
      <c r="R656" s="214">
        <f>Q656*H656</f>
        <v>0</v>
      </c>
      <c r="S656" s="214">
        <v>8.6999999999999994E-2</v>
      </c>
      <c r="T656" s="215">
        <f>S656*H656</f>
        <v>0.26100000000000001</v>
      </c>
      <c r="AR656" s="25" t="s">
        <v>151</v>
      </c>
      <c r="AT656" s="25" t="s">
        <v>146</v>
      </c>
      <c r="AU656" s="25" t="s">
        <v>82</v>
      </c>
      <c r="AY656" s="25" t="s">
        <v>144</v>
      </c>
      <c r="BE656" s="216">
        <f>IF(N656="základní",J656,0)</f>
        <v>0</v>
      </c>
      <c r="BF656" s="216">
        <f>IF(N656="snížená",J656,0)</f>
        <v>0</v>
      </c>
      <c r="BG656" s="216">
        <f>IF(N656="zákl. přenesená",J656,0)</f>
        <v>0</v>
      </c>
      <c r="BH656" s="216">
        <f>IF(N656="sníž. přenesená",J656,0)</f>
        <v>0</v>
      </c>
      <c r="BI656" s="216">
        <f>IF(N656="nulová",J656,0)</f>
        <v>0</v>
      </c>
      <c r="BJ656" s="25" t="s">
        <v>24</v>
      </c>
      <c r="BK656" s="216">
        <f>ROUND(I656*H656,2)</f>
        <v>0</v>
      </c>
      <c r="BL656" s="25" t="s">
        <v>151</v>
      </c>
      <c r="BM656" s="25" t="s">
        <v>524</v>
      </c>
    </row>
    <row r="657" spans="2:65" s="1" customFormat="1">
      <c r="B657" s="42"/>
      <c r="C657" s="64"/>
      <c r="D657" s="217" t="s">
        <v>153</v>
      </c>
      <c r="E657" s="64"/>
      <c r="F657" s="218" t="s">
        <v>525</v>
      </c>
      <c r="G657" s="64"/>
      <c r="H657" s="64"/>
      <c r="I657" s="173"/>
      <c r="J657" s="64"/>
      <c r="K657" s="64"/>
      <c r="L657" s="62"/>
      <c r="M657" s="219"/>
      <c r="N657" s="43"/>
      <c r="O657" s="43"/>
      <c r="P657" s="43"/>
      <c r="Q657" s="43"/>
      <c r="R657" s="43"/>
      <c r="S657" s="43"/>
      <c r="T657" s="79"/>
      <c r="AT657" s="25" t="s">
        <v>153</v>
      </c>
      <c r="AU657" s="25" t="s">
        <v>82</v>
      </c>
    </row>
    <row r="658" spans="2:65" s="1" customFormat="1" ht="67.5">
      <c r="B658" s="42"/>
      <c r="C658" s="64"/>
      <c r="D658" s="217" t="s">
        <v>155</v>
      </c>
      <c r="E658" s="64"/>
      <c r="F658" s="220" t="s">
        <v>526</v>
      </c>
      <c r="G658" s="64"/>
      <c r="H658" s="64"/>
      <c r="I658" s="173"/>
      <c r="J658" s="64"/>
      <c r="K658" s="64"/>
      <c r="L658" s="62"/>
      <c r="M658" s="219"/>
      <c r="N658" s="43"/>
      <c r="O658" s="43"/>
      <c r="P658" s="43"/>
      <c r="Q658" s="43"/>
      <c r="R658" s="43"/>
      <c r="S658" s="43"/>
      <c r="T658" s="79"/>
      <c r="AT658" s="25" t="s">
        <v>155</v>
      </c>
      <c r="AU658" s="25" t="s">
        <v>82</v>
      </c>
    </row>
    <row r="659" spans="2:65" s="12" customFormat="1">
      <c r="B659" s="221"/>
      <c r="C659" s="222"/>
      <c r="D659" s="217" t="s">
        <v>157</v>
      </c>
      <c r="E659" s="223" t="s">
        <v>22</v>
      </c>
      <c r="F659" s="224" t="s">
        <v>158</v>
      </c>
      <c r="G659" s="222"/>
      <c r="H659" s="225" t="s">
        <v>22</v>
      </c>
      <c r="I659" s="226"/>
      <c r="J659" s="222"/>
      <c r="K659" s="222"/>
      <c r="L659" s="227"/>
      <c r="M659" s="228"/>
      <c r="N659" s="229"/>
      <c r="O659" s="229"/>
      <c r="P659" s="229"/>
      <c r="Q659" s="229"/>
      <c r="R659" s="229"/>
      <c r="S659" s="229"/>
      <c r="T659" s="230"/>
      <c r="AT659" s="231" t="s">
        <v>157</v>
      </c>
      <c r="AU659" s="231" t="s">
        <v>82</v>
      </c>
      <c r="AV659" s="12" t="s">
        <v>24</v>
      </c>
      <c r="AW659" s="12" t="s">
        <v>39</v>
      </c>
      <c r="AX659" s="12" t="s">
        <v>75</v>
      </c>
      <c r="AY659" s="231" t="s">
        <v>144</v>
      </c>
    </row>
    <row r="660" spans="2:65" s="12" customFormat="1">
      <c r="B660" s="221"/>
      <c r="C660" s="222"/>
      <c r="D660" s="217" t="s">
        <v>157</v>
      </c>
      <c r="E660" s="223" t="s">
        <v>22</v>
      </c>
      <c r="F660" s="224" t="s">
        <v>518</v>
      </c>
      <c r="G660" s="222"/>
      <c r="H660" s="225" t="s">
        <v>22</v>
      </c>
      <c r="I660" s="226"/>
      <c r="J660" s="222"/>
      <c r="K660" s="222"/>
      <c r="L660" s="227"/>
      <c r="M660" s="228"/>
      <c r="N660" s="229"/>
      <c r="O660" s="229"/>
      <c r="P660" s="229"/>
      <c r="Q660" s="229"/>
      <c r="R660" s="229"/>
      <c r="S660" s="229"/>
      <c r="T660" s="230"/>
      <c r="AT660" s="231" t="s">
        <v>157</v>
      </c>
      <c r="AU660" s="231" t="s">
        <v>82</v>
      </c>
      <c r="AV660" s="12" t="s">
        <v>24</v>
      </c>
      <c r="AW660" s="12" t="s">
        <v>39</v>
      </c>
      <c r="AX660" s="12" t="s">
        <v>75</v>
      </c>
      <c r="AY660" s="231" t="s">
        <v>144</v>
      </c>
    </row>
    <row r="661" spans="2:65" s="13" customFormat="1">
      <c r="B661" s="232"/>
      <c r="C661" s="233"/>
      <c r="D661" s="245" t="s">
        <v>157</v>
      </c>
      <c r="E661" s="255" t="s">
        <v>22</v>
      </c>
      <c r="F661" s="256" t="s">
        <v>1193</v>
      </c>
      <c r="G661" s="233"/>
      <c r="H661" s="257">
        <v>3</v>
      </c>
      <c r="I661" s="237"/>
      <c r="J661" s="233"/>
      <c r="K661" s="233"/>
      <c r="L661" s="238"/>
      <c r="M661" s="239"/>
      <c r="N661" s="240"/>
      <c r="O661" s="240"/>
      <c r="P661" s="240"/>
      <c r="Q661" s="240"/>
      <c r="R661" s="240"/>
      <c r="S661" s="240"/>
      <c r="T661" s="241"/>
      <c r="AT661" s="242" t="s">
        <v>157</v>
      </c>
      <c r="AU661" s="242" t="s">
        <v>82</v>
      </c>
      <c r="AV661" s="13" t="s">
        <v>82</v>
      </c>
      <c r="AW661" s="13" t="s">
        <v>39</v>
      </c>
      <c r="AX661" s="13" t="s">
        <v>24</v>
      </c>
      <c r="AY661" s="242" t="s">
        <v>144</v>
      </c>
    </row>
    <row r="662" spans="2:65" s="1" customFormat="1" ht="22.5" customHeight="1">
      <c r="B662" s="42"/>
      <c r="C662" s="205" t="s">
        <v>1195</v>
      </c>
      <c r="D662" s="205" t="s">
        <v>146</v>
      </c>
      <c r="E662" s="206" t="s">
        <v>1196</v>
      </c>
      <c r="F662" s="207" t="s">
        <v>1197</v>
      </c>
      <c r="G662" s="208" t="s">
        <v>220</v>
      </c>
      <c r="H662" s="209">
        <v>11</v>
      </c>
      <c r="I662" s="210"/>
      <c r="J662" s="211">
        <f>ROUND(I662*H662,2)</f>
        <v>0</v>
      </c>
      <c r="K662" s="207" t="s">
        <v>150</v>
      </c>
      <c r="L662" s="62"/>
      <c r="M662" s="212" t="s">
        <v>22</v>
      </c>
      <c r="N662" s="213" t="s">
        <v>46</v>
      </c>
      <c r="O662" s="43"/>
      <c r="P662" s="214">
        <f>O662*H662</f>
        <v>0</v>
      </c>
      <c r="Q662" s="214">
        <v>0</v>
      </c>
      <c r="R662" s="214">
        <f>Q662*H662</f>
        <v>0</v>
      </c>
      <c r="S662" s="214">
        <v>0.35</v>
      </c>
      <c r="T662" s="215">
        <f>S662*H662</f>
        <v>3.8499999999999996</v>
      </c>
      <c r="AR662" s="25" t="s">
        <v>151</v>
      </c>
      <c r="AT662" s="25" t="s">
        <v>146</v>
      </c>
      <c r="AU662" s="25" t="s">
        <v>82</v>
      </c>
      <c r="AY662" s="25" t="s">
        <v>144</v>
      </c>
      <c r="BE662" s="216">
        <f>IF(N662="základní",J662,0)</f>
        <v>0</v>
      </c>
      <c r="BF662" s="216">
        <f>IF(N662="snížená",J662,0)</f>
        <v>0</v>
      </c>
      <c r="BG662" s="216">
        <f>IF(N662="zákl. přenesená",J662,0)</f>
        <v>0</v>
      </c>
      <c r="BH662" s="216">
        <f>IF(N662="sníž. přenesená",J662,0)</f>
        <v>0</v>
      </c>
      <c r="BI662" s="216">
        <f>IF(N662="nulová",J662,0)</f>
        <v>0</v>
      </c>
      <c r="BJ662" s="25" t="s">
        <v>24</v>
      </c>
      <c r="BK662" s="216">
        <f>ROUND(I662*H662,2)</f>
        <v>0</v>
      </c>
      <c r="BL662" s="25" t="s">
        <v>151</v>
      </c>
      <c r="BM662" s="25" t="s">
        <v>1198</v>
      </c>
    </row>
    <row r="663" spans="2:65" s="1" customFormat="1" ht="40.5">
      <c r="B663" s="42"/>
      <c r="C663" s="64"/>
      <c r="D663" s="217" t="s">
        <v>153</v>
      </c>
      <c r="E663" s="64"/>
      <c r="F663" s="218" t="s">
        <v>1199</v>
      </c>
      <c r="G663" s="64"/>
      <c r="H663" s="64"/>
      <c r="I663" s="173"/>
      <c r="J663" s="64"/>
      <c r="K663" s="64"/>
      <c r="L663" s="62"/>
      <c r="M663" s="219"/>
      <c r="N663" s="43"/>
      <c r="O663" s="43"/>
      <c r="P663" s="43"/>
      <c r="Q663" s="43"/>
      <c r="R663" s="43"/>
      <c r="S663" s="43"/>
      <c r="T663" s="79"/>
      <c r="AT663" s="25" t="s">
        <v>153</v>
      </c>
      <c r="AU663" s="25" t="s">
        <v>82</v>
      </c>
    </row>
    <row r="664" spans="2:65" s="1" customFormat="1" ht="67.5">
      <c r="B664" s="42"/>
      <c r="C664" s="64"/>
      <c r="D664" s="217" t="s">
        <v>155</v>
      </c>
      <c r="E664" s="64"/>
      <c r="F664" s="220" t="s">
        <v>1200</v>
      </c>
      <c r="G664" s="64"/>
      <c r="H664" s="64"/>
      <c r="I664" s="173"/>
      <c r="J664" s="64"/>
      <c r="K664" s="64"/>
      <c r="L664" s="62"/>
      <c r="M664" s="219"/>
      <c r="N664" s="43"/>
      <c r="O664" s="43"/>
      <c r="P664" s="43"/>
      <c r="Q664" s="43"/>
      <c r="R664" s="43"/>
      <c r="S664" s="43"/>
      <c r="T664" s="79"/>
      <c r="AT664" s="25" t="s">
        <v>155</v>
      </c>
      <c r="AU664" s="25" t="s">
        <v>82</v>
      </c>
    </row>
    <row r="665" spans="2:65" s="12" customFormat="1">
      <c r="B665" s="221"/>
      <c r="C665" s="222"/>
      <c r="D665" s="217" t="s">
        <v>157</v>
      </c>
      <c r="E665" s="223" t="s">
        <v>22</v>
      </c>
      <c r="F665" s="224" t="s">
        <v>158</v>
      </c>
      <c r="G665" s="222"/>
      <c r="H665" s="225" t="s">
        <v>22</v>
      </c>
      <c r="I665" s="226"/>
      <c r="J665" s="222"/>
      <c r="K665" s="222"/>
      <c r="L665" s="227"/>
      <c r="M665" s="228"/>
      <c r="N665" s="229"/>
      <c r="O665" s="229"/>
      <c r="P665" s="229"/>
      <c r="Q665" s="229"/>
      <c r="R665" s="229"/>
      <c r="S665" s="229"/>
      <c r="T665" s="230"/>
      <c r="AT665" s="231" t="s">
        <v>157</v>
      </c>
      <c r="AU665" s="231" t="s">
        <v>82</v>
      </c>
      <c r="AV665" s="12" t="s">
        <v>24</v>
      </c>
      <c r="AW665" s="12" t="s">
        <v>39</v>
      </c>
      <c r="AX665" s="12" t="s">
        <v>75</v>
      </c>
      <c r="AY665" s="231" t="s">
        <v>144</v>
      </c>
    </row>
    <row r="666" spans="2:65" s="13" customFormat="1">
      <c r="B666" s="232"/>
      <c r="C666" s="233"/>
      <c r="D666" s="245" t="s">
        <v>157</v>
      </c>
      <c r="E666" s="255" t="s">
        <v>22</v>
      </c>
      <c r="F666" s="256" t="s">
        <v>1201</v>
      </c>
      <c r="G666" s="233"/>
      <c r="H666" s="257">
        <v>11</v>
      </c>
      <c r="I666" s="237"/>
      <c r="J666" s="233"/>
      <c r="K666" s="233"/>
      <c r="L666" s="238"/>
      <c r="M666" s="239"/>
      <c r="N666" s="240"/>
      <c r="O666" s="240"/>
      <c r="P666" s="240"/>
      <c r="Q666" s="240"/>
      <c r="R666" s="240"/>
      <c r="S666" s="240"/>
      <c r="T666" s="241"/>
      <c r="AT666" s="242" t="s">
        <v>157</v>
      </c>
      <c r="AU666" s="242" t="s">
        <v>82</v>
      </c>
      <c r="AV666" s="13" t="s">
        <v>82</v>
      </c>
      <c r="AW666" s="13" t="s">
        <v>39</v>
      </c>
      <c r="AX666" s="13" t="s">
        <v>24</v>
      </c>
      <c r="AY666" s="242" t="s">
        <v>144</v>
      </c>
    </row>
    <row r="667" spans="2:65" s="1" customFormat="1" ht="22.5" customHeight="1">
      <c r="B667" s="42"/>
      <c r="C667" s="205" t="s">
        <v>1202</v>
      </c>
      <c r="D667" s="205" t="s">
        <v>146</v>
      </c>
      <c r="E667" s="206" t="s">
        <v>1203</v>
      </c>
      <c r="F667" s="207" t="s">
        <v>1204</v>
      </c>
      <c r="G667" s="208" t="s">
        <v>406</v>
      </c>
      <c r="H667" s="209">
        <v>1</v>
      </c>
      <c r="I667" s="210"/>
      <c r="J667" s="211">
        <f>ROUND(I667*H667,2)</f>
        <v>0</v>
      </c>
      <c r="K667" s="207" t="s">
        <v>22</v>
      </c>
      <c r="L667" s="62"/>
      <c r="M667" s="212" t="s">
        <v>22</v>
      </c>
      <c r="N667" s="213" t="s">
        <v>46</v>
      </c>
      <c r="O667" s="43"/>
      <c r="P667" s="214">
        <f>O667*H667</f>
        <v>0</v>
      </c>
      <c r="Q667" s="214">
        <v>0</v>
      </c>
      <c r="R667" s="214">
        <f>Q667*H667</f>
        <v>0</v>
      </c>
      <c r="S667" s="214">
        <v>0</v>
      </c>
      <c r="T667" s="215">
        <f>S667*H667</f>
        <v>0</v>
      </c>
      <c r="AR667" s="25" t="s">
        <v>151</v>
      </c>
      <c r="AT667" s="25" t="s">
        <v>146</v>
      </c>
      <c r="AU667" s="25" t="s">
        <v>82</v>
      </c>
      <c r="AY667" s="25" t="s">
        <v>144</v>
      </c>
      <c r="BE667" s="216">
        <f>IF(N667="základní",J667,0)</f>
        <v>0</v>
      </c>
      <c r="BF667" s="216">
        <f>IF(N667="snížená",J667,0)</f>
        <v>0</v>
      </c>
      <c r="BG667" s="216">
        <f>IF(N667="zákl. přenesená",J667,0)</f>
        <v>0</v>
      </c>
      <c r="BH667" s="216">
        <f>IF(N667="sníž. přenesená",J667,0)</f>
        <v>0</v>
      </c>
      <c r="BI667" s="216">
        <f>IF(N667="nulová",J667,0)</f>
        <v>0</v>
      </c>
      <c r="BJ667" s="25" t="s">
        <v>24</v>
      </c>
      <c r="BK667" s="216">
        <f>ROUND(I667*H667,2)</f>
        <v>0</v>
      </c>
      <c r="BL667" s="25" t="s">
        <v>151</v>
      </c>
      <c r="BM667" s="25" t="s">
        <v>1205</v>
      </c>
    </row>
    <row r="668" spans="2:65" s="1" customFormat="1">
      <c r="B668" s="42"/>
      <c r="C668" s="64"/>
      <c r="D668" s="217" t="s">
        <v>153</v>
      </c>
      <c r="E668" s="64"/>
      <c r="F668" s="218" t="s">
        <v>1204</v>
      </c>
      <c r="G668" s="64"/>
      <c r="H668" s="64"/>
      <c r="I668" s="173"/>
      <c r="J668" s="64"/>
      <c r="K668" s="64"/>
      <c r="L668" s="62"/>
      <c r="M668" s="219"/>
      <c r="N668" s="43"/>
      <c r="O668" s="43"/>
      <c r="P668" s="43"/>
      <c r="Q668" s="43"/>
      <c r="R668" s="43"/>
      <c r="S668" s="43"/>
      <c r="T668" s="79"/>
      <c r="AT668" s="25" t="s">
        <v>153</v>
      </c>
      <c r="AU668" s="25" t="s">
        <v>82</v>
      </c>
    </row>
    <row r="669" spans="2:65" s="12" customFormat="1">
      <c r="B669" s="221"/>
      <c r="C669" s="222"/>
      <c r="D669" s="217" t="s">
        <v>157</v>
      </c>
      <c r="E669" s="223" t="s">
        <v>22</v>
      </c>
      <c r="F669" s="224" t="s">
        <v>158</v>
      </c>
      <c r="G669" s="222"/>
      <c r="H669" s="225" t="s">
        <v>22</v>
      </c>
      <c r="I669" s="226"/>
      <c r="J669" s="222"/>
      <c r="K669" s="222"/>
      <c r="L669" s="227"/>
      <c r="M669" s="228"/>
      <c r="N669" s="229"/>
      <c r="O669" s="229"/>
      <c r="P669" s="229"/>
      <c r="Q669" s="229"/>
      <c r="R669" s="229"/>
      <c r="S669" s="229"/>
      <c r="T669" s="230"/>
      <c r="AT669" s="231" t="s">
        <v>157</v>
      </c>
      <c r="AU669" s="231" t="s">
        <v>82</v>
      </c>
      <c r="AV669" s="12" t="s">
        <v>24</v>
      </c>
      <c r="AW669" s="12" t="s">
        <v>39</v>
      </c>
      <c r="AX669" s="12" t="s">
        <v>75</v>
      </c>
      <c r="AY669" s="231" t="s">
        <v>144</v>
      </c>
    </row>
    <row r="670" spans="2:65" s="12" customFormat="1">
      <c r="B670" s="221"/>
      <c r="C670" s="222"/>
      <c r="D670" s="217" t="s">
        <v>157</v>
      </c>
      <c r="E670" s="223" t="s">
        <v>22</v>
      </c>
      <c r="F670" s="224" t="s">
        <v>1206</v>
      </c>
      <c r="G670" s="222"/>
      <c r="H670" s="225" t="s">
        <v>22</v>
      </c>
      <c r="I670" s="226"/>
      <c r="J670" s="222"/>
      <c r="K670" s="222"/>
      <c r="L670" s="227"/>
      <c r="M670" s="228"/>
      <c r="N670" s="229"/>
      <c r="O670" s="229"/>
      <c r="P670" s="229"/>
      <c r="Q670" s="229"/>
      <c r="R670" s="229"/>
      <c r="S670" s="229"/>
      <c r="T670" s="230"/>
      <c r="AT670" s="231" t="s">
        <v>157</v>
      </c>
      <c r="AU670" s="231" t="s">
        <v>82</v>
      </c>
      <c r="AV670" s="12" t="s">
        <v>24</v>
      </c>
      <c r="AW670" s="12" t="s">
        <v>39</v>
      </c>
      <c r="AX670" s="12" t="s">
        <v>75</v>
      </c>
      <c r="AY670" s="231" t="s">
        <v>144</v>
      </c>
    </row>
    <row r="671" spans="2:65" s="13" customFormat="1">
      <c r="B671" s="232"/>
      <c r="C671" s="233"/>
      <c r="D671" s="245" t="s">
        <v>157</v>
      </c>
      <c r="E671" s="255" t="s">
        <v>22</v>
      </c>
      <c r="F671" s="256" t="s">
        <v>420</v>
      </c>
      <c r="G671" s="233"/>
      <c r="H671" s="257">
        <v>1</v>
      </c>
      <c r="I671" s="237"/>
      <c r="J671" s="233"/>
      <c r="K671" s="233"/>
      <c r="L671" s="238"/>
      <c r="M671" s="239"/>
      <c r="N671" s="240"/>
      <c r="O671" s="240"/>
      <c r="P671" s="240"/>
      <c r="Q671" s="240"/>
      <c r="R671" s="240"/>
      <c r="S671" s="240"/>
      <c r="T671" s="241"/>
      <c r="AT671" s="242" t="s">
        <v>157</v>
      </c>
      <c r="AU671" s="242" t="s">
        <v>82</v>
      </c>
      <c r="AV671" s="13" t="s">
        <v>82</v>
      </c>
      <c r="AW671" s="13" t="s">
        <v>39</v>
      </c>
      <c r="AX671" s="13" t="s">
        <v>24</v>
      </c>
      <c r="AY671" s="242" t="s">
        <v>144</v>
      </c>
    </row>
    <row r="672" spans="2:65" s="1" customFormat="1" ht="22.5" customHeight="1">
      <c r="B672" s="42"/>
      <c r="C672" s="205" t="s">
        <v>1207</v>
      </c>
      <c r="D672" s="205" t="s">
        <v>146</v>
      </c>
      <c r="E672" s="206" t="s">
        <v>1208</v>
      </c>
      <c r="F672" s="207" t="s">
        <v>1209</v>
      </c>
      <c r="G672" s="208" t="s">
        <v>406</v>
      </c>
      <c r="H672" s="209">
        <v>3</v>
      </c>
      <c r="I672" s="210"/>
      <c r="J672" s="211">
        <f>ROUND(I672*H672,2)</f>
        <v>0</v>
      </c>
      <c r="K672" s="207" t="s">
        <v>22</v>
      </c>
      <c r="L672" s="62"/>
      <c r="M672" s="212" t="s">
        <v>22</v>
      </c>
      <c r="N672" s="213" t="s">
        <v>46</v>
      </c>
      <c r="O672" s="43"/>
      <c r="P672" s="214">
        <f>O672*H672</f>
        <v>0</v>
      </c>
      <c r="Q672" s="214">
        <v>0</v>
      </c>
      <c r="R672" s="214">
        <f>Q672*H672</f>
        <v>0</v>
      </c>
      <c r="S672" s="214">
        <v>0.8</v>
      </c>
      <c r="T672" s="215">
        <f>S672*H672</f>
        <v>2.4000000000000004</v>
      </c>
      <c r="AR672" s="25" t="s">
        <v>151</v>
      </c>
      <c r="AT672" s="25" t="s">
        <v>146</v>
      </c>
      <c r="AU672" s="25" t="s">
        <v>82</v>
      </c>
      <c r="AY672" s="25" t="s">
        <v>144</v>
      </c>
      <c r="BE672" s="216">
        <f>IF(N672="základní",J672,0)</f>
        <v>0</v>
      </c>
      <c r="BF672" s="216">
        <f>IF(N672="snížená",J672,0)</f>
        <v>0</v>
      </c>
      <c r="BG672" s="216">
        <f>IF(N672="zákl. přenesená",J672,0)</f>
        <v>0</v>
      </c>
      <c r="BH672" s="216">
        <f>IF(N672="sníž. přenesená",J672,0)</f>
        <v>0</v>
      </c>
      <c r="BI672" s="216">
        <f>IF(N672="nulová",J672,0)</f>
        <v>0</v>
      </c>
      <c r="BJ672" s="25" t="s">
        <v>24</v>
      </c>
      <c r="BK672" s="216">
        <f>ROUND(I672*H672,2)</f>
        <v>0</v>
      </c>
      <c r="BL672" s="25" t="s">
        <v>151</v>
      </c>
      <c r="BM672" s="25" t="s">
        <v>1210</v>
      </c>
    </row>
    <row r="673" spans="2:65" s="1" customFormat="1">
      <c r="B673" s="42"/>
      <c r="C673" s="64"/>
      <c r="D673" s="217" t="s">
        <v>153</v>
      </c>
      <c r="E673" s="64"/>
      <c r="F673" s="218" t="s">
        <v>1209</v>
      </c>
      <c r="G673" s="64"/>
      <c r="H673" s="64"/>
      <c r="I673" s="173"/>
      <c r="J673" s="64"/>
      <c r="K673" s="64"/>
      <c r="L673" s="62"/>
      <c r="M673" s="219"/>
      <c r="N673" s="43"/>
      <c r="O673" s="43"/>
      <c r="P673" s="43"/>
      <c r="Q673" s="43"/>
      <c r="R673" s="43"/>
      <c r="S673" s="43"/>
      <c r="T673" s="79"/>
      <c r="AT673" s="25" t="s">
        <v>153</v>
      </c>
      <c r="AU673" s="25" t="s">
        <v>82</v>
      </c>
    </row>
    <row r="674" spans="2:65" s="12" customFormat="1">
      <c r="B674" s="221"/>
      <c r="C674" s="222"/>
      <c r="D674" s="217" t="s">
        <v>157</v>
      </c>
      <c r="E674" s="223" t="s">
        <v>22</v>
      </c>
      <c r="F674" s="224" t="s">
        <v>158</v>
      </c>
      <c r="G674" s="222"/>
      <c r="H674" s="225" t="s">
        <v>22</v>
      </c>
      <c r="I674" s="226"/>
      <c r="J674" s="222"/>
      <c r="K674" s="222"/>
      <c r="L674" s="227"/>
      <c r="M674" s="228"/>
      <c r="N674" s="229"/>
      <c r="O674" s="229"/>
      <c r="P674" s="229"/>
      <c r="Q674" s="229"/>
      <c r="R674" s="229"/>
      <c r="S674" s="229"/>
      <c r="T674" s="230"/>
      <c r="AT674" s="231" t="s">
        <v>157</v>
      </c>
      <c r="AU674" s="231" t="s">
        <v>82</v>
      </c>
      <c r="AV674" s="12" t="s">
        <v>24</v>
      </c>
      <c r="AW674" s="12" t="s">
        <v>39</v>
      </c>
      <c r="AX674" s="12" t="s">
        <v>75</v>
      </c>
      <c r="AY674" s="231" t="s">
        <v>144</v>
      </c>
    </row>
    <row r="675" spans="2:65" s="12" customFormat="1" ht="27">
      <c r="B675" s="221"/>
      <c r="C675" s="222"/>
      <c r="D675" s="217" t="s">
        <v>157</v>
      </c>
      <c r="E675" s="223" t="s">
        <v>22</v>
      </c>
      <c r="F675" s="224" t="s">
        <v>1211</v>
      </c>
      <c r="G675" s="222"/>
      <c r="H675" s="225" t="s">
        <v>22</v>
      </c>
      <c r="I675" s="226"/>
      <c r="J675" s="222"/>
      <c r="K675" s="222"/>
      <c r="L675" s="227"/>
      <c r="M675" s="228"/>
      <c r="N675" s="229"/>
      <c r="O675" s="229"/>
      <c r="P675" s="229"/>
      <c r="Q675" s="229"/>
      <c r="R675" s="229"/>
      <c r="S675" s="229"/>
      <c r="T675" s="230"/>
      <c r="AT675" s="231" t="s">
        <v>157</v>
      </c>
      <c r="AU675" s="231" t="s">
        <v>82</v>
      </c>
      <c r="AV675" s="12" t="s">
        <v>24</v>
      </c>
      <c r="AW675" s="12" t="s">
        <v>39</v>
      </c>
      <c r="AX675" s="12" t="s">
        <v>75</v>
      </c>
      <c r="AY675" s="231" t="s">
        <v>144</v>
      </c>
    </row>
    <row r="676" spans="2:65" s="13" customFormat="1">
      <c r="B676" s="232"/>
      <c r="C676" s="233"/>
      <c r="D676" s="245" t="s">
        <v>157</v>
      </c>
      <c r="E676" s="255" t="s">
        <v>22</v>
      </c>
      <c r="F676" s="256" t="s">
        <v>1193</v>
      </c>
      <c r="G676" s="233"/>
      <c r="H676" s="257">
        <v>3</v>
      </c>
      <c r="I676" s="237"/>
      <c r="J676" s="233"/>
      <c r="K676" s="233"/>
      <c r="L676" s="238"/>
      <c r="M676" s="239"/>
      <c r="N676" s="240"/>
      <c r="O676" s="240"/>
      <c r="P676" s="240"/>
      <c r="Q676" s="240"/>
      <c r="R676" s="240"/>
      <c r="S676" s="240"/>
      <c r="T676" s="241"/>
      <c r="AT676" s="242" t="s">
        <v>157</v>
      </c>
      <c r="AU676" s="242" t="s">
        <v>82</v>
      </c>
      <c r="AV676" s="13" t="s">
        <v>82</v>
      </c>
      <c r="AW676" s="13" t="s">
        <v>39</v>
      </c>
      <c r="AX676" s="13" t="s">
        <v>24</v>
      </c>
      <c r="AY676" s="242" t="s">
        <v>144</v>
      </c>
    </row>
    <row r="677" spans="2:65" s="1" customFormat="1" ht="22.5" customHeight="1">
      <c r="B677" s="42"/>
      <c r="C677" s="205" t="s">
        <v>1212</v>
      </c>
      <c r="D677" s="205" t="s">
        <v>146</v>
      </c>
      <c r="E677" s="206" t="s">
        <v>555</v>
      </c>
      <c r="F677" s="207" t="s">
        <v>556</v>
      </c>
      <c r="G677" s="208" t="s">
        <v>149</v>
      </c>
      <c r="H677" s="209">
        <v>115.4</v>
      </c>
      <c r="I677" s="210"/>
      <c r="J677" s="211">
        <f>ROUND(I677*H677,2)</f>
        <v>0</v>
      </c>
      <c r="K677" s="207" t="s">
        <v>150</v>
      </c>
      <c r="L677" s="62"/>
      <c r="M677" s="212" t="s">
        <v>22</v>
      </c>
      <c r="N677" s="213" t="s">
        <v>46</v>
      </c>
      <c r="O677" s="43"/>
      <c r="P677" s="214">
        <f>O677*H677</f>
        <v>0</v>
      </c>
      <c r="Q677" s="214">
        <v>0</v>
      </c>
      <c r="R677" s="214">
        <f>Q677*H677</f>
        <v>0</v>
      </c>
      <c r="S677" s="214">
        <v>0</v>
      </c>
      <c r="T677" s="215">
        <f>S677*H677</f>
        <v>0</v>
      </c>
      <c r="AR677" s="25" t="s">
        <v>151</v>
      </c>
      <c r="AT677" s="25" t="s">
        <v>146</v>
      </c>
      <c r="AU677" s="25" t="s">
        <v>82</v>
      </c>
      <c r="AY677" s="25" t="s">
        <v>144</v>
      </c>
      <c r="BE677" s="216">
        <f>IF(N677="základní",J677,0)</f>
        <v>0</v>
      </c>
      <c r="BF677" s="216">
        <f>IF(N677="snížená",J677,0)</f>
        <v>0</v>
      </c>
      <c r="BG677" s="216">
        <f>IF(N677="zákl. přenesená",J677,0)</f>
        <v>0</v>
      </c>
      <c r="BH677" s="216">
        <f>IF(N677="sníž. přenesená",J677,0)</f>
        <v>0</v>
      </c>
      <c r="BI677" s="216">
        <f>IF(N677="nulová",J677,0)</f>
        <v>0</v>
      </c>
      <c r="BJ677" s="25" t="s">
        <v>24</v>
      </c>
      <c r="BK677" s="216">
        <f>ROUND(I677*H677,2)</f>
        <v>0</v>
      </c>
      <c r="BL677" s="25" t="s">
        <v>151</v>
      </c>
      <c r="BM677" s="25" t="s">
        <v>1213</v>
      </c>
    </row>
    <row r="678" spans="2:65" s="1" customFormat="1" ht="40.5">
      <c r="B678" s="42"/>
      <c r="C678" s="64"/>
      <c r="D678" s="217" t="s">
        <v>153</v>
      </c>
      <c r="E678" s="64"/>
      <c r="F678" s="218" t="s">
        <v>558</v>
      </c>
      <c r="G678" s="64"/>
      <c r="H678" s="64"/>
      <c r="I678" s="173"/>
      <c r="J678" s="64"/>
      <c r="K678" s="64"/>
      <c r="L678" s="62"/>
      <c r="M678" s="219"/>
      <c r="N678" s="43"/>
      <c r="O678" s="43"/>
      <c r="P678" s="43"/>
      <c r="Q678" s="43"/>
      <c r="R678" s="43"/>
      <c r="S678" s="43"/>
      <c r="T678" s="79"/>
      <c r="AT678" s="25" t="s">
        <v>153</v>
      </c>
      <c r="AU678" s="25" t="s">
        <v>82</v>
      </c>
    </row>
    <row r="679" spans="2:65" s="1" customFormat="1" ht="67.5">
      <c r="B679" s="42"/>
      <c r="C679" s="64"/>
      <c r="D679" s="217" t="s">
        <v>155</v>
      </c>
      <c r="E679" s="64"/>
      <c r="F679" s="220" t="s">
        <v>559</v>
      </c>
      <c r="G679" s="64"/>
      <c r="H679" s="64"/>
      <c r="I679" s="173"/>
      <c r="J679" s="64"/>
      <c r="K679" s="64"/>
      <c r="L679" s="62"/>
      <c r="M679" s="219"/>
      <c r="N679" s="43"/>
      <c r="O679" s="43"/>
      <c r="P679" s="43"/>
      <c r="Q679" s="43"/>
      <c r="R679" s="43"/>
      <c r="S679" s="43"/>
      <c r="T679" s="79"/>
      <c r="AT679" s="25" t="s">
        <v>155</v>
      </c>
      <c r="AU679" s="25" t="s">
        <v>82</v>
      </c>
    </row>
    <row r="680" spans="2:65" s="12" customFormat="1">
      <c r="B680" s="221"/>
      <c r="C680" s="222"/>
      <c r="D680" s="217" t="s">
        <v>157</v>
      </c>
      <c r="E680" s="223" t="s">
        <v>22</v>
      </c>
      <c r="F680" s="224" t="s">
        <v>158</v>
      </c>
      <c r="G680" s="222"/>
      <c r="H680" s="225" t="s">
        <v>22</v>
      </c>
      <c r="I680" s="226"/>
      <c r="J680" s="222"/>
      <c r="K680" s="222"/>
      <c r="L680" s="227"/>
      <c r="M680" s="228"/>
      <c r="N680" s="229"/>
      <c r="O680" s="229"/>
      <c r="P680" s="229"/>
      <c r="Q680" s="229"/>
      <c r="R680" s="229"/>
      <c r="S680" s="229"/>
      <c r="T680" s="230"/>
      <c r="AT680" s="231" t="s">
        <v>157</v>
      </c>
      <c r="AU680" s="231" t="s">
        <v>82</v>
      </c>
      <c r="AV680" s="12" t="s">
        <v>24</v>
      </c>
      <c r="AW680" s="12" t="s">
        <v>39</v>
      </c>
      <c r="AX680" s="12" t="s">
        <v>75</v>
      </c>
      <c r="AY680" s="231" t="s">
        <v>144</v>
      </c>
    </row>
    <row r="681" spans="2:65" s="12" customFormat="1">
      <c r="B681" s="221"/>
      <c r="C681" s="222"/>
      <c r="D681" s="217" t="s">
        <v>157</v>
      </c>
      <c r="E681" s="223" t="s">
        <v>22</v>
      </c>
      <c r="F681" s="224" t="s">
        <v>171</v>
      </c>
      <c r="G681" s="222"/>
      <c r="H681" s="225" t="s">
        <v>22</v>
      </c>
      <c r="I681" s="226"/>
      <c r="J681" s="222"/>
      <c r="K681" s="222"/>
      <c r="L681" s="227"/>
      <c r="M681" s="228"/>
      <c r="N681" s="229"/>
      <c r="O681" s="229"/>
      <c r="P681" s="229"/>
      <c r="Q681" s="229"/>
      <c r="R681" s="229"/>
      <c r="S681" s="229"/>
      <c r="T681" s="230"/>
      <c r="AT681" s="231" t="s">
        <v>157</v>
      </c>
      <c r="AU681" s="231" t="s">
        <v>82</v>
      </c>
      <c r="AV681" s="12" t="s">
        <v>24</v>
      </c>
      <c r="AW681" s="12" t="s">
        <v>39</v>
      </c>
      <c r="AX681" s="12" t="s">
        <v>75</v>
      </c>
      <c r="AY681" s="231" t="s">
        <v>144</v>
      </c>
    </row>
    <row r="682" spans="2:65" s="13" customFormat="1">
      <c r="B682" s="232"/>
      <c r="C682" s="233"/>
      <c r="D682" s="217" t="s">
        <v>157</v>
      </c>
      <c r="E682" s="234" t="s">
        <v>22</v>
      </c>
      <c r="F682" s="235" t="s">
        <v>740</v>
      </c>
      <c r="G682" s="233"/>
      <c r="H682" s="236">
        <v>7.3</v>
      </c>
      <c r="I682" s="237"/>
      <c r="J682" s="233"/>
      <c r="K682" s="233"/>
      <c r="L682" s="238"/>
      <c r="M682" s="239"/>
      <c r="N682" s="240"/>
      <c r="O682" s="240"/>
      <c r="P682" s="240"/>
      <c r="Q682" s="240"/>
      <c r="R682" s="240"/>
      <c r="S682" s="240"/>
      <c r="T682" s="241"/>
      <c r="AT682" s="242" t="s">
        <v>157</v>
      </c>
      <c r="AU682" s="242" t="s">
        <v>82</v>
      </c>
      <c r="AV682" s="13" t="s">
        <v>82</v>
      </c>
      <c r="AW682" s="13" t="s">
        <v>39</v>
      </c>
      <c r="AX682" s="13" t="s">
        <v>75</v>
      </c>
      <c r="AY682" s="242" t="s">
        <v>144</v>
      </c>
    </row>
    <row r="683" spans="2:65" s="12" customFormat="1">
      <c r="B683" s="221"/>
      <c r="C683" s="222"/>
      <c r="D683" s="217" t="s">
        <v>157</v>
      </c>
      <c r="E683" s="223" t="s">
        <v>22</v>
      </c>
      <c r="F683" s="224" t="s">
        <v>173</v>
      </c>
      <c r="G683" s="222"/>
      <c r="H683" s="225" t="s">
        <v>22</v>
      </c>
      <c r="I683" s="226"/>
      <c r="J683" s="222"/>
      <c r="K683" s="222"/>
      <c r="L683" s="227"/>
      <c r="M683" s="228"/>
      <c r="N683" s="229"/>
      <c r="O683" s="229"/>
      <c r="P683" s="229"/>
      <c r="Q683" s="229"/>
      <c r="R683" s="229"/>
      <c r="S683" s="229"/>
      <c r="T683" s="230"/>
      <c r="AT683" s="231" t="s">
        <v>157</v>
      </c>
      <c r="AU683" s="231" t="s">
        <v>82</v>
      </c>
      <c r="AV683" s="12" t="s">
        <v>24</v>
      </c>
      <c r="AW683" s="12" t="s">
        <v>39</v>
      </c>
      <c r="AX683" s="12" t="s">
        <v>75</v>
      </c>
      <c r="AY683" s="231" t="s">
        <v>144</v>
      </c>
    </row>
    <row r="684" spans="2:65" s="13" customFormat="1">
      <c r="B684" s="232"/>
      <c r="C684" s="233"/>
      <c r="D684" s="217" t="s">
        <v>157</v>
      </c>
      <c r="E684" s="234" t="s">
        <v>22</v>
      </c>
      <c r="F684" s="235" t="s">
        <v>741</v>
      </c>
      <c r="G684" s="233"/>
      <c r="H684" s="236">
        <v>3.4</v>
      </c>
      <c r="I684" s="237"/>
      <c r="J684" s="233"/>
      <c r="K684" s="233"/>
      <c r="L684" s="238"/>
      <c r="M684" s="239"/>
      <c r="N684" s="240"/>
      <c r="O684" s="240"/>
      <c r="P684" s="240"/>
      <c r="Q684" s="240"/>
      <c r="R684" s="240"/>
      <c r="S684" s="240"/>
      <c r="T684" s="241"/>
      <c r="AT684" s="242" t="s">
        <v>157</v>
      </c>
      <c r="AU684" s="242" t="s">
        <v>82</v>
      </c>
      <c r="AV684" s="13" t="s">
        <v>82</v>
      </c>
      <c r="AW684" s="13" t="s">
        <v>39</v>
      </c>
      <c r="AX684" s="13" t="s">
        <v>75</v>
      </c>
      <c r="AY684" s="242" t="s">
        <v>144</v>
      </c>
    </row>
    <row r="685" spans="2:65" s="12" customFormat="1">
      <c r="B685" s="221"/>
      <c r="C685" s="222"/>
      <c r="D685" s="217" t="s">
        <v>157</v>
      </c>
      <c r="E685" s="223" t="s">
        <v>22</v>
      </c>
      <c r="F685" s="224" t="s">
        <v>175</v>
      </c>
      <c r="G685" s="222"/>
      <c r="H685" s="225" t="s">
        <v>22</v>
      </c>
      <c r="I685" s="226"/>
      <c r="J685" s="222"/>
      <c r="K685" s="222"/>
      <c r="L685" s="227"/>
      <c r="M685" s="228"/>
      <c r="N685" s="229"/>
      <c r="O685" s="229"/>
      <c r="P685" s="229"/>
      <c r="Q685" s="229"/>
      <c r="R685" s="229"/>
      <c r="S685" s="229"/>
      <c r="T685" s="230"/>
      <c r="AT685" s="231" t="s">
        <v>157</v>
      </c>
      <c r="AU685" s="231" t="s">
        <v>82</v>
      </c>
      <c r="AV685" s="12" t="s">
        <v>24</v>
      </c>
      <c r="AW685" s="12" t="s">
        <v>39</v>
      </c>
      <c r="AX685" s="12" t="s">
        <v>75</v>
      </c>
      <c r="AY685" s="231" t="s">
        <v>144</v>
      </c>
    </row>
    <row r="686" spans="2:65" s="13" customFormat="1">
      <c r="B686" s="232"/>
      <c r="C686" s="233"/>
      <c r="D686" s="217" t="s">
        <v>157</v>
      </c>
      <c r="E686" s="234" t="s">
        <v>22</v>
      </c>
      <c r="F686" s="235" t="s">
        <v>742</v>
      </c>
      <c r="G686" s="233"/>
      <c r="H686" s="236">
        <v>21.2</v>
      </c>
      <c r="I686" s="237"/>
      <c r="J686" s="233"/>
      <c r="K686" s="233"/>
      <c r="L686" s="238"/>
      <c r="M686" s="239"/>
      <c r="N686" s="240"/>
      <c r="O686" s="240"/>
      <c r="P686" s="240"/>
      <c r="Q686" s="240"/>
      <c r="R686" s="240"/>
      <c r="S686" s="240"/>
      <c r="T686" s="241"/>
      <c r="AT686" s="242" t="s">
        <v>157</v>
      </c>
      <c r="AU686" s="242" t="s">
        <v>82</v>
      </c>
      <c r="AV686" s="13" t="s">
        <v>82</v>
      </c>
      <c r="AW686" s="13" t="s">
        <v>39</v>
      </c>
      <c r="AX686" s="13" t="s">
        <v>75</v>
      </c>
      <c r="AY686" s="242" t="s">
        <v>144</v>
      </c>
    </row>
    <row r="687" spans="2:65" s="12" customFormat="1">
      <c r="B687" s="221"/>
      <c r="C687" s="222"/>
      <c r="D687" s="217" t="s">
        <v>157</v>
      </c>
      <c r="E687" s="223" t="s">
        <v>22</v>
      </c>
      <c r="F687" s="224" t="s">
        <v>177</v>
      </c>
      <c r="G687" s="222"/>
      <c r="H687" s="225" t="s">
        <v>22</v>
      </c>
      <c r="I687" s="226"/>
      <c r="J687" s="222"/>
      <c r="K687" s="222"/>
      <c r="L687" s="227"/>
      <c r="M687" s="228"/>
      <c r="N687" s="229"/>
      <c r="O687" s="229"/>
      <c r="P687" s="229"/>
      <c r="Q687" s="229"/>
      <c r="R687" s="229"/>
      <c r="S687" s="229"/>
      <c r="T687" s="230"/>
      <c r="AT687" s="231" t="s">
        <v>157</v>
      </c>
      <c r="AU687" s="231" t="s">
        <v>82</v>
      </c>
      <c r="AV687" s="12" t="s">
        <v>24</v>
      </c>
      <c r="AW687" s="12" t="s">
        <v>39</v>
      </c>
      <c r="AX687" s="12" t="s">
        <v>75</v>
      </c>
      <c r="AY687" s="231" t="s">
        <v>144</v>
      </c>
    </row>
    <row r="688" spans="2:65" s="13" customFormat="1">
      <c r="B688" s="232"/>
      <c r="C688" s="233"/>
      <c r="D688" s="217" t="s">
        <v>157</v>
      </c>
      <c r="E688" s="234" t="s">
        <v>22</v>
      </c>
      <c r="F688" s="235" t="s">
        <v>743</v>
      </c>
      <c r="G688" s="233"/>
      <c r="H688" s="236">
        <v>32.5</v>
      </c>
      <c r="I688" s="237"/>
      <c r="J688" s="233"/>
      <c r="K688" s="233"/>
      <c r="L688" s="238"/>
      <c r="M688" s="239"/>
      <c r="N688" s="240"/>
      <c r="O688" s="240"/>
      <c r="P688" s="240"/>
      <c r="Q688" s="240"/>
      <c r="R688" s="240"/>
      <c r="S688" s="240"/>
      <c r="T688" s="241"/>
      <c r="AT688" s="242" t="s">
        <v>157</v>
      </c>
      <c r="AU688" s="242" t="s">
        <v>82</v>
      </c>
      <c r="AV688" s="13" t="s">
        <v>82</v>
      </c>
      <c r="AW688" s="13" t="s">
        <v>39</v>
      </c>
      <c r="AX688" s="13" t="s">
        <v>75</v>
      </c>
      <c r="AY688" s="242" t="s">
        <v>144</v>
      </c>
    </row>
    <row r="689" spans="2:65" s="12" customFormat="1">
      <c r="B689" s="221"/>
      <c r="C689" s="222"/>
      <c r="D689" s="217" t="s">
        <v>157</v>
      </c>
      <c r="E689" s="223" t="s">
        <v>22</v>
      </c>
      <c r="F689" s="224" t="s">
        <v>179</v>
      </c>
      <c r="G689" s="222"/>
      <c r="H689" s="225" t="s">
        <v>22</v>
      </c>
      <c r="I689" s="226"/>
      <c r="J689" s="222"/>
      <c r="K689" s="222"/>
      <c r="L689" s="227"/>
      <c r="M689" s="228"/>
      <c r="N689" s="229"/>
      <c r="O689" s="229"/>
      <c r="P689" s="229"/>
      <c r="Q689" s="229"/>
      <c r="R689" s="229"/>
      <c r="S689" s="229"/>
      <c r="T689" s="230"/>
      <c r="AT689" s="231" t="s">
        <v>157</v>
      </c>
      <c r="AU689" s="231" t="s">
        <v>82</v>
      </c>
      <c r="AV689" s="12" t="s">
        <v>24</v>
      </c>
      <c r="AW689" s="12" t="s">
        <v>39</v>
      </c>
      <c r="AX689" s="12" t="s">
        <v>75</v>
      </c>
      <c r="AY689" s="231" t="s">
        <v>144</v>
      </c>
    </row>
    <row r="690" spans="2:65" s="13" customFormat="1">
      <c r="B690" s="232"/>
      <c r="C690" s="233"/>
      <c r="D690" s="217" t="s">
        <v>157</v>
      </c>
      <c r="E690" s="234" t="s">
        <v>22</v>
      </c>
      <c r="F690" s="235" t="s">
        <v>744</v>
      </c>
      <c r="G690" s="233"/>
      <c r="H690" s="236">
        <v>15.2</v>
      </c>
      <c r="I690" s="237"/>
      <c r="J690" s="233"/>
      <c r="K690" s="233"/>
      <c r="L690" s="238"/>
      <c r="M690" s="239"/>
      <c r="N690" s="240"/>
      <c r="O690" s="240"/>
      <c r="P690" s="240"/>
      <c r="Q690" s="240"/>
      <c r="R690" s="240"/>
      <c r="S690" s="240"/>
      <c r="T690" s="241"/>
      <c r="AT690" s="242" t="s">
        <v>157</v>
      </c>
      <c r="AU690" s="242" t="s">
        <v>82</v>
      </c>
      <c r="AV690" s="13" t="s">
        <v>82</v>
      </c>
      <c r="AW690" s="13" t="s">
        <v>39</v>
      </c>
      <c r="AX690" s="13" t="s">
        <v>75</v>
      </c>
      <c r="AY690" s="242" t="s">
        <v>144</v>
      </c>
    </row>
    <row r="691" spans="2:65" s="12" customFormat="1">
      <c r="B691" s="221"/>
      <c r="C691" s="222"/>
      <c r="D691" s="217" t="s">
        <v>157</v>
      </c>
      <c r="E691" s="223" t="s">
        <v>22</v>
      </c>
      <c r="F691" s="224" t="s">
        <v>745</v>
      </c>
      <c r="G691" s="222"/>
      <c r="H691" s="225" t="s">
        <v>22</v>
      </c>
      <c r="I691" s="226"/>
      <c r="J691" s="222"/>
      <c r="K691" s="222"/>
      <c r="L691" s="227"/>
      <c r="M691" s="228"/>
      <c r="N691" s="229"/>
      <c r="O691" s="229"/>
      <c r="P691" s="229"/>
      <c r="Q691" s="229"/>
      <c r="R691" s="229"/>
      <c r="S691" s="229"/>
      <c r="T691" s="230"/>
      <c r="AT691" s="231" t="s">
        <v>157</v>
      </c>
      <c r="AU691" s="231" t="s">
        <v>82</v>
      </c>
      <c r="AV691" s="12" t="s">
        <v>24</v>
      </c>
      <c r="AW691" s="12" t="s">
        <v>39</v>
      </c>
      <c r="AX691" s="12" t="s">
        <v>75</v>
      </c>
      <c r="AY691" s="231" t="s">
        <v>144</v>
      </c>
    </row>
    <row r="692" spans="2:65" s="13" customFormat="1">
      <c r="B692" s="232"/>
      <c r="C692" s="233"/>
      <c r="D692" s="217" t="s">
        <v>157</v>
      </c>
      <c r="E692" s="234" t="s">
        <v>22</v>
      </c>
      <c r="F692" s="235" t="s">
        <v>746</v>
      </c>
      <c r="G692" s="233"/>
      <c r="H692" s="236">
        <v>33.5</v>
      </c>
      <c r="I692" s="237"/>
      <c r="J692" s="233"/>
      <c r="K692" s="233"/>
      <c r="L692" s="238"/>
      <c r="M692" s="239"/>
      <c r="N692" s="240"/>
      <c r="O692" s="240"/>
      <c r="P692" s="240"/>
      <c r="Q692" s="240"/>
      <c r="R692" s="240"/>
      <c r="S692" s="240"/>
      <c r="T692" s="241"/>
      <c r="AT692" s="242" t="s">
        <v>157</v>
      </c>
      <c r="AU692" s="242" t="s">
        <v>82</v>
      </c>
      <c r="AV692" s="13" t="s">
        <v>82</v>
      </c>
      <c r="AW692" s="13" t="s">
        <v>39</v>
      </c>
      <c r="AX692" s="13" t="s">
        <v>75</v>
      </c>
      <c r="AY692" s="242" t="s">
        <v>144</v>
      </c>
    </row>
    <row r="693" spans="2:65" s="12" customFormat="1">
      <c r="B693" s="221"/>
      <c r="C693" s="222"/>
      <c r="D693" s="217" t="s">
        <v>157</v>
      </c>
      <c r="E693" s="223" t="s">
        <v>22</v>
      </c>
      <c r="F693" s="224" t="s">
        <v>181</v>
      </c>
      <c r="G693" s="222"/>
      <c r="H693" s="225" t="s">
        <v>22</v>
      </c>
      <c r="I693" s="226"/>
      <c r="J693" s="222"/>
      <c r="K693" s="222"/>
      <c r="L693" s="227"/>
      <c r="M693" s="228"/>
      <c r="N693" s="229"/>
      <c r="O693" s="229"/>
      <c r="P693" s="229"/>
      <c r="Q693" s="229"/>
      <c r="R693" s="229"/>
      <c r="S693" s="229"/>
      <c r="T693" s="230"/>
      <c r="AT693" s="231" t="s">
        <v>157</v>
      </c>
      <c r="AU693" s="231" t="s">
        <v>82</v>
      </c>
      <c r="AV693" s="12" t="s">
        <v>24</v>
      </c>
      <c r="AW693" s="12" t="s">
        <v>39</v>
      </c>
      <c r="AX693" s="12" t="s">
        <v>75</v>
      </c>
      <c r="AY693" s="231" t="s">
        <v>144</v>
      </c>
    </row>
    <row r="694" spans="2:65" s="13" customFormat="1">
      <c r="B694" s="232"/>
      <c r="C694" s="233"/>
      <c r="D694" s="217" t="s">
        <v>157</v>
      </c>
      <c r="E694" s="234" t="s">
        <v>22</v>
      </c>
      <c r="F694" s="235" t="s">
        <v>747</v>
      </c>
      <c r="G694" s="233"/>
      <c r="H694" s="236">
        <v>2.2999999999999998</v>
      </c>
      <c r="I694" s="237"/>
      <c r="J694" s="233"/>
      <c r="K694" s="233"/>
      <c r="L694" s="238"/>
      <c r="M694" s="239"/>
      <c r="N694" s="240"/>
      <c r="O694" s="240"/>
      <c r="P694" s="240"/>
      <c r="Q694" s="240"/>
      <c r="R694" s="240"/>
      <c r="S694" s="240"/>
      <c r="T694" s="241"/>
      <c r="AT694" s="242" t="s">
        <v>157</v>
      </c>
      <c r="AU694" s="242" t="s">
        <v>82</v>
      </c>
      <c r="AV694" s="13" t="s">
        <v>82</v>
      </c>
      <c r="AW694" s="13" t="s">
        <v>39</v>
      </c>
      <c r="AX694" s="13" t="s">
        <v>75</v>
      </c>
      <c r="AY694" s="242" t="s">
        <v>144</v>
      </c>
    </row>
    <row r="695" spans="2:65" s="14" customFormat="1">
      <c r="B695" s="243"/>
      <c r="C695" s="244"/>
      <c r="D695" s="245" t="s">
        <v>157</v>
      </c>
      <c r="E695" s="246" t="s">
        <v>22</v>
      </c>
      <c r="F695" s="247" t="s">
        <v>166</v>
      </c>
      <c r="G695" s="244"/>
      <c r="H695" s="248">
        <v>115.4</v>
      </c>
      <c r="I695" s="249"/>
      <c r="J695" s="244"/>
      <c r="K695" s="244"/>
      <c r="L695" s="250"/>
      <c r="M695" s="251"/>
      <c r="N695" s="252"/>
      <c r="O695" s="252"/>
      <c r="P695" s="252"/>
      <c r="Q695" s="252"/>
      <c r="R695" s="252"/>
      <c r="S695" s="252"/>
      <c r="T695" s="253"/>
      <c r="AT695" s="254" t="s">
        <v>157</v>
      </c>
      <c r="AU695" s="254" t="s">
        <v>82</v>
      </c>
      <c r="AV695" s="14" t="s">
        <v>151</v>
      </c>
      <c r="AW695" s="14" t="s">
        <v>39</v>
      </c>
      <c r="AX695" s="14" t="s">
        <v>24</v>
      </c>
      <c r="AY695" s="254" t="s">
        <v>144</v>
      </c>
    </row>
    <row r="696" spans="2:65" s="1" customFormat="1" ht="22.5" customHeight="1">
      <c r="B696" s="42"/>
      <c r="C696" s="205" t="s">
        <v>30</v>
      </c>
      <c r="D696" s="205" t="s">
        <v>146</v>
      </c>
      <c r="E696" s="206" t="s">
        <v>561</v>
      </c>
      <c r="F696" s="207" t="s">
        <v>562</v>
      </c>
      <c r="G696" s="208" t="s">
        <v>149</v>
      </c>
      <c r="H696" s="209">
        <v>61</v>
      </c>
      <c r="I696" s="210"/>
      <c r="J696" s="211">
        <f>ROUND(I696*H696,2)</f>
        <v>0</v>
      </c>
      <c r="K696" s="207" t="s">
        <v>150</v>
      </c>
      <c r="L696" s="62"/>
      <c r="M696" s="212" t="s">
        <v>22</v>
      </c>
      <c r="N696" s="213" t="s">
        <v>46</v>
      </c>
      <c r="O696" s="43"/>
      <c r="P696" s="214">
        <f>O696*H696</f>
        <v>0</v>
      </c>
      <c r="Q696" s="214">
        <v>0</v>
      </c>
      <c r="R696" s="214">
        <f>Q696*H696</f>
        <v>0</v>
      </c>
      <c r="S696" s="214">
        <v>0</v>
      </c>
      <c r="T696" s="215">
        <f>S696*H696</f>
        <v>0</v>
      </c>
      <c r="AR696" s="25" t="s">
        <v>151</v>
      </c>
      <c r="AT696" s="25" t="s">
        <v>146</v>
      </c>
      <c r="AU696" s="25" t="s">
        <v>82</v>
      </c>
      <c r="AY696" s="25" t="s">
        <v>144</v>
      </c>
      <c r="BE696" s="216">
        <f>IF(N696="základní",J696,0)</f>
        <v>0</v>
      </c>
      <c r="BF696" s="216">
        <f>IF(N696="snížená",J696,0)</f>
        <v>0</v>
      </c>
      <c r="BG696" s="216">
        <f>IF(N696="zákl. přenesená",J696,0)</f>
        <v>0</v>
      </c>
      <c r="BH696" s="216">
        <f>IF(N696="sníž. přenesená",J696,0)</f>
        <v>0</v>
      </c>
      <c r="BI696" s="216">
        <f>IF(N696="nulová",J696,0)</f>
        <v>0</v>
      </c>
      <c r="BJ696" s="25" t="s">
        <v>24</v>
      </c>
      <c r="BK696" s="216">
        <f>ROUND(I696*H696,2)</f>
        <v>0</v>
      </c>
      <c r="BL696" s="25" t="s">
        <v>151</v>
      </c>
      <c r="BM696" s="25" t="s">
        <v>1214</v>
      </c>
    </row>
    <row r="697" spans="2:65" s="1" customFormat="1" ht="40.5">
      <c r="B697" s="42"/>
      <c r="C697" s="64"/>
      <c r="D697" s="217" t="s">
        <v>153</v>
      </c>
      <c r="E697" s="64"/>
      <c r="F697" s="218" t="s">
        <v>564</v>
      </c>
      <c r="G697" s="64"/>
      <c r="H697" s="64"/>
      <c r="I697" s="173"/>
      <c r="J697" s="64"/>
      <c r="K697" s="64"/>
      <c r="L697" s="62"/>
      <c r="M697" s="219"/>
      <c r="N697" s="43"/>
      <c r="O697" s="43"/>
      <c r="P697" s="43"/>
      <c r="Q697" s="43"/>
      <c r="R697" s="43"/>
      <c r="S697" s="43"/>
      <c r="T697" s="79"/>
      <c r="AT697" s="25" t="s">
        <v>153</v>
      </c>
      <c r="AU697" s="25" t="s">
        <v>82</v>
      </c>
    </row>
    <row r="698" spans="2:65" s="1" customFormat="1" ht="54">
      <c r="B698" s="42"/>
      <c r="C698" s="64"/>
      <c r="D698" s="217" t="s">
        <v>155</v>
      </c>
      <c r="E698" s="64"/>
      <c r="F698" s="220" t="s">
        <v>565</v>
      </c>
      <c r="G698" s="64"/>
      <c r="H698" s="64"/>
      <c r="I698" s="173"/>
      <c r="J698" s="64"/>
      <c r="K698" s="64"/>
      <c r="L698" s="62"/>
      <c r="M698" s="219"/>
      <c r="N698" s="43"/>
      <c r="O698" s="43"/>
      <c r="P698" s="43"/>
      <c r="Q698" s="43"/>
      <c r="R698" s="43"/>
      <c r="S698" s="43"/>
      <c r="T698" s="79"/>
      <c r="AT698" s="25" t="s">
        <v>155</v>
      </c>
      <c r="AU698" s="25" t="s">
        <v>82</v>
      </c>
    </row>
    <row r="699" spans="2:65" s="12" customFormat="1">
      <c r="B699" s="221"/>
      <c r="C699" s="222"/>
      <c r="D699" s="217" t="s">
        <v>157</v>
      </c>
      <c r="E699" s="223" t="s">
        <v>22</v>
      </c>
      <c r="F699" s="224" t="s">
        <v>158</v>
      </c>
      <c r="G699" s="222"/>
      <c r="H699" s="225" t="s">
        <v>22</v>
      </c>
      <c r="I699" s="226"/>
      <c r="J699" s="222"/>
      <c r="K699" s="222"/>
      <c r="L699" s="227"/>
      <c r="M699" s="228"/>
      <c r="N699" s="229"/>
      <c r="O699" s="229"/>
      <c r="P699" s="229"/>
      <c r="Q699" s="229"/>
      <c r="R699" s="229"/>
      <c r="S699" s="229"/>
      <c r="T699" s="230"/>
      <c r="AT699" s="231" t="s">
        <v>157</v>
      </c>
      <c r="AU699" s="231" t="s">
        <v>82</v>
      </c>
      <c r="AV699" s="12" t="s">
        <v>24</v>
      </c>
      <c r="AW699" s="12" t="s">
        <v>39</v>
      </c>
      <c r="AX699" s="12" t="s">
        <v>75</v>
      </c>
      <c r="AY699" s="231" t="s">
        <v>144</v>
      </c>
    </row>
    <row r="700" spans="2:65" s="13" customFormat="1">
      <c r="B700" s="232"/>
      <c r="C700" s="233"/>
      <c r="D700" s="245" t="s">
        <v>157</v>
      </c>
      <c r="E700" s="255" t="s">
        <v>22</v>
      </c>
      <c r="F700" s="256" t="s">
        <v>748</v>
      </c>
      <c r="G700" s="233"/>
      <c r="H700" s="257">
        <v>61</v>
      </c>
      <c r="I700" s="237"/>
      <c r="J700" s="233"/>
      <c r="K700" s="233"/>
      <c r="L700" s="238"/>
      <c r="M700" s="239"/>
      <c r="N700" s="240"/>
      <c r="O700" s="240"/>
      <c r="P700" s="240"/>
      <c r="Q700" s="240"/>
      <c r="R700" s="240"/>
      <c r="S700" s="240"/>
      <c r="T700" s="241"/>
      <c r="AT700" s="242" t="s">
        <v>157</v>
      </c>
      <c r="AU700" s="242" t="s">
        <v>82</v>
      </c>
      <c r="AV700" s="13" t="s">
        <v>82</v>
      </c>
      <c r="AW700" s="13" t="s">
        <v>39</v>
      </c>
      <c r="AX700" s="13" t="s">
        <v>24</v>
      </c>
      <c r="AY700" s="242" t="s">
        <v>144</v>
      </c>
    </row>
    <row r="701" spans="2:65" s="1" customFormat="1" ht="22.5" customHeight="1">
      <c r="B701" s="42"/>
      <c r="C701" s="205" t="s">
        <v>1215</v>
      </c>
      <c r="D701" s="205" t="s">
        <v>146</v>
      </c>
      <c r="E701" s="206" t="s">
        <v>567</v>
      </c>
      <c r="F701" s="207" t="s">
        <v>568</v>
      </c>
      <c r="G701" s="208" t="s">
        <v>149</v>
      </c>
      <c r="H701" s="209">
        <v>42.8</v>
      </c>
      <c r="I701" s="210"/>
      <c r="J701" s="211">
        <f>ROUND(I701*H701,2)</f>
        <v>0</v>
      </c>
      <c r="K701" s="207" t="s">
        <v>150</v>
      </c>
      <c r="L701" s="62"/>
      <c r="M701" s="212" t="s">
        <v>22</v>
      </c>
      <c r="N701" s="213" t="s">
        <v>46</v>
      </c>
      <c r="O701" s="43"/>
      <c r="P701" s="214">
        <f>O701*H701</f>
        <v>0</v>
      </c>
      <c r="Q701" s="214">
        <v>0</v>
      </c>
      <c r="R701" s="214">
        <f>Q701*H701</f>
        <v>0</v>
      </c>
      <c r="S701" s="214">
        <v>0</v>
      </c>
      <c r="T701" s="215">
        <f>S701*H701</f>
        <v>0</v>
      </c>
      <c r="AR701" s="25" t="s">
        <v>151</v>
      </c>
      <c r="AT701" s="25" t="s">
        <v>146</v>
      </c>
      <c r="AU701" s="25" t="s">
        <v>82</v>
      </c>
      <c r="AY701" s="25" t="s">
        <v>144</v>
      </c>
      <c r="BE701" s="216">
        <f>IF(N701="základní",J701,0)</f>
        <v>0</v>
      </c>
      <c r="BF701" s="216">
        <f>IF(N701="snížená",J701,0)</f>
        <v>0</v>
      </c>
      <c r="BG701" s="216">
        <f>IF(N701="zákl. přenesená",J701,0)</f>
        <v>0</v>
      </c>
      <c r="BH701" s="216">
        <f>IF(N701="sníž. přenesená",J701,0)</f>
        <v>0</v>
      </c>
      <c r="BI701" s="216">
        <f>IF(N701="nulová",J701,0)</f>
        <v>0</v>
      </c>
      <c r="BJ701" s="25" t="s">
        <v>24</v>
      </c>
      <c r="BK701" s="216">
        <f>ROUND(I701*H701,2)</f>
        <v>0</v>
      </c>
      <c r="BL701" s="25" t="s">
        <v>151</v>
      </c>
      <c r="BM701" s="25" t="s">
        <v>1216</v>
      </c>
    </row>
    <row r="702" spans="2:65" s="1" customFormat="1" ht="40.5">
      <c r="B702" s="42"/>
      <c r="C702" s="64"/>
      <c r="D702" s="217" t="s">
        <v>153</v>
      </c>
      <c r="E702" s="64"/>
      <c r="F702" s="218" t="s">
        <v>570</v>
      </c>
      <c r="G702" s="64"/>
      <c r="H702" s="64"/>
      <c r="I702" s="173"/>
      <c r="J702" s="64"/>
      <c r="K702" s="64"/>
      <c r="L702" s="62"/>
      <c r="M702" s="219"/>
      <c r="N702" s="43"/>
      <c r="O702" s="43"/>
      <c r="P702" s="43"/>
      <c r="Q702" s="43"/>
      <c r="R702" s="43"/>
      <c r="S702" s="43"/>
      <c r="T702" s="79"/>
      <c r="AT702" s="25" t="s">
        <v>153</v>
      </c>
      <c r="AU702" s="25" t="s">
        <v>82</v>
      </c>
    </row>
    <row r="703" spans="2:65" s="1" customFormat="1" ht="54">
      <c r="B703" s="42"/>
      <c r="C703" s="64"/>
      <c r="D703" s="217" t="s">
        <v>155</v>
      </c>
      <c r="E703" s="64"/>
      <c r="F703" s="220" t="s">
        <v>565</v>
      </c>
      <c r="G703" s="64"/>
      <c r="H703" s="64"/>
      <c r="I703" s="173"/>
      <c r="J703" s="64"/>
      <c r="K703" s="64"/>
      <c r="L703" s="62"/>
      <c r="M703" s="219"/>
      <c r="N703" s="43"/>
      <c r="O703" s="43"/>
      <c r="P703" s="43"/>
      <c r="Q703" s="43"/>
      <c r="R703" s="43"/>
      <c r="S703" s="43"/>
      <c r="T703" s="79"/>
      <c r="AT703" s="25" t="s">
        <v>155</v>
      </c>
      <c r="AU703" s="25" t="s">
        <v>82</v>
      </c>
    </row>
    <row r="704" spans="2:65" s="12" customFormat="1">
      <c r="B704" s="221"/>
      <c r="C704" s="222"/>
      <c r="D704" s="217" t="s">
        <v>157</v>
      </c>
      <c r="E704" s="223" t="s">
        <v>22</v>
      </c>
      <c r="F704" s="224" t="s">
        <v>158</v>
      </c>
      <c r="G704" s="222"/>
      <c r="H704" s="225" t="s">
        <v>22</v>
      </c>
      <c r="I704" s="226"/>
      <c r="J704" s="222"/>
      <c r="K704" s="222"/>
      <c r="L704" s="227"/>
      <c r="M704" s="228"/>
      <c r="N704" s="229"/>
      <c r="O704" s="229"/>
      <c r="P704" s="229"/>
      <c r="Q704" s="229"/>
      <c r="R704" s="229"/>
      <c r="S704" s="229"/>
      <c r="T704" s="230"/>
      <c r="AT704" s="231" t="s">
        <v>157</v>
      </c>
      <c r="AU704" s="231" t="s">
        <v>82</v>
      </c>
      <c r="AV704" s="12" t="s">
        <v>24</v>
      </c>
      <c r="AW704" s="12" t="s">
        <v>39</v>
      </c>
      <c r="AX704" s="12" t="s">
        <v>75</v>
      </c>
      <c r="AY704" s="231" t="s">
        <v>144</v>
      </c>
    </row>
    <row r="705" spans="2:65" s="13" customFormat="1">
      <c r="B705" s="232"/>
      <c r="C705" s="233"/>
      <c r="D705" s="245" t="s">
        <v>157</v>
      </c>
      <c r="E705" s="255" t="s">
        <v>22</v>
      </c>
      <c r="F705" s="256" t="s">
        <v>749</v>
      </c>
      <c r="G705" s="233"/>
      <c r="H705" s="257">
        <v>42.8</v>
      </c>
      <c r="I705" s="237"/>
      <c r="J705" s="233"/>
      <c r="K705" s="233"/>
      <c r="L705" s="238"/>
      <c r="M705" s="239"/>
      <c r="N705" s="240"/>
      <c r="O705" s="240"/>
      <c r="P705" s="240"/>
      <c r="Q705" s="240"/>
      <c r="R705" s="240"/>
      <c r="S705" s="240"/>
      <c r="T705" s="241"/>
      <c r="AT705" s="242" t="s">
        <v>157</v>
      </c>
      <c r="AU705" s="242" t="s">
        <v>82</v>
      </c>
      <c r="AV705" s="13" t="s">
        <v>82</v>
      </c>
      <c r="AW705" s="13" t="s">
        <v>39</v>
      </c>
      <c r="AX705" s="13" t="s">
        <v>24</v>
      </c>
      <c r="AY705" s="242" t="s">
        <v>144</v>
      </c>
    </row>
    <row r="706" spans="2:65" s="1" customFormat="1" ht="22.5" customHeight="1">
      <c r="B706" s="42"/>
      <c r="C706" s="205" t="s">
        <v>1217</v>
      </c>
      <c r="D706" s="205" t="s">
        <v>146</v>
      </c>
      <c r="E706" s="206" t="s">
        <v>1218</v>
      </c>
      <c r="F706" s="207" t="s">
        <v>1219</v>
      </c>
      <c r="G706" s="208" t="s">
        <v>149</v>
      </c>
      <c r="H706" s="209">
        <v>1.75</v>
      </c>
      <c r="I706" s="210"/>
      <c r="J706" s="211">
        <f>ROUND(I706*H706,2)</f>
        <v>0</v>
      </c>
      <c r="K706" s="207" t="s">
        <v>150</v>
      </c>
      <c r="L706" s="62"/>
      <c r="M706" s="212" t="s">
        <v>22</v>
      </c>
      <c r="N706" s="213" t="s">
        <v>46</v>
      </c>
      <c r="O706" s="43"/>
      <c r="P706" s="214">
        <f>O706*H706</f>
        <v>0</v>
      </c>
      <c r="Q706" s="214">
        <v>5.8275E-2</v>
      </c>
      <c r="R706" s="214">
        <f>Q706*H706</f>
        <v>0.10198125</v>
      </c>
      <c r="S706" s="214">
        <v>0</v>
      </c>
      <c r="T706" s="215">
        <f>S706*H706</f>
        <v>0</v>
      </c>
      <c r="AR706" s="25" t="s">
        <v>151</v>
      </c>
      <c r="AT706" s="25" t="s">
        <v>146</v>
      </c>
      <c r="AU706" s="25" t="s">
        <v>82</v>
      </c>
      <c r="AY706" s="25" t="s">
        <v>144</v>
      </c>
      <c r="BE706" s="216">
        <f>IF(N706="základní",J706,0)</f>
        <v>0</v>
      </c>
      <c r="BF706" s="216">
        <f>IF(N706="snížená",J706,0)</f>
        <v>0</v>
      </c>
      <c r="BG706" s="216">
        <f>IF(N706="zákl. přenesená",J706,0)</f>
        <v>0</v>
      </c>
      <c r="BH706" s="216">
        <f>IF(N706="sníž. přenesená",J706,0)</f>
        <v>0</v>
      </c>
      <c r="BI706" s="216">
        <f>IF(N706="nulová",J706,0)</f>
        <v>0</v>
      </c>
      <c r="BJ706" s="25" t="s">
        <v>24</v>
      </c>
      <c r="BK706" s="216">
        <f>ROUND(I706*H706,2)</f>
        <v>0</v>
      </c>
      <c r="BL706" s="25" t="s">
        <v>151</v>
      </c>
      <c r="BM706" s="25" t="s">
        <v>1220</v>
      </c>
    </row>
    <row r="707" spans="2:65" s="1" customFormat="1">
      <c r="B707" s="42"/>
      <c r="C707" s="64"/>
      <c r="D707" s="217" t="s">
        <v>153</v>
      </c>
      <c r="E707" s="64"/>
      <c r="F707" s="218" t="s">
        <v>1221</v>
      </c>
      <c r="G707" s="64"/>
      <c r="H707" s="64"/>
      <c r="I707" s="173"/>
      <c r="J707" s="64"/>
      <c r="K707" s="64"/>
      <c r="L707" s="62"/>
      <c r="M707" s="219"/>
      <c r="N707" s="43"/>
      <c r="O707" s="43"/>
      <c r="P707" s="43"/>
      <c r="Q707" s="43"/>
      <c r="R707" s="43"/>
      <c r="S707" s="43"/>
      <c r="T707" s="79"/>
      <c r="AT707" s="25" t="s">
        <v>153</v>
      </c>
      <c r="AU707" s="25" t="s">
        <v>82</v>
      </c>
    </row>
    <row r="708" spans="2:65" s="1" customFormat="1" ht="135">
      <c r="B708" s="42"/>
      <c r="C708" s="64"/>
      <c r="D708" s="217" t="s">
        <v>155</v>
      </c>
      <c r="E708" s="64"/>
      <c r="F708" s="220" t="s">
        <v>1222</v>
      </c>
      <c r="G708" s="64"/>
      <c r="H708" s="64"/>
      <c r="I708" s="173"/>
      <c r="J708" s="64"/>
      <c r="K708" s="64"/>
      <c r="L708" s="62"/>
      <c r="M708" s="219"/>
      <c r="N708" s="43"/>
      <c r="O708" s="43"/>
      <c r="P708" s="43"/>
      <c r="Q708" s="43"/>
      <c r="R708" s="43"/>
      <c r="S708" s="43"/>
      <c r="T708" s="79"/>
      <c r="AT708" s="25" t="s">
        <v>155</v>
      </c>
      <c r="AU708" s="25" t="s">
        <v>82</v>
      </c>
    </row>
    <row r="709" spans="2:65" s="12" customFormat="1">
      <c r="B709" s="221"/>
      <c r="C709" s="222"/>
      <c r="D709" s="217" t="s">
        <v>157</v>
      </c>
      <c r="E709" s="223" t="s">
        <v>22</v>
      </c>
      <c r="F709" s="224" t="s">
        <v>158</v>
      </c>
      <c r="G709" s="222"/>
      <c r="H709" s="225" t="s">
        <v>22</v>
      </c>
      <c r="I709" s="226"/>
      <c r="J709" s="222"/>
      <c r="K709" s="222"/>
      <c r="L709" s="227"/>
      <c r="M709" s="228"/>
      <c r="N709" s="229"/>
      <c r="O709" s="229"/>
      <c r="P709" s="229"/>
      <c r="Q709" s="229"/>
      <c r="R709" s="229"/>
      <c r="S709" s="229"/>
      <c r="T709" s="230"/>
      <c r="AT709" s="231" t="s">
        <v>157</v>
      </c>
      <c r="AU709" s="231" t="s">
        <v>82</v>
      </c>
      <c r="AV709" s="12" t="s">
        <v>24</v>
      </c>
      <c r="AW709" s="12" t="s">
        <v>39</v>
      </c>
      <c r="AX709" s="12" t="s">
        <v>75</v>
      </c>
      <c r="AY709" s="231" t="s">
        <v>144</v>
      </c>
    </row>
    <row r="710" spans="2:65" s="12" customFormat="1">
      <c r="B710" s="221"/>
      <c r="C710" s="222"/>
      <c r="D710" s="217" t="s">
        <v>157</v>
      </c>
      <c r="E710" s="223" t="s">
        <v>22</v>
      </c>
      <c r="F710" s="224" t="s">
        <v>1223</v>
      </c>
      <c r="G710" s="222"/>
      <c r="H710" s="225" t="s">
        <v>22</v>
      </c>
      <c r="I710" s="226"/>
      <c r="J710" s="222"/>
      <c r="K710" s="222"/>
      <c r="L710" s="227"/>
      <c r="M710" s="228"/>
      <c r="N710" s="229"/>
      <c r="O710" s="229"/>
      <c r="P710" s="229"/>
      <c r="Q710" s="229"/>
      <c r="R710" s="229"/>
      <c r="S710" s="229"/>
      <c r="T710" s="230"/>
      <c r="AT710" s="231" t="s">
        <v>157</v>
      </c>
      <c r="AU710" s="231" t="s">
        <v>82</v>
      </c>
      <c r="AV710" s="12" t="s">
        <v>24</v>
      </c>
      <c r="AW710" s="12" t="s">
        <v>39</v>
      </c>
      <c r="AX710" s="12" t="s">
        <v>75</v>
      </c>
      <c r="AY710" s="231" t="s">
        <v>144</v>
      </c>
    </row>
    <row r="711" spans="2:65" s="13" customFormat="1">
      <c r="B711" s="232"/>
      <c r="C711" s="233"/>
      <c r="D711" s="217" t="s">
        <v>157</v>
      </c>
      <c r="E711" s="234" t="s">
        <v>22</v>
      </c>
      <c r="F711" s="235" t="s">
        <v>1224</v>
      </c>
      <c r="G711" s="233"/>
      <c r="H711" s="236">
        <v>1.75</v>
      </c>
      <c r="I711" s="237"/>
      <c r="J711" s="233"/>
      <c r="K711" s="233"/>
      <c r="L711" s="238"/>
      <c r="M711" s="239"/>
      <c r="N711" s="240"/>
      <c r="O711" s="240"/>
      <c r="P711" s="240"/>
      <c r="Q711" s="240"/>
      <c r="R711" s="240"/>
      <c r="S711" s="240"/>
      <c r="T711" s="241"/>
      <c r="AT711" s="242" t="s">
        <v>157</v>
      </c>
      <c r="AU711" s="242" t="s">
        <v>82</v>
      </c>
      <c r="AV711" s="13" t="s">
        <v>82</v>
      </c>
      <c r="AW711" s="13" t="s">
        <v>39</v>
      </c>
      <c r="AX711" s="13" t="s">
        <v>24</v>
      </c>
      <c r="AY711" s="242" t="s">
        <v>144</v>
      </c>
    </row>
    <row r="712" spans="2:65" s="11" customFormat="1" ht="29.85" customHeight="1">
      <c r="B712" s="188"/>
      <c r="C712" s="189"/>
      <c r="D712" s="202" t="s">
        <v>74</v>
      </c>
      <c r="E712" s="203" t="s">
        <v>571</v>
      </c>
      <c r="F712" s="203" t="s">
        <v>572</v>
      </c>
      <c r="G712" s="189"/>
      <c r="H712" s="189"/>
      <c r="I712" s="192"/>
      <c r="J712" s="204">
        <f>BK712</f>
        <v>0</v>
      </c>
      <c r="K712" s="189"/>
      <c r="L712" s="194"/>
      <c r="M712" s="195"/>
      <c r="N712" s="196"/>
      <c r="O712" s="196"/>
      <c r="P712" s="197">
        <f>SUM(P713:P752)</f>
        <v>0</v>
      </c>
      <c r="Q712" s="196"/>
      <c r="R712" s="197">
        <f>SUM(R713:R752)</f>
        <v>0</v>
      </c>
      <c r="S712" s="196"/>
      <c r="T712" s="198">
        <f>SUM(T713:T752)</f>
        <v>0</v>
      </c>
      <c r="AR712" s="199" t="s">
        <v>24</v>
      </c>
      <c r="AT712" s="200" t="s">
        <v>74</v>
      </c>
      <c r="AU712" s="200" t="s">
        <v>24</v>
      </c>
      <c r="AY712" s="199" t="s">
        <v>144</v>
      </c>
      <c r="BK712" s="201">
        <f>SUM(BK713:BK752)</f>
        <v>0</v>
      </c>
    </row>
    <row r="713" spans="2:65" s="1" customFormat="1" ht="22.5" customHeight="1">
      <c r="B713" s="42"/>
      <c r="C713" s="205" t="s">
        <v>1225</v>
      </c>
      <c r="D713" s="205" t="s">
        <v>146</v>
      </c>
      <c r="E713" s="206" t="s">
        <v>574</v>
      </c>
      <c r="F713" s="207" t="s">
        <v>575</v>
      </c>
      <c r="G713" s="208" t="s">
        <v>268</v>
      </c>
      <c r="H713" s="209">
        <v>148.08099999999999</v>
      </c>
      <c r="I713" s="210"/>
      <c r="J713" s="211">
        <f>ROUND(I713*H713,2)</f>
        <v>0</v>
      </c>
      <c r="K713" s="207" t="s">
        <v>150</v>
      </c>
      <c r="L713" s="62"/>
      <c r="M713" s="212" t="s">
        <v>22</v>
      </c>
      <c r="N713" s="213" t="s">
        <v>46</v>
      </c>
      <c r="O713" s="43"/>
      <c r="P713" s="214">
        <f>O713*H713</f>
        <v>0</v>
      </c>
      <c r="Q713" s="214">
        <v>0</v>
      </c>
      <c r="R713" s="214">
        <f>Q713*H713</f>
        <v>0</v>
      </c>
      <c r="S713" s="214">
        <v>0</v>
      </c>
      <c r="T713" s="215">
        <f>S713*H713</f>
        <v>0</v>
      </c>
      <c r="AR713" s="25" t="s">
        <v>151</v>
      </c>
      <c r="AT713" s="25" t="s">
        <v>146</v>
      </c>
      <c r="AU713" s="25" t="s">
        <v>82</v>
      </c>
      <c r="AY713" s="25" t="s">
        <v>144</v>
      </c>
      <c r="BE713" s="216">
        <f>IF(N713="základní",J713,0)</f>
        <v>0</v>
      </c>
      <c r="BF713" s="216">
        <f>IF(N713="snížená",J713,0)</f>
        <v>0</v>
      </c>
      <c r="BG713" s="216">
        <f>IF(N713="zákl. přenesená",J713,0)</f>
        <v>0</v>
      </c>
      <c r="BH713" s="216">
        <f>IF(N713="sníž. přenesená",J713,0)</f>
        <v>0</v>
      </c>
      <c r="BI713" s="216">
        <f>IF(N713="nulová",J713,0)</f>
        <v>0</v>
      </c>
      <c r="BJ713" s="25" t="s">
        <v>24</v>
      </c>
      <c r="BK713" s="216">
        <f>ROUND(I713*H713,2)</f>
        <v>0</v>
      </c>
      <c r="BL713" s="25" t="s">
        <v>151</v>
      </c>
      <c r="BM713" s="25" t="s">
        <v>576</v>
      </c>
    </row>
    <row r="714" spans="2:65" s="1" customFormat="1" ht="27">
      <c r="B714" s="42"/>
      <c r="C714" s="64"/>
      <c r="D714" s="217" t="s">
        <v>153</v>
      </c>
      <c r="E714" s="64"/>
      <c r="F714" s="218" t="s">
        <v>577</v>
      </c>
      <c r="G714" s="64"/>
      <c r="H714" s="64"/>
      <c r="I714" s="173"/>
      <c r="J714" s="64"/>
      <c r="K714" s="64"/>
      <c r="L714" s="62"/>
      <c r="M714" s="219"/>
      <c r="N714" s="43"/>
      <c r="O714" s="43"/>
      <c r="P714" s="43"/>
      <c r="Q714" s="43"/>
      <c r="R714" s="43"/>
      <c r="S714" s="43"/>
      <c r="T714" s="79"/>
      <c r="AT714" s="25" t="s">
        <v>153</v>
      </c>
      <c r="AU714" s="25" t="s">
        <v>82</v>
      </c>
    </row>
    <row r="715" spans="2:65" s="1" customFormat="1" ht="94.5">
      <c r="B715" s="42"/>
      <c r="C715" s="64"/>
      <c r="D715" s="217" t="s">
        <v>155</v>
      </c>
      <c r="E715" s="64"/>
      <c r="F715" s="220" t="s">
        <v>578</v>
      </c>
      <c r="G715" s="64"/>
      <c r="H715" s="64"/>
      <c r="I715" s="173"/>
      <c r="J715" s="64"/>
      <c r="K715" s="64"/>
      <c r="L715" s="62"/>
      <c r="M715" s="219"/>
      <c r="N715" s="43"/>
      <c r="O715" s="43"/>
      <c r="P715" s="43"/>
      <c r="Q715" s="43"/>
      <c r="R715" s="43"/>
      <c r="S715" s="43"/>
      <c r="T715" s="79"/>
      <c r="AT715" s="25" t="s">
        <v>155</v>
      </c>
      <c r="AU715" s="25" t="s">
        <v>82</v>
      </c>
    </row>
    <row r="716" spans="2:65" s="13" customFormat="1">
      <c r="B716" s="232"/>
      <c r="C716" s="233"/>
      <c r="D716" s="217" t="s">
        <v>157</v>
      </c>
      <c r="E716" s="234" t="s">
        <v>22</v>
      </c>
      <c r="F716" s="235" t="s">
        <v>1226</v>
      </c>
      <c r="G716" s="233"/>
      <c r="H716" s="236">
        <v>35.802</v>
      </c>
      <c r="I716" s="237"/>
      <c r="J716" s="233"/>
      <c r="K716" s="233"/>
      <c r="L716" s="238"/>
      <c r="M716" s="239"/>
      <c r="N716" s="240"/>
      <c r="O716" s="240"/>
      <c r="P716" s="240"/>
      <c r="Q716" s="240"/>
      <c r="R716" s="240"/>
      <c r="S716" s="240"/>
      <c r="T716" s="241"/>
      <c r="AT716" s="242" t="s">
        <v>157</v>
      </c>
      <c r="AU716" s="242" t="s">
        <v>82</v>
      </c>
      <c r="AV716" s="13" t="s">
        <v>82</v>
      </c>
      <c r="AW716" s="13" t="s">
        <v>39</v>
      </c>
      <c r="AX716" s="13" t="s">
        <v>75</v>
      </c>
      <c r="AY716" s="242" t="s">
        <v>144</v>
      </c>
    </row>
    <row r="717" spans="2:65" s="13" customFormat="1">
      <c r="B717" s="232"/>
      <c r="C717" s="233"/>
      <c r="D717" s="217" t="s">
        <v>157</v>
      </c>
      <c r="E717" s="234" t="s">
        <v>22</v>
      </c>
      <c r="F717" s="235" t="s">
        <v>1227</v>
      </c>
      <c r="G717" s="233"/>
      <c r="H717" s="236">
        <v>43.784999999999997</v>
      </c>
      <c r="I717" s="237"/>
      <c r="J717" s="233"/>
      <c r="K717" s="233"/>
      <c r="L717" s="238"/>
      <c r="M717" s="239"/>
      <c r="N717" s="240"/>
      <c r="O717" s="240"/>
      <c r="P717" s="240"/>
      <c r="Q717" s="240"/>
      <c r="R717" s="240"/>
      <c r="S717" s="240"/>
      <c r="T717" s="241"/>
      <c r="AT717" s="242" t="s">
        <v>157</v>
      </c>
      <c r="AU717" s="242" t="s">
        <v>82</v>
      </c>
      <c r="AV717" s="13" t="s">
        <v>82</v>
      </c>
      <c r="AW717" s="13" t="s">
        <v>39</v>
      </c>
      <c r="AX717" s="13" t="s">
        <v>75</v>
      </c>
      <c r="AY717" s="242" t="s">
        <v>144</v>
      </c>
    </row>
    <row r="718" spans="2:65" s="13" customFormat="1">
      <c r="B718" s="232"/>
      <c r="C718" s="233"/>
      <c r="D718" s="217" t="s">
        <v>157</v>
      </c>
      <c r="E718" s="234" t="s">
        <v>22</v>
      </c>
      <c r="F718" s="235" t="s">
        <v>1228</v>
      </c>
      <c r="G718" s="233"/>
      <c r="H718" s="236">
        <v>19.222000000000001</v>
      </c>
      <c r="I718" s="237"/>
      <c r="J718" s="233"/>
      <c r="K718" s="233"/>
      <c r="L718" s="238"/>
      <c r="M718" s="239"/>
      <c r="N718" s="240"/>
      <c r="O718" s="240"/>
      <c r="P718" s="240"/>
      <c r="Q718" s="240"/>
      <c r="R718" s="240"/>
      <c r="S718" s="240"/>
      <c r="T718" s="241"/>
      <c r="AT718" s="242" t="s">
        <v>157</v>
      </c>
      <c r="AU718" s="242" t="s">
        <v>82</v>
      </c>
      <c r="AV718" s="13" t="s">
        <v>82</v>
      </c>
      <c r="AW718" s="13" t="s">
        <v>39</v>
      </c>
      <c r="AX718" s="13" t="s">
        <v>75</v>
      </c>
      <c r="AY718" s="242" t="s">
        <v>144</v>
      </c>
    </row>
    <row r="719" spans="2:65" s="13" customFormat="1">
      <c r="B719" s="232"/>
      <c r="C719" s="233"/>
      <c r="D719" s="217" t="s">
        <v>157</v>
      </c>
      <c r="E719" s="234" t="s">
        <v>22</v>
      </c>
      <c r="F719" s="235" t="s">
        <v>1229</v>
      </c>
      <c r="G719" s="233"/>
      <c r="H719" s="236">
        <v>38.908999999999999</v>
      </c>
      <c r="I719" s="237"/>
      <c r="J719" s="233"/>
      <c r="K719" s="233"/>
      <c r="L719" s="238"/>
      <c r="M719" s="239"/>
      <c r="N719" s="240"/>
      <c r="O719" s="240"/>
      <c r="P719" s="240"/>
      <c r="Q719" s="240"/>
      <c r="R719" s="240"/>
      <c r="S719" s="240"/>
      <c r="T719" s="241"/>
      <c r="AT719" s="242" t="s">
        <v>157</v>
      </c>
      <c r="AU719" s="242" t="s">
        <v>82</v>
      </c>
      <c r="AV719" s="13" t="s">
        <v>82</v>
      </c>
      <c r="AW719" s="13" t="s">
        <v>39</v>
      </c>
      <c r="AX719" s="13" t="s">
        <v>75</v>
      </c>
      <c r="AY719" s="242" t="s">
        <v>144</v>
      </c>
    </row>
    <row r="720" spans="2:65" s="13" customFormat="1">
      <c r="B720" s="232"/>
      <c r="C720" s="233"/>
      <c r="D720" s="217" t="s">
        <v>157</v>
      </c>
      <c r="E720" s="234" t="s">
        <v>22</v>
      </c>
      <c r="F720" s="235" t="s">
        <v>1230</v>
      </c>
      <c r="G720" s="233"/>
      <c r="H720" s="236">
        <v>3.8519999999999999</v>
      </c>
      <c r="I720" s="237"/>
      <c r="J720" s="233"/>
      <c r="K720" s="233"/>
      <c r="L720" s="238"/>
      <c r="M720" s="239"/>
      <c r="N720" s="240"/>
      <c r="O720" s="240"/>
      <c r="P720" s="240"/>
      <c r="Q720" s="240"/>
      <c r="R720" s="240"/>
      <c r="S720" s="240"/>
      <c r="T720" s="241"/>
      <c r="AT720" s="242" t="s">
        <v>157</v>
      </c>
      <c r="AU720" s="242" t="s">
        <v>82</v>
      </c>
      <c r="AV720" s="13" t="s">
        <v>82</v>
      </c>
      <c r="AW720" s="13" t="s">
        <v>39</v>
      </c>
      <c r="AX720" s="13" t="s">
        <v>75</v>
      </c>
      <c r="AY720" s="242" t="s">
        <v>144</v>
      </c>
    </row>
    <row r="721" spans="2:65" s="13" customFormat="1">
      <c r="B721" s="232"/>
      <c r="C721" s="233"/>
      <c r="D721" s="217" t="s">
        <v>157</v>
      </c>
      <c r="E721" s="234" t="s">
        <v>22</v>
      </c>
      <c r="F721" s="235" t="s">
        <v>1231</v>
      </c>
      <c r="G721" s="233"/>
      <c r="H721" s="236">
        <v>0.26100000000000001</v>
      </c>
      <c r="I721" s="237"/>
      <c r="J721" s="233"/>
      <c r="K721" s="233"/>
      <c r="L721" s="238"/>
      <c r="M721" s="239"/>
      <c r="N721" s="240"/>
      <c r="O721" s="240"/>
      <c r="P721" s="240"/>
      <c r="Q721" s="240"/>
      <c r="R721" s="240"/>
      <c r="S721" s="240"/>
      <c r="T721" s="241"/>
      <c r="AT721" s="242" t="s">
        <v>157</v>
      </c>
      <c r="AU721" s="242" t="s">
        <v>82</v>
      </c>
      <c r="AV721" s="13" t="s">
        <v>82</v>
      </c>
      <c r="AW721" s="13" t="s">
        <v>39</v>
      </c>
      <c r="AX721" s="13" t="s">
        <v>75</v>
      </c>
      <c r="AY721" s="242" t="s">
        <v>144</v>
      </c>
    </row>
    <row r="722" spans="2:65" s="13" customFormat="1">
      <c r="B722" s="232"/>
      <c r="C722" s="233"/>
      <c r="D722" s="217" t="s">
        <v>157</v>
      </c>
      <c r="E722" s="234" t="s">
        <v>22</v>
      </c>
      <c r="F722" s="235" t="s">
        <v>1232</v>
      </c>
      <c r="G722" s="233"/>
      <c r="H722" s="236">
        <v>3.85</v>
      </c>
      <c r="I722" s="237"/>
      <c r="J722" s="233"/>
      <c r="K722" s="233"/>
      <c r="L722" s="238"/>
      <c r="M722" s="239"/>
      <c r="N722" s="240"/>
      <c r="O722" s="240"/>
      <c r="P722" s="240"/>
      <c r="Q722" s="240"/>
      <c r="R722" s="240"/>
      <c r="S722" s="240"/>
      <c r="T722" s="241"/>
      <c r="AT722" s="242" t="s">
        <v>157</v>
      </c>
      <c r="AU722" s="242" t="s">
        <v>82</v>
      </c>
      <c r="AV722" s="13" t="s">
        <v>82</v>
      </c>
      <c r="AW722" s="13" t="s">
        <v>39</v>
      </c>
      <c r="AX722" s="13" t="s">
        <v>75</v>
      </c>
      <c r="AY722" s="242" t="s">
        <v>144</v>
      </c>
    </row>
    <row r="723" spans="2:65" s="13" customFormat="1">
      <c r="B723" s="232"/>
      <c r="C723" s="233"/>
      <c r="D723" s="217" t="s">
        <v>157</v>
      </c>
      <c r="E723" s="234" t="s">
        <v>22</v>
      </c>
      <c r="F723" s="235" t="s">
        <v>1233</v>
      </c>
      <c r="G723" s="233"/>
      <c r="H723" s="236">
        <v>2.4</v>
      </c>
      <c r="I723" s="237"/>
      <c r="J723" s="233"/>
      <c r="K723" s="233"/>
      <c r="L723" s="238"/>
      <c r="M723" s="239"/>
      <c r="N723" s="240"/>
      <c r="O723" s="240"/>
      <c r="P723" s="240"/>
      <c r="Q723" s="240"/>
      <c r="R723" s="240"/>
      <c r="S723" s="240"/>
      <c r="T723" s="241"/>
      <c r="AT723" s="242" t="s">
        <v>157</v>
      </c>
      <c r="AU723" s="242" t="s">
        <v>82</v>
      </c>
      <c r="AV723" s="13" t="s">
        <v>82</v>
      </c>
      <c r="AW723" s="13" t="s">
        <v>39</v>
      </c>
      <c r="AX723" s="13" t="s">
        <v>75</v>
      </c>
      <c r="AY723" s="242" t="s">
        <v>144</v>
      </c>
    </row>
    <row r="724" spans="2:65" s="14" customFormat="1">
      <c r="B724" s="243"/>
      <c r="C724" s="244"/>
      <c r="D724" s="245" t="s">
        <v>157</v>
      </c>
      <c r="E724" s="246" t="s">
        <v>22</v>
      </c>
      <c r="F724" s="247" t="s">
        <v>166</v>
      </c>
      <c r="G724" s="244"/>
      <c r="H724" s="248">
        <v>148.08099999999999</v>
      </c>
      <c r="I724" s="249"/>
      <c r="J724" s="244"/>
      <c r="K724" s="244"/>
      <c r="L724" s="250"/>
      <c r="M724" s="251"/>
      <c r="N724" s="252"/>
      <c r="O724" s="252"/>
      <c r="P724" s="252"/>
      <c r="Q724" s="252"/>
      <c r="R724" s="252"/>
      <c r="S724" s="252"/>
      <c r="T724" s="253"/>
      <c r="AT724" s="254" t="s">
        <v>157</v>
      </c>
      <c r="AU724" s="254" t="s">
        <v>82</v>
      </c>
      <c r="AV724" s="14" t="s">
        <v>151</v>
      </c>
      <c r="AW724" s="14" t="s">
        <v>39</v>
      </c>
      <c r="AX724" s="14" t="s">
        <v>24</v>
      </c>
      <c r="AY724" s="254" t="s">
        <v>144</v>
      </c>
    </row>
    <row r="725" spans="2:65" s="1" customFormat="1" ht="22.5" customHeight="1">
      <c r="B725" s="42"/>
      <c r="C725" s="205" t="s">
        <v>1234</v>
      </c>
      <c r="D725" s="205" t="s">
        <v>146</v>
      </c>
      <c r="E725" s="206" t="s">
        <v>588</v>
      </c>
      <c r="F725" s="207" t="s">
        <v>589</v>
      </c>
      <c r="G725" s="208" t="s">
        <v>268</v>
      </c>
      <c r="H725" s="209">
        <v>1332.729</v>
      </c>
      <c r="I725" s="210"/>
      <c r="J725" s="211">
        <f>ROUND(I725*H725,2)</f>
        <v>0</v>
      </c>
      <c r="K725" s="207" t="s">
        <v>150</v>
      </c>
      <c r="L725" s="62"/>
      <c r="M725" s="212" t="s">
        <v>22</v>
      </c>
      <c r="N725" s="213" t="s">
        <v>46</v>
      </c>
      <c r="O725" s="43"/>
      <c r="P725" s="214">
        <f>O725*H725</f>
        <v>0</v>
      </c>
      <c r="Q725" s="214">
        <v>0</v>
      </c>
      <c r="R725" s="214">
        <f>Q725*H725</f>
        <v>0</v>
      </c>
      <c r="S725" s="214">
        <v>0</v>
      </c>
      <c r="T725" s="215">
        <f>S725*H725</f>
        <v>0</v>
      </c>
      <c r="AR725" s="25" t="s">
        <v>151</v>
      </c>
      <c r="AT725" s="25" t="s">
        <v>146</v>
      </c>
      <c r="AU725" s="25" t="s">
        <v>82</v>
      </c>
      <c r="AY725" s="25" t="s">
        <v>144</v>
      </c>
      <c r="BE725" s="216">
        <f>IF(N725="základní",J725,0)</f>
        <v>0</v>
      </c>
      <c r="BF725" s="216">
        <f>IF(N725="snížená",J725,0)</f>
        <v>0</v>
      </c>
      <c r="BG725" s="216">
        <f>IF(N725="zákl. přenesená",J725,0)</f>
        <v>0</v>
      </c>
      <c r="BH725" s="216">
        <f>IF(N725="sníž. přenesená",J725,0)</f>
        <v>0</v>
      </c>
      <c r="BI725" s="216">
        <f>IF(N725="nulová",J725,0)</f>
        <v>0</v>
      </c>
      <c r="BJ725" s="25" t="s">
        <v>24</v>
      </c>
      <c r="BK725" s="216">
        <f>ROUND(I725*H725,2)</f>
        <v>0</v>
      </c>
      <c r="BL725" s="25" t="s">
        <v>151</v>
      </c>
      <c r="BM725" s="25" t="s">
        <v>590</v>
      </c>
    </row>
    <row r="726" spans="2:65" s="1" customFormat="1" ht="27">
      <c r="B726" s="42"/>
      <c r="C726" s="64"/>
      <c r="D726" s="217" t="s">
        <v>153</v>
      </c>
      <c r="E726" s="64"/>
      <c r="F726" s="218" t="s">
        <v>591</v>
      </c>
      <c r="G726" s="64"/>
      <c r="H726" s="64"/>
      <c r="I726" s="173"/>
      <c r="J726" s="64"/>
      <c r="K726" s="64"/>
      <c r="L726" s="62"/>
      <c r="M726" s="219"/>
      <c r="N726" s="43"/>
      <c r="O726" s="43"/>
      <c r="P726" s="43"/>
      <c r="Q726" s="43"/>
      <c r="R726" s="43"/>
      <c r="S726" s="43"/>
      <c r="T726" s="79"/>
      <c r="AT726" s="25" t="s">
        <v>153</v>
      </c>
      <c r="AU726" s="25" t="s">
        <v>82</v>
      </c>
    </row>
    <row r="727" spans="2:65" s="1" customFormat="1" ht="94.5">
      <c r="B727" s="42"/>
      <c r="C727" s="64"/>
      <c r="D727" s="217" t="s">
        <v>155</v>
      </c>
      <c r="E727" s="64"/>
      <c r="F727" s="220" t="s">
        <v>578</v>
      </c>
      <c r="G727" s="64"/>
      <c r="H727" s="64"/>
      <c r="I727" s="173"/>
      <c r="J727" s="64"/>
      <c r="K727" s="64"/>
      <c r="L727" s="62"/>
      <c r="M727" s="219"/>
      <c r="N727" s="43"/>
      <c r="O727" s="43"/>
      <c r="P727" s="43"/>
      <c r="Q727" s="43"/>
      <c r="R727" s="43"/>
      <c r="S727" s="43"/>
      <c r="T727" s="79"/>
      <c r="AT727" s="25" t="s">
        <v>155</v>
      </c>
      <c r="AU727" s="25" t="s">
        <v>82</v>
      </c>
    </row>
    <row r="728" spans="2:65" s="12" customFormat="1">
      <c r="B728" s="221"/>
      <c r="C728" s="222"/>
      <c r="D728" s="217" t="s">
        <v>157</v>
      </c>
      <c r="E728" s="223" t="s">
        <v>22</v>
      </c>
      <c r="F728" s="224" t="s">
        <v>592</v>
      </c>
      <c r="G728" s="222"/>
      <c r="H728" s="225" t="s">
        <v>22</v>
      </c>
      <c r="I728" s="226"/>
      <c r="J728" s="222"/>
      <c r="K728" s="222"/>
      <c r="L728" s="227"/>
      <c r="M728" s="228"/>
      <c r="N728" s="229"/>
      <c r="O728" s="229"/>
      <c r="P728" s="229"/>
      <c r="Q728" s="229"/>
      <c r="R728" s="229"/>
      <c r="S728" s="229"/>
      <c r="T728" s="230"/>
      <c r="AT728" s="231" t="s">
        <v>157</v>
      </c>
      <c r="AU728" s="231" t="s">
        <v>82</v>
      </c>
      <c r="AV728" s="12" t="s">
        <v>24</v>
      </c>
      <c r="AW728" s="12" t="s">
        <v>39</v>
      </c>
      <c r="AX728" s="12" t="s">
        <v>75</v>
      </c>
      <c r="AY728" s="231" t="s">
        <v>144</v>
      </c>
    </row>
    <row r="729" spans="2:65" s="13" customFormat="1">
      <c r="B729" s="232"/>
      <c r="C729" s="233"/>
      <c r="D729" s="245" t="s">
        <v>157</v>
      </c>
      <c r="E729" s="255" t="s">
        <v>22</v>
      </c>
      <c r="F729" s="256" t="s">
        <v>1235</v>
      </c>
      <c r="G729" s="233"/>
      <c r="H729" s="257">
        <v>1332.729</v>
      </c>
      <c r="I729" s="237"/>
      <c r="J729" s="233"/>
      <c r="K729" s="233"/>
      <c r="L729" s="238"/>
      <c r="M729" s="239"/>
      <c r="N729" s="240"/>
      <c r="O729" s="240"/>
      <c r="P729" s="240"/>
      <c r="Q729" s="240"/>
      <c r="R729" s="240"/>
      <c r="S729" s="240"/>
      <c r="T729" s="241"/>
      <c r="AT729" s="242" t="s">
        <v>157</v>
      </c>
      <c r="AU729" s="242" t="s">
        <v>82</v>
      </c>
      <c r="AV729" s="13" t="s">
        <v>82</v>
      </c>
      <c r="AW729" s="13" t="s">
        <v>39</v>
      </c>
      <c r="AX729" s="13" t="s">
        <v>24</v>
      </c>
      <c r="AY729" s="242" t="s">
        <v>144</v>
      </c>
    </row>
    <row r="730" spans="2:65" s="1" customFormat="1" ht="22.5" customHeight="1">
      <c r="B730" s="42"/>
      <c r="C730" s="205" t="s">
        <v>1236</v>
      </c>
      <c r="D730" s="205" t="s">
        <v>146</v>
      </c>
      <c r="E730" s="206" t="s">
        <v>595</v>
      </c>
      <c r="F730" s="207" t="s">
        <v>596</v>
      </c>
      <c r="G730" s="208" t="s">
        <v>268</v>
      </c>
      <c r="H730" s="209">
        <v>69.137</v>
      </c>
      <c r="I730" s="210"/>
      <c r="J730" s="211">
        <f>ROUND(I730*H730,2)</f>
        <v>0</v>
      </c>
      <c r="K730" s="207" t="s">
        <v>150</v>
      </c>
      <c r="L730" s="62"/>
      <c r="M730" s="212" t="s">
        <v>22</v>
      </c>
      <c r="N730" s="213" t="s">
        <v>46</v>
      </c>
      <c r="O730" s="43"/>
      <c r="P730" s="214">
        <f>O730*H730</f>
        <v>0</v>
      </c>
      <c r="Q730" s="214">
        <v>0</v>
      </c>
      <c r="R730" s="214">
        <f>Q730*H730</f>
        <v>0</v>
      </c>
      <c r="S730" s="214">
        <v>0</v>
      </c>
      <c r="T730" s="215">
        <f>S730*H730</f>
        <v>0</v>
      </c>
      <c r="AR730" s="25" t="s">
        <v>151</v>
      </c>
      <c r="AT730" s="25" t="s">
        <v>146</v>
      </c>
      <c r="AU730" s="25" t="s">
        <v>82</v>
      </c>
      <c r="AY730" s="25" t="s">
        <v>144</v>
      </c>
      <c r="BE730" s="216">
        <f>IF(N730="základní",J730,0)</f>
        <v>0</v>
      </c>
      <c r="BF730" s="216">
        <f>IF(N730="snížená",J730,0)</f>
        <v>0</v>
      </c>
      <c r="BG730" s="216">
        <f>IF(N730="zákl. přenesená",J730,0)</f>
        <v>0</v>
      </c>
      <c r="BH730" s="216">
        <f>IF(N730="sníž. přenesená",J730,0)</f>
        <v>0</v>
      </c>
      <c r="BI730" s="216">
        <f>IF(N730="nulová",J730,0)</f>
        <v>0</v>
      </c>
      <c r="BJ730" s="25" t="s">
        <v>24</v>
      </c>
      <c r="BK730" s="216">
        <f>ROUND(I730*H730,2)</f>
        <v>0</v>
      </c>
      <c r="BL730" s="25" t="s">
        <v>151</v>
      </c>
      <c r="BM730" s="25" t="s">
        <v>1237</v>
      </c>
    </row>
    <row r="731" spans="2:65" s="1" customFormat="1" ht="27">
      <c r="B731" s="42"/>
      <c r="C731" s="64"/>
      <c r="D731" s="217" t="s">
        <v>153</v>
      </c>
      <c r="E731" s="64"/>
      <c r="F731" s="218" t="s">
        <v>598</v>
      </c>
      <c r="G731" s="64"/>
      <c r="H731" s="64"/>
      <c r="I731" s="173"/>
      <c r="J731" s="64"/>
      <c r="K731" s="64"/>
      <c r="L731" s="62"/>
      <c r="M731" s="219"/>
      <c r="N731" s="43"/>
      <c r="O731" s="43"/>
      <c r="P731" s="43"/>
      <c r="Q731" s="43"/>
      <c r="R731" s="43"/>
      <c r="S731" s="43"/>
      <c r="T731" s="79"/>
      <c r="AT731" s="25" t="s">
        <v>153</v>
      </c>
      <c r="AU731" s="25" t="s">
        <v>82</v>
      </c>
    </row>
    <row r="732" spans="2:65" s="1" customFormat="1" ht="67.5">
      <c r="B732" s="42"/>
      <c r="C732" s="64"/>
      <c r="D732" s="217" t="s">
        <v>155</v>
      </c>
      <c r="E732" s="64"/>
      <c r="F732" s="220" t="s">
        <v>599</v>
      </c>
      <c r="G732" s="64"/>
      <c r="H732" s="64"/>
      <c r="I732" s="173"/>
      <c r="J732" s="64"/>
      <c r="K732" s="64"/>
      <c r="L732" s="62"/>
      <c r="M732" s="219"/>
      <c r="N732" s="43"/>
      <c r="O732" s="43"/>
      <c r="P732" s="43"/>
      <c r="Q732" s="43"/>
      <c r="R732" s="43"/>
      <c r="S732" s="43"/>
      <c r="T732" s="79"/>
      <c r="AT732" s="25" t="s">
        <v>155</v>
      </c>
      <c r="AU732" s="25" t="s">
        <v>82</v>
      </c>
    </row>
    <row r="733" spans="2:65" s="12" customFormat="1">
      <c r="B733" s="221"/>
      <c r="C733" s="222"/>
      <c r="D733" s="217" t="s">
        <v>157</v>
      </c>
      <c r="E733" s="223" t="s">
        <v>22</v>
      </c>
      <c r="F733" s="224" t="s">
        <v>600</v>
      </c>
      <c r="G733" s="222"/>
      <c r="H733" s="225" t="s">
        <v>22</v>
      </c>
      <c r="I733" s="226"/>
      <c r="J733" s="222"/>
      <c r="K733" s="222"/>
      <c r="L733" s="227"/>
      <c r="M733" s="228"/>
      <c r="N733" s="229"/>
      <c r="O733" s="229"/>
      <c r="P733" s="229"/>
      <c r="Q733" s="229"/>
      <c r="R733" s="229"/>
      <c r="S733" s="229"/>
      <c r="T733" s="230"/>
      <c r="AT733" s="231" t="s">
        <v>157</v>
      </c>
      <c r="AU733" s="231" t="s">
        <v>82</v>
      </c>
      <c r="AV733" s="12" t="s">
        <v>24</v>
      </c>
      <c r="AW733" s="12" t="s">
        <v>39</v>
      </c>
      <c r="AX733" s="12" t="s">
        <v>75</v>
      </c>
      <c r="AY733" s="231" t="s">
        <v>144</v>
      </c>
    </row>
    <row r="734" spans="2:65" s="13" customFormat="1">
      <c r="B734" s="232"/>
      <c r="C734" s="233"/>
      <c r="D734" s="217" t="s">
        <v>157</v>
      </c>
      <c r="E734" s="234" t="s">
        <v>22</v>
      </c>
      <c r="F734" s="235" t="s">
        <v>1238</v>
      </c>
      <c r="G734" s="233"/>
      <c r="H734" s="236">
        <v>30.004000000000001</v>
      </c>
      <c r="I734" s="237"/>
      <c r="J734" s="233"/>
      <c r="K734" s="233"/>
      <c r="L734" s="238"/>
      <c r="M734" s="239"/>
      <c r="N734" s="240"/>
      <c r="O734" s="240"/>
      <c r="P734" s="240"/>
      <c r="Q734" s="240"/>
      <c r="R734" s="240"/>
      <c r="S734" s="240"/>
      <c r="T734" s="241"/>
      <c r="AT734" s="242" t="s">
        <v>157</v>
      </c>
      <c r="AU734" s="242" t="s">
        <v>82</v>
      </c>
      <c r="AV734" s="13" t="s">
        <v>82</v>
      </c>
      <c r="AW734" s="13" t="s">
        <v>39</v>
      </c>
      <c r="AX734" s="13" t="s">
        <v>75</v>
      </c>
      <c r="AY734" s="242" t="s">
        <v>144</v>
      </c>
    </row>
    <row r="735" spans="2:65" s="13" customFormat="1">
      <c r="B735" s="232"/>
      <c r="C735" s="233"/>
      <c r="D735" s="217" t="s">
        <v>157</v>
      </c>
      <c r="E735" s="234" t="s">
        <v>22</v>
      </c>
      <c r="F735" s="235" t="s">
        <v>1239</v>
      </c>
      <c r="G735" s="233"/>
      <c r="H735" s="236">
        <v>25.437000000000001</v>
      </c>
      <c r="I735" s="237"/>
      <c r="J735" s="233"/>
      <c r="K735" s="233"/>
      <c r="L735" s="238"/>
      <c r="M735" s="239"/>
      <c r="N735" s="240"/>
      <c r="O735" s="240"/>
      <c r="P735" s="240"/>
      <c r="Q735" s="240"/>
      <c r="R735" s="240"/>
      <c r="S735" s="240"/>
      <c r="T735" s="241"/>
      <c r="AT735" s="242" t="s">
        <v>157</v>
      </c>
      <c r="AU735" s="242" t="s">
        <v>82</v>
      </c>
      <c r="AV735" s="13" t="s">
        <v>82</v>
      </c>
      <c r="AW735" s="13" t="s">
        <v>39</v>
      </c>
      <c r="AX735" s="13" t="s">
        <v>75</v>
      </c>
      <c r="AY735" s="242" t="s">
        <v>144</v>
      </c>
    </row>
    <row r="736" spans="2:65" s="13" customFormat="1">
      <c r="B736" s="232"/>
      <c r="C736" s="233"/>
      <c r="D736" s="217" t="s">
        <v>157</v>
      </c>
      <c r="E736" s="234" t="s">
        <v>22</v>
      </c>
      <c r="F736" s="235" t="s">
        <v>1240</v>
      </c>
      <c r="G736" s="233"/>
      <c r="H736" s="236">
        <v>13.696</v>
      </c>
      <c r="I736" s="237"/>
      <c r="J736" s="233"/>
      <c r="K736" s="233"/>
      <c r="L736" s="238"/>
      <c r="M736" s="239"/>
      <c r="N736" s="240"/>
      <c r="O736" s="240"/>
      <c r="P736" s="240"/>
      <c r="Q736" s="240"/>
      <c r="R736" s="240"/>
      <c r="S736" s="240"/>
      <c r="T736" s="241"/>
      <c r="AT736" s="242" t="s">
        <v>157</v>
      </c>
      <c r="AU736" s="242" t="s">
        <v>82</v>
      </c>
      <c r="AV736" s="13" t="s">
        <v>82</v>
      </c>
      <c r="AW736" s="13" t="s">
        <v>39</v>
      </c>
      <c r="AX736" s="13" t="s">
        <v>75</v>
      </c>
      <c r="AY736" s="242" t="s">
        <v>144</v>
      </c>
    </row>
    <row r="737" spans="2:65" s="14" customFormat="1">
      <c r="B737" s="243"/>
      <c r="C737" s="244"/>
      <c r="D737" s="245" t="s">
        <v>157</v>
      </c>
      <c r="E737" s="246" t="s">
        <v>22</v>
      </c>
      <c r="F737" s="247" t="s">
        <v>166</v>
      </c>
      <c r="G737" s="244"/>
      <c r="H737" s="248">
        <v>69.137</v>
      </c>
      <c r="I737" s="249"/>
      <c r="J737" s="244"/>
      <c r="K737" s="244"/>
      <c r="L737" s="250"/>
      <c r="M737" s="251"/>
      <c r="N737" s="252"/>
      <c r="O737" s="252"/>
      <c r="P737" s="252"/>
      <c r="Q737" s="252"/>
      <c r="R737" s="252"/>
      <c r="S737" s="252"/>
      <c r="T737" s="253"/>
      <c r="AT737" s="254" t="s">
        <v>157</v>
      </c>
      <c r="AU737" s="254" t="s">
        <v>82</v>
      </c>
      <c r="AV737" s="14" t="s">
        <v>151</v>
      </c>
      <c r="AW737" s="14" t="s">
        <v>39</v>
      </c>
      <c r="AX737" s="14" t="s">
        <v>24</v>
      </c>
      <c r="AY737" s="254" t="s">
        <v>144</v>
      </c>
    </row>
    <row r="738" spans="2:65" s="1" customFormat="1" ht="22.5" customHeight="1">
      <c r="B738" s="42"/>
      <c r="C738" s="205" t="s">
        <v>1241</v>
      </c>
      <c r="D738" s="205" t="s">
        <v>146</v>
      </c>
      <c r="E738" s="206" t="s">
        <v>605</v>
      </c>
      <c r="F738" s="207" t="s">
        <v>606</v>
      </c>
      <c r="G738" s="208" t="s">
        <v>268</v>
      </c>
      <c r="H738" s="209">
        <v>128.85900000000001</v>
      </c>
      <c r="I738" s="210"/>
      <c r="J738" s="211">
        <f>ROUND(I738*H738,2)</f>
        <v>0</v>
      </c>
      <c r="K738" s="207" t="s">
        <v>150</v>
      </c>
      <c r="L738" s="62"/>
      <c r="M738" s="212" t="s">
        <v>22</v>
      </c>
      <c r="N738" s="213" t="s">
        <v>46</v>
      </c>
      <c r="O738" s="43"/>
      <c r="P738" s="214">
        <f>O738*H738</f>
        <v>0</v>
      </c>
      <c r="Q738" s="214">
        <v>0</v>
      </c>
      <c r="R738" s="214">
        <f>Q738*H738</f>
        <v>0</v>
      </c>
      <c r="S738" s="214">
        <v>0</v>
      </c>
      <c r="T738" s="215">
        <f>S738*H738</f>
        <v>0</v>
      </c>
      <c r="AR738" s="25" t="s">
        <v>151</v>
      </c>
      <c r="AT738" s="25" t="s">
        <v>146</v>
      </c>
      <c r="AU738" s="25" t="s">
        <v>82</v>
      </c>
      <c r="AY738" s="25" t="s">
        <v>144</v>
      </c>
      <c r="BE738" s="216">
        <f>IF(N738="základní",J738,0)</f>
        <v>0</v>
      </c>
      <c r="BF738" s="216">
        <f>IF(N738="snížená",J738,0)</f>
        <v>0</v>
      </c>
      <c r="BG738" s="216">
        <f>IF(N738="zákl. přenesená",J738,0)</f>
        <v>0</v>
      </c>
      <c r="BH738" s="216">
        <f>IF(N738="sníž. přenesená",J738,0)</f>
        <v>0</v>
      </c>
      <c r="BI738" s="216">
        <f>IF(N738="nulová",J738,0)</f>
        <v>0</v>
      </c>
      <c r="BJ738" s="25" t="s">
        <v>24</v>
      </c>
      <c r="BK738" s="216">
        <f>ROUND(I738*H738,2)</f>
        <v>0</v>
      </c>
      <c r="BL738" s="25" t="s">
        <v>151</v>
      </c>
      <c r="BM738" s="25" t="s">
        <v>607</v>
      </c>
    </row>
    <row r="739" spans="2:65" s="1" customFormat="1">
      <c r="B739" s="42"/>
      <c r="C739" s="64"/>
      <c r="D739" s="217" t="s">
        <v>153</v>
      </c>
      <c r="E739" s="64"/>
      <c r="F739" s="218" t="s">
        <v>608</v>
      </c>
      <c r="G739" s="64"/>
      <c r="H739" s="64"/>
      <c r="I739" s="173"/>
      <c r="J739" s="64"/>
      <c r="K739" s="64"/>
      <c r="L739" s="62"/>
      <c r="M739" s="219"/>
      <c r="N739" s="43"/>
      <c r="O739" s="43"/>
      <c r="P739" s="43"/>
      <c r="Q739" s="43"/>
      <c r="R739" s="43"/>
      <c r="S739" s="43"/>
      <c r="T739" s="79"/>
      <c r="AT739" s="25" t="s">
        <v>153</v>
      </c>
      <c r="AU739" s="25" t="s">
        <v>82</v>
      </c>
    </row>
    <row r="740" spans="2:65" s="1" customFormat="1" ht="67.5">
      <c r="B740" s="42"/>
      <c r="C740" s="64"/>
      <c r="D740" s="217" t="s">
        <v>155</v>
      </c>
      <c r="E740" s="64"/>
      <c r="F740" s="220" t="s">
        <v>609</v>
      </c>
      <c r="G740" s="64"/>
      <c r="H740" s="64"/>
      <c r="I740" s="173"/>
      <c r="J740" s="64"/>
      <c r="K740" s="64"/>
      <c r="L740" s="62"/>
      <c r="M740" s="219"/>
      <c r="N740" s="43"/>
      <c r="O740" s="43"/>
      <c r="P740" s="43"/>
      <c r="Q740" s="43"/>
      <c r="R740" s="43"/>
      <c r="S740" s="43"/>
      <c r="T740" s="79"/>
      <c r="AT740" s="25" t="s">
        <v>155</v>
      </c>
      <c r="AU740" s="25" t="s">
        <v>82</v>
      </c>
    </row>
    <row r="741" spans="2:65" s="13" customFormat="1">
      <c r="B741" s="232"/>
      <c r="C741" s="233"/>
      <c r="D741" s="217" t="s">
        <v>157</v>
      </c>
      <c r="E741" s="234" t="s">
        <v>22</v>
      </c>
      <c r="F741" s="235" t="s">
        <v>1226</v>
      </c>
      <c r="G741" s="233"/>
      <c r="H741" s="236">
        <v>35.802</v>
      </c>
      <c r="I741" s="237"/>
      <c r="J741" s="233"/>
      <c r="K741" s="233"/>
      <c r="L741" s="238"/>
      <c r="M741" s="239"/>
      <c r="N741" s="240"/>
      <c r="O741" s="240"/>
      <c r="P741" s="240"/>
      <c r="Q741" s="240"/>
      <c r="R741" s="240"/>
      <c r="S741" s="240"/>
      <c r="T741" s="241"/>
      <c r="AT741" s="242" t="s">
        <v>157</v>
      </c>
      <c r="AU741" s="242" t="s">
        <v>82</v>
      </c>
      <c r="AV741" s="13" t="s">
        <v>82</v>
      </c>
      <c r="AW741" s="13" t="s">
        <v>39</v>
      </c>
      <c r="AX741" s="13" t="s">
        <v>75</v>
      </c>
      <c r="AY741" s="242" t="s">
        <v>144</v>
      </c>
    </row>
    <row r="742" spans="2:65" s="13" customFormat="1">
      <c r="B742" s="232"/>
      <c r="C742" s="233"/>
      <c r="D742" s="217" t="s">
        <v>157</v>
      </c>
      <c r="E742" s="234" t="s">
        <v>22</v>
      </c>
      <c r="F742" s="235" t="s">
        <v>1227</v>
      </c>
      <c r="G742" s="233"/>
      <c r="H742" s="236">
        <v>43.784999999999997</v>
      </c>
      <c r="I742" s="237"/>
      <c r="J742" s="233"/>
      <c r="K742" s="233"/>
      <c r="L742" s="238"/>
      <c r="M742" s="239"/>
      <c r="N742" s="240"/>
      <c r="O742" s="240"/>
      <c r="P742" s="240"/>
      <c r="Q742" s="240"/>
      <c r="R742" s="240"/>
      <c r="S742" s="240"/>
      <c r="T742" s="241"/>
      <c r="AT742" s="242" t="s">
        <v>157</v>
      </c>
      <c r="AU742" s="242" t="s">
        <v>82</v>
      </c>
      <c r="AV742" s="13" t="s">
        <v>82</v>
      </c>
      <c r="AW742" s="13" t="s">
        <v>39</v>
      </c>
      <c r="AX742" s="13" t="s">
        <v>75</v>
      </c>
      <c r="AY742" s="242" t="s">
        <v>144</v>
      </c>
    </row>
    <row r="743" spans="2:65" s="13" customFormat="1">
      <c r="B743" s="232"/>
      <c r="C743" s="233"/>
      <c r="D743" s="217" t="s">
        <v>157</v>
      </c>
      <c r="E743" s="234" t="s">
        <v>22</v>
      </c>
      <c r="F743" s="235" t="s">
        <v>1229</v>
      </c>
      <c r="G743" s="233"/>
      <c r="H743" s="236">
        <v>38.908999999999999</v>
      </c>
      <c r="I743" s="237"/>
      <c r="J743" s="233"/>
      <c r="K743" s="233"/>
      <c r="L743" s="238"/>
      <c r="M743" s="239"/>
      <c r="N743" s="240"/>
      <c r="O743" s="240"/>
      <c r="P743" s="240"/>
      <c r="Q743" s="240"/>
      <c r="R743" s="240"/>
      <c r="S743" s="240"/>
      <c r="T743" s="241"/>
      <c r="AT743" s="242" t="s">
        <v>157</v>
      </c>
      <c r="AU743" s="242" t="s">
        <v>82</v>
      </c>
      <c r="AV743" s="13" t="s">
        <v>82</v>
      </c>
      <c r="AW743" s="13" t="s">
        <v>39</v>
      </c>
      <c r="AX743" s="13" t="s">
        <v>75</v>
      </c>
      <c r="AY743" s="242" t="s">
        <v>144</v>
      </c>
    </row>
    <row r="744" spans="2:65" s="13" customFormat="1">
      <c r="B744" s="232"/>
      <c r="C744" s="233"/>
      <c r="D744" s="217" t="s">
        <v>157</v>
      </c>
      <c r="E744" s="234" t="s">
        <v>22</v>
      </c>
      <c r="F744" s="235" t="s">
        <v>1230</v>
      </c>
      <c r="G744" s="233"/>
      <c r="H744" s="236">
        <v>3.8519999999999999</v>
      </c>
      <c r="I744" s="237"/>
      <c r="J744" s="233"/>
      <c r="K744" s="233"/>
      <c r="L744" s="238"/>
      <c r="M744" s="239"/>
      <c r="N744" s="240"/>
      <c r="O744" s="240"/>
      <c r="P744" s="240"/>
      <c r="Q744" s="240"/>
      <c r="R744" s="240"/>
      <c r="S744" s="240"/>
      <c r="T744" s="241"/>
      <c r="AT744" s="242" t="s">
        <v>157</v>
      </c>
      <c r="AU744" s="242" t="s">
        <v>82</v>
      </c>
      <c r="AV744" s="13" t="s">
        <v>82</v>
      </c>
      <c r="AW744" s="13" t="s">
        <v>39</v>
      </c>
      <c r="AX744" s="13" t="s">
        <v>75</v>
      </c>
      <c r="AY744" s="242" t="s">
        <v>144</v>
      </c>
    </row>
    <row r="745" spans="2:65" s="13" customFormat="1">
      <c r="B745" s="232"/>
      <c r="C745" s="233"/>
      <c r="D745" s="217" t="s">
        <v>157</v>
      </c>
      <c r="E745" s="234" t="s">
        <v>22</v>
      </c>
      <c r="F745" s="235" t="s">
        <v>1231</v>
      </c>
      <c r="G745" s="233"/>
      <c r="H745" s="236">
        <v>0.26100000000000001</v>
      </c>
      <c r="I745" s="237"/>
      <c r="J745" s="233"/>
      <c r="K745" s="233"/>
      <c r="L745" s="238"/>
      <c r="M745" s="239"/>
      <c r="N745" s="240"/>
      <c r="O745" s="240"/>
      <c r="P745" s="240"/>
      <c r="Q745" s="240"/>
      <c r="R745" s="240"/>
      <c r="S745" s="240"/>
      <c r="T745" s="241"/>
      <c r="AT745" s="242" t="s">
        <v>157</v>
      </c>
      <c r="AU745" s="242" t="s">
        <v>82</v>
      </c>
      <c r="AV745" s="13" t="s">
        <v>82</v>
      </c>
      <c r="AW745" s="13" t="s">
        <v>39</v>
      </c>
      <c r="AX745" s="13" t="s">
        <v>75</v>
      </c>
      <c r="AY745" s="242" t="s">
        <v>144</v>
      </c>
    </row>
    <row r="746" spans="2:65" s="13" customFormat="1">
      <c r="B746" s="232"/>
      <c r="C746" s="233"/>
      <c r="D746" s="217" t="s">
        <v>157</v>
      </c>
      <c r="E746" s="234" t="s">
        <v>22</v>
      </c>
      <c r="F746" s="235" t="s">
        <v>1232</v>
      </c>
      <c r="G746" s="233"/>
      <c r="H746" s="236">
        <v>3.85</v>
      </c>
      <c r="I746" s="237"/>
      <c r="J746" s="233"/>
      <c r="K746" s="233"/>
      <c r="L746" s="238"/>
      <c r="M746" s="239"/>
      <c r="N746" s="240"/>
      <c r="O746" s="240"/>
      <c r="P746" s="240"/>
      <c r="Q746" s="240"/>
      <c r="R746" s="240"/>
      <c r="S746" s="240"/>
      <c r="T746" s="241"/>
      <c r="AT746" s="242" t="s">
        <v>157</v>
      </c>
      <c r="AU746" s="242" t="s">
        <v>82</v>
      </c>
      <c r="AV746" s="13" t="s">
        <v>82</v>
      </c>
      <c r="AW746" s="13" t="s">
        <v>39</v>
      </c>
      <c r="AX746" s="13" t="s">
        <v>75</v>
      </c>
      <c r="AY746" s="242" t="s">
        <v>144</v>
      </c>
    </row>
    <row r="747" spans="2:65" s="13" customFormat="1">
      <c r="B747" s="232"/>
      <c r="C747" s="233"/>
      <c r="D747" s="217" t="s">
        <v>157</v>
      </c>
      <c r="E747" s="234" t="s">
        <v>22</v>
      </c>
      <c r="F747" s="235" t="s">
        <v>1233</v>
      </c>
      <c r="G747" s="233"/>
      <c r="H747" s="236">
        <v>2.4</v>
      </c>
      <c r="I747" s="237"/>
      <c r="J747" s="233"/>
      <c r="K747" s="233"/>
      <c r="L747" s="238"/>
      <c r="M747" s="239"/>
      <c r="N747" s="240"/>
      <c r="O747" s="240"/>
      <c r="P747" s="240"/>
      <c r="Q747" s="240"/>
      <c r="R747" s="240"/>
      <c r="S747" s="240"/>
      <c r="T747" s="241"/>
      <c r="AT747" s="242" t="s">
        <v>157</v>
      </c>
      <c r="AU747" s="242" t="s">
        <v>82</v>
      </c>
      <c r="AV747" s="13" t="s">
        <v>82</v>
      </c>
      <c r="AW747" s="13" t="s">
        <v>39</v>
      </c>
      <c r="AX747" s="13" t="s">
        <v>75</v>
      </c>
      <c r="AY747" s="242" t="s">
        <v>144</v>
      </c>
    </row>
    <row r="748" spans="2:65" s="14" customFormat="1">
      <c r="B748" s="243"/>
      <c r="C748" s="244"/>
      <c r="D748" s="245" t="s">
        <v>157</v>
      </c>
      <c r="E748" s="246" t="s">
        <v>22</v>
      </c>
      <c r="F748" s="247" t="s">
        <v>166</v>
      </c>
      <c r="G748" s="244"/>
      <c r="H748" s="248">
        <v>128.85900000000001</v>
      </c>
      <c r="I748" s="249"/>
      <c r="J748" s="244"/>
      <c r="K748" s="244"/>
      <c r="L748" s="250"/>
      <c r="M748" s="251"/>
      <c r="N748" s="252"/>
      <c r="O748" s="252"/>
      <c r="P748" s="252"/>
      <c r="Q748" s="252"/>
      <c r="R748" s="252"/>
      <c r="S748" s="252"/>
      <c r="T748" s="253"/>
      <c r="AT748" s="254" t="s">
        <v>157</v>
      </c>
      <c r="AU748" s="254" t="s">
        <v>82</v>
      </c>
      <c r="AV748" s="14" t="s">
        <v>151</v>
      </c>
      <c r="AW748" s="14" t="s">
        <v>39</v>
      </c>
      <c r="AX748" s="14" t="s">
        <v>24</v>
      </c>
      <c r="AY748" s="254" t="s">
        <v>144</v>
      </c>
    </row>
    <row r="749" spans="2:65" s="1" customFormat="1" ht="22.5" customHeight="1">
      <c r="B749" s="42"/>
      <c r="C749" s="205" t="s">
        <v>1242</v>
      </c>
      <c r="D749" s="205" t="s">
        <v>146</v>
      </c>
      <c r="E749" s="206" t="s">
        <v>611</v>
      </c>
      <c r="F749" s="207" t="s">
        <v>612</v>
      </c>
      <c r="G749" s="208" t="s">
        <v>268</v>
      </c>
      <c r="H749" s="209">
        <v>19.222000000000001</v>
      </c>
      <c r="I749" s="210"/>
      <c r="J749" s="211">
        <f>ROUND(I749*H749,2)</f>
        <v>0</v>
      </c>
      <c r="K749" s="207" t="s">
        <v>150</v>
      </c>
      <c r="L749" s="62"/>
      <c r="M749" s="212" t="s">
        <v>22</v>
      </c>
      <c r="N749" s="213" t="s">
        <v>46</v>
      </c>
      <c r="O749" s="43"/>
      <c r="P749" s="214">
        <f>O749*H749</f>
        <v>0</v>
      </c>
      <c r="Q749" s="214">
        <v>0</v>
      </c>
      <c r="R749" s="214">
        <f>Q749*H749</f>
        <v>0</v>
      </c>
      <c r="S749" s="214">
        <v>0</v>
      </c>
      <c r="T749" s="215">
        <f>S749*H749</f>
        <v>0</v>
      </c>
      <c r="AR749" s="25" t="s">
        <v>151</v>
      </c>
      <c r="AT749" s="25" t="s">
        <v>146</v>
      </c>
      <c r="AU749" s="25" t="s">
        <v>82</v>
      </c>
      <c r="AY749" s="25" t="s">
        <v>144</v>
      </c>
      <c r="BE749" s="216">
        <f>IF(N749="základní",J749,0)</f>
        <v>0</v>
      </c>
      <c r="BF749" s="216">
        <f>IF(N749="snížená",J749,0)</f>
        <v>0</v>
      </c>
      <c r="BG749" s="216">
        <f>IF(N749="zákl. přenesená",J749,0)</f>
        <v>0</v>
      </c>
      <c r="BH749" s="216">
        <f>IF(N749="sníž. přenesená",J749,0)</f>
        <v>0</v>
      </c>
      <c r="BI749" s="216">
        <f>IF(N749="nulová",J749,0)</f>
        <v>0</v>
      </c>
      <c r="BJ749" s="25" t="s">
        <v>24</v>
      </c>
      <c r="BK749" s="216">
        <f>ROUND(I749*H749,2)</f>
        <v>0</v>
      </c>
      <c r="BL749" s="25" t="s">
        <v>151</v>
      </c>
      <c r="BM749" s="25" t="s">
        <v>1243</v>
      </c>
    </row>
    <row r="750" spans="2:65" s="1" customFormat="1">
      <c r="B750" s="42"/>
      <c r="C750" s="64"/>
      <c r="D750" s="217" t="s">
        <v>153</v>
      </c>
      <c r="E750" s="64"/>
      <c r="F750" s="218" t="s">
        <v>614</v>
      </c>
      <c r="G750" s="64"/>
      <c r="H750" s="64"/>
      <c r="I750" s="173"/>
      <c r="J750" s="64"/>
      <c r="K750" s="64"/>
      <c r="L750" s="62"/>
      <c r="M750" s="219"/>
      <c r="N750" s="43"/>
      <c r="O750" s="43"/>
      <c r="P750" s="43"/>
      <c r="Q750" s="43"/>
      <c r="R750" s="43"/>
      <c r="S750" s="43"/>
      <c r="T750" s="79"/>
      <c r="AT750" s="25" t="s">
        <v>153</v>
      </c>
      <c r="AU750" s="25" t="s">
        <v>82</v>
      </c>
    </row>
    <row r="751" spans="2:65" s="1" customFormat="1" ht="67.5">
      <c r="B751" s="42"/>
      <c r="C751" s="64"/>
      <c r="D751" s="217" t="s">
        <v>155</v>
      </c>
      <c r="E751" s="64"/>
      <c r="F751" s="220" t="s">
        <v>609</v>
      </c>
      <c r="G751" s="64"/>
      <c r="H751" s="64"/>
      <c r="I751" s="173"/>
      <c r="J751" s="64"/>
      <c r="K751" s="64"/>
      <c r="L751" s="62"/>
      <c r="M751" s="219"/>
      <c r="N751" s="43"/>
      <c r="O751" s="43"/>
      <c r="P751" s="43"/>
      <c r="Q751" s="43"/>
      <c r="R751" s="43"/>
      <c r="S751" s="43"/>
      <c r="T751" s="79"/>
      <c r="AT751" s="25" t="s">
        <v>155</v>
      </c>
      <c r="AU751" s="25" t="s">
        <v>82</v>
      </c>
    </row>
    <row r="752" spans="2:65" s="13" customFormat="1">
      <c r="B752" s="232"/>
      <c r="C752" s="233"/>
      <c r="D752" s="217" t="s">
        <v>157</v>
      </c>
      <c r="E752" s="234" t="s">
        <v>22</v>
      </c>
      <c r="F752" s="235" t="s">
        <v>1228</v>
      </c>
      <c r="G752" s="233"/>
      <c r="H752" s="236">
        <v>19.222000000000001</v>
      </c>
      <c r="I752" s="237"/>
      <c r="J752" s="233"/>
      <c r="K752" s="233"/>
      <c r="L752" s="238"/>
      <c r="M752" s="239"/>
      <c r="N752" s="240"/>
      <c r="O752" s="240"/>
      <c r="P752" s="240"/>
      <c r="Q752" s="240"/>
      <c r="R752" s="240"/>
      <c r="S752" s="240"/>
      <c r="T752" s="241"/>
      <c r="AT752" s="242" t="s">
        <v>157</v>
      </c>
      <c r="AU752" s="242" t="s">
        <v>82</v>
      </c>
      <c r="AV752" s="13" t="s">
        <v>82</v>
      </c>
      <c r="AW752" s="13" t="s">
        <v>39</v>
      </c>
      <c r="AX752" s="13" t="s">
        <v>24</v>
      </c>
      <c r="AY752" s="242" t="s">
        <v>144</v>
      </c>
    </row>
    <row r="753" spans="2:65" s="11" customFormat="1" ht="29.85" customHeight="1">
      <c r="B753" s="188"/>
      <c r="C753" s="189"/>
      <c r="D753" s="202" t="s">
        <v>74</v>
      </c>
      <c r="E753" s="203" t="s">
        <v>615</v>
      </c>
      <c r="F753" s="203" t="s">
        <v>616</v>
      </c>
      <c r="G753" s="189"/>
      <c r="H753" s="189"/>
      <c r="I753" s="192"/>
      <c r="J753" s="204">
        <f>BK753</f>
        <v>0</v>
      </c>
      <c r="K753" s="189"/>
      <c r="L753" s="194"/>
      <c r="M753" s="195"/>
      <c r="N753" s="196"/>
      <c r="O753" s="196"/>
      <c r="P753" s="197">
        <f>SUM(P754:P755)</f>
        <v>0</v>
      </c>
      <c r="Q753" s="196"/>
      <c r="R753" s="197">
        <f>SUM(R754:R755)</f>
        <v>0</v>
      </c>
      <c r="S753" s="196"/>
      <c r="T753" s="198">
        <f>SUM(T754:T755)</f>
        <v>0</v>
      </c>
      <c r="AR753" s="199" t="s">
        <v>24</v>
      </c>
      <c r="AT753" s="200" t="s">
        <v>74</v>
      </c>
      <c r="AU753" s="200" t="s">
        <v>24</v>
      </c>
      <c r="AY753" s="199" t="s">
        <v>144</v>
      </c>
      <c r="BK753" s="201">
        <f>SUM(BK754:BK755)</f>
        <v>0</v>
      </c>
    </row>
    <row r="754" spans="2:65" s="1" customFormat="1" ht="22.5" customHeight="1">
      <c r="B754" s="42"/>
      <c r="C754" s="205" t="s">
        <v>1244</v>
      </c>
      <c r="D754" s="205" t="s">
        <v>146</v>
      </c>
      <c r="E754" s="206" t="s">
        <v>618</v>
      </c>
      <c r="F754" s="207" t="s">
        <v>619</v>
      </c>
      <c r="G754" s="208" t="s">
        <v>268</v>
      </c>
      <c r="H754" s="209">
        <v>978.11900000000003</v>
      </c>
      <c r="I754" s="210"/>
      <c r="J754" s="211">
        <f>ROUND(I754*H754,2)</f>
        <v>0</v>
      </c>
      <c r="K754" s="207" t="s">
        <v>150</v>
      </c>
      <c r="L754" s="62"/>
      <c r="M754" s="212" t="s">
        <v>22</v>
      </c>
      <c r="N754" s="213" t="s">
        <v>46</v>
      </c>
      <c r="O754" s="43"/>
      <c r="P754" s="214">
        <f>O754*H754</f>
        <v>0</v>
      </c>
      <c r="Q754" s="214">
        <v>0</v>
      </c>
      <c r="R754" s="214">
        <f>Q754*H754</f>
        <v>0</v>
      </c>
      <c r="S754" s="214">
        <v>0</v>
      </c>
      <c r="T754" s="215">
        <f>S754*H754</f>
        <v>0</v>
      </c>
      <c r="AR754" s="25" t="s">
        <v>151</v>
      </c>
      <c r="AT754" s="25" t="s">
        <v>146</v>
      </c>
      <c r="AU754" s="25" t="s">
        <v>82</v>
      </c>
      <c r="AY754" s="25" t="s">
        <v>144</v>
      </c>
      <c r="BE754" s="216">
        <f>IF(N754="základní",J754,0)</f>
        <v>0</v>
      </c>
      <c r="BF754" s="216">
        <f>IF(N754="snížená",J754,0)</f>
        <v>0</v>
      </c>
      <c r="BG754" s="216">
        <f>IF(N754="zákl. přenesená",J754,0)</f>
        <v>0</v>
      </c>
      <c r="BH754" s="216">
        <f>IF(N754="sníž. přenesená",J754,0)</f>
        <v>0</v>
      </c>
      <c r="BI754" s="216">
        <f>IF(N754="nulová",J754,0)</f>
        <v>0</v>
      </c>
      <c r="BJ754" s="25" t="s">
        <v>24</v>
      </c>
      <c r="BK754" s="216">
        <f>ROUND(I754*H754,2)</f>
        <v>0</v>
      </c>
      <c r="BL754" s="25" t="s">
        <v>151</v>
      </c>
      <c r="BM754" s="25" t="s">
        <v>620</v>
      </c>
    </row>
    <row r="755" spans="2:65" s="1" customFormat="1" ht="27">
      <c r="B755" s="42"/>
      <c r="C755" s="64"/>
      <c r="D755" s="217" t="s">
        <v>153</v>
      </c>
      <c r="E755" s="64"/>
      <c r="F755" s="218" t="s">
        <v>621</v>
      </c>
      <c r="G755" s="64"/>
      <c r="H755" s="64"/>
      <c r="I755" s="173"/>
      <c r="J755" s="64"/>
      <c r="K755" s="64"/>
      <c r="L755" s="62"/>
      <c r="M755" s="219"/>
      <c r="N755" s="43"/>
      <c r="O755" s="43"/>
      <c r="P755" s="43"/>
      <c r="Q755" s="43"/>
      <c r="R755" s="43"/>
      <c r="S755" s="43"/>
      <c r="T755" s="79"/>
      <c r="AT755" s="25" t="s">
        <v>153</v>
      </c>
      <c r="AU755" s="25" t="s">
        <v>82</v>
      </c>
    </row>
    <row r="756" spans="2:65" s="11" customFormat="1" ht="37.35" customHeight="1">
      <c r="B756" s="188"/>
      <c r="C756" s="189"/>
      <c r="D756" s="190" t="s">
        <v>74</v>
      </c>
      <c r="E756" s="191" t="s">
        <v>622</v>
      </c>
      <c r="F756" s="191" t="s">
        <v>623</v>
      </c>
      <c r="G756" s="189"/>
      <c r="H756" s="189"/>
      <c r="I756" s="192"/>
      <c r="J756" s="193">
        <f>BK756</f>
        <v>0</v>
      </c>
      <c r="K756" s="189"/>
      <c r="L756" s="194"/>
      <c r="M756" s="195"/>
      <c r="N756" s="196"/>
      <c r="O756" s="196"/>
      <c r="P756" s="197">
        <f>P757</f>
        <v>0</v>
      </c>
      <c r="Q756" s="196"/>
      <c r="R756" s="197">
        <f>R757</f>
        <v>5.6729000000000009E-2</v>
      </c>
      <c r="S756" s="196"/>
      <c r="T756" s="198">
        <f>T757</f>
        <v>0</v>
      </c>
      <c r="AR756" s="199" t="s">
        <v>82</v>
      </c>
      <c r="AT756" s="200" t="s">
        <v>74</v>
      </c>
      <c r="AU756" s="200" t="s">
        <v>75</v>
      </c>
      <c r="AY756" s="199" t="s">
        <v>144</v>
      </c>
      <c r="BK756" s="201">
        <f>BK757</f>
        <v>0</v>
      </c>
    </row>
    <row r="757" spans="2:65" s="11" customFormat="1" ht="19.899999999999999" customHeight="1">
      <c r="B757" s="188"/>
      <c r="C757" s="189"/>
      <c r="D757" s="202" t="s">
        <v>74</v>
      </c>
      <c r="E757" s="203" t="s">
        <v>624</v>
      </c>
      <c r="F757" s="203" t="s">
        <v>625</v>
      </c>
      <c r="G757" s="189"/>
      <c r="H757" s="189"/>
      <c r="I757" s="192"/>
      <c r="J757" s="204">
        <f>BK757</f>
        <v>0</v>
      </c>
      <c r="K757" s="189"/>
      <c r="L757" s="194"/>
      <c r="M757" s="195"/>
      <c r="N757" s="196"/>
      <c r="O757" s="196"/>
      <c r="P757" s="197">
        <f>SUM(P758:P767)</f>
        <v>0</v>
      </c>
      <c r="Q757" s="196"/>
      <c r="R757" s="197">
        <f>SUM(R758:R767)</f>
        <v>5.6729000000000009E-2</v>
      </c>
      <c r="S757" s="196"/>
      <c r="T757" s="198">
        <f>SUM(T758:T767)</f>
        <v>0</v>
      </c>
      <c r="AR757" s="199" t="s">
        <v>82</v>
      </c>
      <c r="AT757" s="200" t="s">
        <v>74</v>
      </c>
      <c r="AU757" s="200" t="s">
        <v>24</v>
      </c>
      <c r="AY757" s="199" t="s">
        <v>144</v>
      </c>
      <c r="BK757" s="201">
        <f>SUM(BK758:BK767)</f>
        <v>0</v>
      </c>
    </row>
    <row r="758" spans="2:65" s="1" customFormat="1" ht="31.5" customHeight="1">
      <c r="B758" s="42"/>
      <c r="C758" s="205" t="s">
        <v>1245</v>
      </c>
      <c r="D758" s="205" t="s">
        <v>146</v>
      </c>
      <c r="E758" s="206" t="s">
        <v>627</v>
      </c>
      <c r="F758" s="207" t="s">
        <v>628</v>
      </c>
      <c r="G758" s="208" t="s">
        <v>149</v>
      </c>
      <c r="H758" s="209">
        <v>79.900000000000006</v>
      </c>
      <c r="I758" s="210"/>
      <c r="J758" s="211">
        <f>ROUND(I758*H758,2)</f>
        <v>0</v>
      </c>
      <c r="K758" s="207" t="s">
        <v>22</v>
      </c>
      <c r="L758" s="62"/>
      <c r="M758" s="212" t="s">
        <v>22</v>
      </c>
      <c r="N758" s="213" t="s">
        <v>46</v>
      </c>
      <c r="O758" s="43"/>
      <c r="P758" s="214">
        <f>O758*H758</f>
        <v>0</v>
      </c>
      <c r="Q758" s="214">
        <v>7.1000000000000002E-4</v>
      </c>
      <c r="R758" s="214">
        <f>Q758*H758</f>
        <v>5.6729000000000009E-2</v>
      </c>
      <c r="S758" s="214">
        <v>0</v>
      </c>
      <c r="T758" s="215">
        <f>S758*H758</f>
        <v>0</v>
      </c>
      <c r="AR758" s="25" t="s">
        <v>291</v>
      </c>
      <c r="AT758" s="25" t="s">
        <v>146</v>
      </c>
      <c r="AU758" s="25" t="s">
        <v>82</v>
      </c>
      <c r="AY758" s="25" t="s">
        <v>144</v>
      </c>
      <c r="BE758" s="216">
        <f>IF(N758="základní",J758,0)</f>
        <v>0</v>
      </c>
      <c r="BF758" s="216">
        <f>IF(N758="snížená",J758,0)</f>
        <v>0</v>
      </c>
      <c r="BG758" s="216">
        <f>IF(N758="zákl. přenesená",J758,0)</f>
        <v>0</v>
      </c>
      <c r="BH758" s="216">
        <f>IF(N758="sníž. přenesená",J758,0)</f>
        <v>0</v>
      </c>
      <c r="BI758" s="216">
        <f>IF(N758="nulová",J758,0)</f>
        <v>0</v>
      </c>
      <c r="BJ758" s="25" t="s">
        <v>24</v>
      </c>
      <c r="BK758" s="216">
        <f>ROUND(I758*H758,2)</f>
        <v>0</v>
      </c>
      <c r="BL758" s="25" t="s">
        <v>291</v>
      </c>
      <c r="BM758" s="25" t="s">
        <v>629</v>
      </c>
    </row>
    <row r="759" spans="2:65" s="1" customFormat="1" ht="27">
      <c r="B759" s="42"/>
      <c r="C759" s="64"/>
      <c r="D759" s="217" t="s">
        <v>153</v>
      </c>
      <c r="E759" s="64"/>
      <c r="F759" s="218" t="s">
        <v>630</v>
      </c>
      <c r="G759" s="64"/>
      <c r="H759" s="64"/>
      <c r="I759" s="173"/>
      <c r="J759" s="64"/>
      <c r="K759" s="64"/>
      <c r="L759" s="62"/>
      <c r="M759" s="219"/>
      <c r="N759" s="43"/>
      <c r="O759" s="43"/>
      <c r="P759" s="43"/>
      <c r="Q759" s="43"/>
      <c r="R759" s="43"/>
      <c r="S759" s="43"/>
      <c r="T759" s="79"/>
      <c r="AT759" s="25" t="s">
        <v>153</v>
      </c>
      <c r="AU759" s="25" t="s">
        <v>82</v>
      </c>
    </row>
    <row r="760" spans="2:65" s="12" customFormat="1">
      <c r="B760" s="221"/>
      <c r="C760" s="222"/>
      <c r="D760" s="217" t="s">
        <v>157</v>
      </c>
      <c r="E760" s="223" t="s">
        <v>22</v>
      </c>
      <c r="F760" s="224" t="s">
        <v>158</v>
      </c>
      <c r="G760" s="222"/>
      <c r="H760" s="225" t="s">
        <v>22</v>
      </c>
      <c r="I760" s="226"/>
      <c r="J760" s="222"/>
      <c r="K760" s="222"/>
      <c r="L760" s="227"/>
      <c r="M760" s="228"/>
      <c r="N760" s="229"/>
      <c r="O760" s="229"/>
      <c r="P760" s="229"/>
      <c r="Q760" s="229"/>
      <c r="R760" s="229"/>
      <c r="S760" s="229"/>
      <c r="T760" s="230"/>
      <c r="AT760" s="231" t="s">
        <v>157</v>
      </c>
      <c r="AU760" s="231" t="s">
        <v>82</v>
      </c>
      <c r="AV760" s="12" t="s">
        <v>24</v>
      </c>
      <c r="AW760" s="12" t="s">
        <v>39</v>
      </c>
      <c r="AX760" s="12" t="s">
        <v>75</v>
      </c>
      <c r="AY760" s="231" t="s">
        <v>144</v>
      </c>
    </row>
    <row r="761" spans="2:65" s="12" customFormat="1">
      <c r="B761" s="221"/>
      <c r="C761" s="222"/>
      <c r="D761" s="217" t="s">
        <v>157</v>
      </c>
      <c r="E761" s="223" t="s">
        <v>22</v>
      </c>
      <c r="F761" s="224" t="s">
        <v>631</v>
      </c>
      <c r="G761" s="222"/>
      <c r="H761" s="225" t="s">
        <v>22</v>
      </c>
      <c r="I761" s="226"/>
      <c r="J761" s="222"/>
      <c r="K761" s="222"/>
      <c r="L761" s="227"/>
      <c r="M761" s="228"/>
      <c r="N761" s="229"/>
      <c r="O761" s="229"/>
      <c r="P761" s="229"/>
      <c r="Q761" s="229"/>
      <c r="R761" s="229"/>
      <c r="S761" s="229"/>
      <c r="T761" s="230"/>
      <c r="AT761" s="231" t="s">
        <v>157</v>
      </c>
      <c r="AU761" s="231" t="s">
        <v>82</v>
      </c>
      <c r="AV761" s="12" t="s">
        <v>24</v>
      </c>
      <c r="AW761" s="12" t="s">
        <v>39</v>
      </c>
      <c r="AX761" s="12" t="s">
        <v>75</v>
      </c>
      <c r="AY761" s="231" t="s">
        <v>144</v>
      </c>
    </row>
    <row r="762" spans="2:65" s="13" customFormat="1" ht="27">
      <c r="B762" s="232"/>
      <c r="C762" s="233"/>
      <c r="D762" s="217" t="s">
        <v>157</v>
      </c>
      <c r="E762" s="234" t="s">
        <v>22</v>
      </c>
      <c r="F762" s="235" t="s">
        <v>1246</v>
      </c>
      <c r="G762" s="233"/>
      <c r="H762" s="236">
        <v>41.5</v>
      </c>
      <c r="I762" s="237"/>
      <c r="J762" s="233"/>
      <c r="K762" s="233"/>
      <c r="L762" s="238"/>
      <c r="M762" s="239"/>
      <c r="N762" s="240"/>
      <c r="O762" s="240"/>
      <c r="P762" s="240"/>
      <c r="Q762" s="240"/>
      <c r="R762" s="240"/>
      <c r="S762" s="240"/>
      <c r="T762" s="241"/>
      <c r="AT762" s="242" t="s">
        <v>157</v>
      </c>
      <c r="AU762" s="242" t="s">
        <v>82</v>
      </c>
      <c r="AV762" s="13" t="s">
        <v>82</v>
      </c>
      <c r="AW762" s="13" t="s">
        <v>39</v>
      </c>
      <c r="AX762" s="13" t="s">
        <v>75</v>
      </c>
      <c r="AY762" s="242" t="s">
        <v>144</v>
      </c>
    </row>
    <row r="763" spans="2:65" s="13" customFormat="1" ht="27">
      <c r="B763" s="232"/>
      <c r="C763" s="233"/>
      <c r="D763" s="217" t="s">
        <v>157</v>
      </c>
      <c r="E763" s="234" t="s">
        <v>22</v>
      </c>
      <c r="F763" s="235" t="s">
        <v>1247</v>
      </c>
      <c r="G763" s="233"/>
      <c r="H763" s="236">
        <v>38.4</v>
      </c>
      <c r="I763" s="237"/>
      <c r="J763" s="233"/>
      <c r="K763" s="233"/>
      <c r="L763" s="238"/>
      <c r="M763" s="239"/>
      <c r="N763" s="240"/>
      <c r="O763" s="240"/>
      <c r="P763" s="240"/>
      <c r="Q763" s="240"/>
      <c r="R763" s="240"/>
      <c r="S763" s="240"/>
      <c r="T763" s="241"/>
      <c r="AT763" s="242" t="s">
        <v>157</v>
      </c>
      <c r="AU763" s="242" t="s">
        <v>82</v>
      </c>
      <c r="AV763" s="13" t="s">
        <v>82</v>
      </c>
      <c r="AW763" s="13" t="s">
        <v>39</v>
      </c>
      <c r="AX763" s="13" t="s">
        <v>75</v>
      </c>
      <c r="AY763" s="242" t="s">
        <v>144</v>
      </c>
    </row>
    <row r="764" spans="2:65" s="14" customFormat="1">
      <c r="B764" s="243"/>
      <c r="C764" s="244"/>
      <c r="D764" s="245" t="s">
        <v>157</v>
      </c>
      <c r="E764" s="246" t="s">
        <v>22</v>
      </c>
      <c r="F764" s="247" t="s">
        <v>166</v>
      </c>
      <c r="G764" s="244"/>
      <c r="H764" s="248">
        <v>79.900000000000006</v>
      </c>
      <c r="I764" s="249"/>
      <c r="J764" s="244"/>
      <c r="K764" s="244"/>
      <c r="L764" s="250"/>
      <c r="M764" s="251"/>
      <c r="N764" s="252"/>
      <c r="O764" s="252"/>
      <c r="P764" s="252"/>
      <c r="Q764" s="252"/>
      <c r="R764" s="252"/>
      <c r="S764" s="252"/>
      <c r="T764" s="253"/>
      <c r="AT764" s="254" t="s">
        <v>157</v>
      </c>
      <c r="AU764" s="254" t="s">
        <v>82</v>
      </c>
      <c r="AV764" s="14" t="s">
        <v>151</v>
      </c>
      <c r="AW764" s="14" t="s">
        <v>39</v>
      </c>
      <c r="AX764" s="14" t="s">
        <v>24</v>
      </c>
      <c r="AY764" s="254" t="s">
        <v>144</v>
      </c>
    </row>
    <row r="765" spans="2:65" s="1" customFormat="1" ht="22.5" customHeight="1">
      <c r="B765" s="42"/>
      <c r="C765" s="205" t="s">
        <v>1248</v>
      </c>
      <c r="D765" s="205" t="s">
        <v>146</v>
      </c>
      <c r="E765" s="206" t="s">
        <v>634</v>
      </c>
      <c r="F765" s="207" t="s">
        <v>635</v>
      </c>
      <c r="G765" s="208" t="s">
        <v>268</v>
      </c>
      <c r="H765" s="209">
        <v>5.7000000000000002E-2</v>
      </c>
      <c r="I765" s="210"/>
      <c r="J765" s="211">
        <f>ROUND(I765*H765,2)</f>
        <v>0</v>
      </c>
      <c r="K765" s="207" t="s">
        <v>150</v>
      </c>
      <c r="L765" s="62"/>
      <c r="M765" s="212" t="s">
        <v>22</v>
      </c>
      <c r="N765" s="213" t="s">
        <v>46</v>
      </c>
      <c r="O765" s="43"/>
      <c r="P765" s="214">
        <f>O765*H765</f>
        <v>0</v>
      </c>
      <c r="Q765" s="214">
        <v>0</v>
      </c>
      <c r="R765" s="214">
        <f>Q765*H765</f>
        <v>0</v>
      </c>
      <c r="S765" s="214">
        <v>0</v>
      </c>
      <c r="T765" s="215">
        <f>S765*H765</f>
        <v>0</v>
      </c>
      <c r="AR765" s="25" t="s">
        <v>291</v>
      </c>
      <c r="AT765" s="25" t="s">
        <v>146</v>
      </c>
      <c r="AU765" s="25" t="s">
        <v>82</v>
      </c>
      <c r="AY765" s="25" t="s">
        <v>144</v>
      </c>
      <c r="BE765" s="216">
        <f>IF(N765="základní",J765,0)</f>
        <v>0</v>
      </c>
      <c r="BF765" s="216">
        <f>IF(N765="snížená",J765,0)</f>
        <v>0</v>
      </c>
      <c r="BG765" s="216">
        <f>IF(N765="zákl. přenesená",J765,0)</f>
        <v>0</v>
      </c>
      <c r="BH765" s="216">
        <f>IF(N765="sníž. přenesená",J765,0)</f>
        <v>0</v>
      </c>
      <c r="BI765" s="216">
        <f>IF(N765="nulová",J765,0)</f>
        <v>0</v>
      </c>
      <c r="BJ765" s="25" t="s">
        <v>24</v>
      </c>
      <c r="BK765" s="216">
        <f>ROUND(I765*H765,2)</f>
        <v>0</v>
      </c>
      <c r="BL765" s="25" t="s">
        <v>291</v>
      </c>
      <c r="BM765" s="25" t="s">
        <v>636</v>
      </c>
    </row>
    <row r="766" spans="2:65" s="1" customFormat="1" ht="27">
      <c r="B766" s="42"/>
      <c r="C766" s="64"/>
      <c r="D766" s="217" t="s">
        <v>153</v>
      </c>
      <c r="E766" s="64"/>
      <c r="F766" s="218" t="s">
        <v>637</v>
      </c>
      <c r="G766" s="64"/>
      <c r="H766" s="64"/>
      <c r="I766" s="173"/>
      <c r="J766" s="64"/>
      <c r="K766" s="64"/>
      <c r="L766" s="62"/>
      <c r="M766" s="219"/>
      <c r="N766" s="43"/>
      <c r="O766" s="43"/>
      <c r="P766" s="43"/>
      <c r="Q766" s="43"/>
      <c r="R766" s="43"/>
      <c r="S766" s="43"/>
      <c r="T766" s="79"/>
      <c r="AT766" s="25" t="s">
        <v>153</v>
      </c>
      <c r="AU766" s="25" t="s">
        <v>82</v>
      </c>
    </row>
    <row r="767" spans="2:65" s="1" customFormat="1" ht="121.5">
      <c r="B767" s="42"/>
      <c r="C767" s="64"/>
      <c r="D767" s="217" t="s">
        <v>155</v>
      </c>
      <c r="E767" s="64"/>
      <c r="F767" s="220" t="s">
        <v>638</v>
      </c>
      <c r="G767" s="64"/>
      <c r="H767" s="64"/>
      <c r="I767" s="173"/>
      <c r="J767" s="64"/>
      <c r="K767" s="64"/>
      <c r="L767" s="62"/>
      <c r="M767" s="219"/>
      <c r="N767" s="43"/>
      <c r="O767" s="43"/>
      <c r="P767" s="43"/>
      <c r="Q767" s="43"/>
      <c r="R767" s="43"/>
      <c r="S767" s="43"/>
      <c r="T767" s="79"/>
      <c r="AT767" s="25" t="s">
        <v>155</v>
      </c>
      <c r="AU767" s="25" t="s">
        <v>82</v>
      </c>
    </row>
    <row r="768" spans="2:65" s="11" customFormat="1" ht="37.35" customHeight="1">
      <c r="B768" s="188"/>
      <c r="C768" s="189"/>
      <c r="D768" s="190" t="s">
        <v>74</v>
      </c>
      <c r="E768" s="191" t="s">
        <v>301</v>
      </c>
      <c r="F768" s="191" t="s">
        <v>639</v>
      </c>
      <c r="G768" s="189"/>
      <c r="H768" s="189"/>
      <c r="I768" s="192"/>
      <c r="J768" s="193">
        <f>BK768</f>
        <v>0</v>
      </c>
      <c r="K768" s="189"/>
      <c r="L768" s="194"/>
      <c r="M768" s="195"/>
      <c r="N768" s="196"/>
      <c r="O768" s="196"/>
      <c r="P768" s="197">
        <f>P769</f>
        <v>0</v>
      </c>
      <c r="Q768" s="196"/>
      <c r="R768" s="197">
        <f>R769</f>
        <v>23.102792799999996</v>
      </c>
      <c r="S768" s="196"/>
      <c r="T768" s="198">
        <f>T769</f>
        <v>0</v>
      </c>
      <c r="AR768" s="199" t="s">
        <v>183</v>
      </c>
      <c r="AT768" s="200" t="s">
        <v>74</v>
      </c>
      <c r="AU768" s="200" t="s">
        <v>75</v>
      </c>
      <c r="AY768" s="199" t="s">
        <v>144</v>
      </c>
      <c r="BK768" s="201">
        <f>BK769</f>
        <v>0</v>
      </c>
    </row>
    <row r="769" spans="2:65" s="11" customFormat="1" ht="19.899999999999999" customHeight="1">
      <c r="B769" s="188"/>
      <c r="C769" s="189"/>
      <c r="D769" s="202" t="s">
        <v>74</v>
      </c>
      <c r="E769" s="203" t="s">
        <v>640</v>
      </c>
      <c r="F769" s="203" t="s">
        <v>641</v>
      </c>
      <c r="G769" s="189"/>
      <c r="H769" s="189"/>
      <c r="I769" s="192"/>
      <c r="J769" s="204">
        <f>BK769</f>
        <v>0</v>
      </c>
      <c r="K769" s="189"/>
      <c r="L769" s="194"/>
      <c r="M769" s="195"/>
      <c r="N769" s="196"/>
      <c r="O769" s="196"/>
      <c r="P769" s="197">
        <f>SUM(P770:P795)</f>
        <v>0</v>
      </c>
      <c r="Q769" s="196"/>
      <c r="R769" s="197">
        <f>SUM(R770:R795)</f>
        <v>23.102792799999996</v>
      </c>
      <c r="S769" s="196"/>
      <c r="T769" s="198">
        <f>SUM(T770:T795)</f>
        <v>0</v>
      </c>
      <c r="AR769" s="199" t="s">
        <v>183</v>
      </c>
      <c r="AT769" s="200" t="s">
        <v>74</v>
      </c>
      <c r="AU769" s="200" t="s">
        <v>24</v>
      </c>
      <c r="AY769" s="199" t="s">
        <v>144</v>
      </c>
      <c r="BK769" s="201">
        <f>SUM(BK770:BK795)</f>
        <v>0</v>
      </c>
    </row>
    <row r="770" spans="2:65" s="1" customFormat="1" ht="22.5" customHeight="1">
      <c r="B770" s="42"/>
      <c r="C770" s="205" t="s">
        <v>1249</v>
      </c>
      <c r="D770" s="205" t="s">
        <v>146</v>
      </c>
      <c r="E770" s="206" t="s">
        <v>643</v>
      </c>
      <c r="F770" s="207" t="s">
        <v>644</v>
      </c>
      <c r="G770" s="208" t="s">
        <v>220</v>
      </c>
      <c r="H770" s="209">
        <v>100.8</v>
      </c>
      <c r="I770" s="210"/>
      <c r="J770" s="211">
        <f>ROUND(I770*H770,2)</f>
        <v>0</v>
      </c>
      <c r="K770" s="207" t="s">
        <v>150</v>
      </c>
      <c r="L770" s="62"/>
      <c r="M770" s="212" t="s">
        <v>22</v>
      </c>
      <c r="N770" s="213" t="s">
        <v>46</v>
      </c>
      <c r="O770" s="43"/>
      <c r="P770" s="214">
        <f>O770*H770</f>
        <v>0</v>
      </c>
      <c r="Q770" s="214">
        <v>0.18</v>
      </c>
      <c r="R770" s="214">
        <f>Q770*H770</f>
        <v>18.143999999999998</v>
      </c>
      <c r="S770" s="214">
        <v>0</v>
      </c>
      <c r="T770" s="215">
        <f>S770*H770</f>
        <v>0</v>
      </c>
      <c r="AR770" s="25" t="s">
        <v>642</v>
      </c>
      <c r="AT770" s="25" t="s">
        <v>146</v>
      </c>
      <c r="AU770" s="25" t="s">
        <v>82</v>
      </c>
      <c r="AY770" s="25" t="s">
        <v>144</v>
      </c>
      <c r="BE770" s="216">
        <f>IF(N770="základní",J770,0)</f>
        <v>0</v>
      </c>
      <c r="BF770" s="216">
        <f>IF(N770="snížená",J770,0)</f>
        <v>0</v>
      </c>
      <c r="BG770" s="216">
        <f>IF(N770="zákl. přenesená",J770,0)</f>
        <v>0</v>
      </c>
      <c r="BH770" s="216">
        <f>IF(N770="sníž. přenesená",J770,0)</f>
        <v>0</v>
      </c>
      <c r="BI770" s="216">
        <f>IF(N770="nulová",J770,0)</f>
        <v>0</v>
      </c>
      <c r="BJ770" s="25" t="s">
        <v>24</v>
      </c>
      <c r="BK770" s="216">
        <f>ROUND(I770*H770,2)</f>
        <v>0</v>
      </c>
      <c r="BL770" s="25" t="s">
        <v>642</v>
      </c>
      <c r="BM770" s="25" t="s">
        <v>645</v>
      </c>
    </row>
    <row r="771" spans="2:65" s="1" customFormat="1" ht="40.5">
      <c r="B771" s="42"/>
      <c r="C771" s="64"/>
      <c r="D771" s="217" t="s">
        <v>153</v>
      </c>
      <c r="E771" s="64"/>
      <c r="F771" s="218" t="s">
        <v>646</v>
      </c>
      <c r="G771" s="64"/>
      <c r="H771" s="64"/>
      <c r="I771" s="173"/>
      <c r="J771" s="64"/>
      <c r="K771" s="64"/>
      <c r="L771" s="62"/>
      <c r="M771" s="219"/>
      <c r="N771" s="43"/>
      <c r="O771" s="43"/>
      <c r="P771" s="43"/>
      <c r="Q771" s="43"/>
      <c r="R771" s="43"/>
      <c r="S771" s="43"/>
      <c r="T771" s="79"/>
      <c r="AT771" s="25" t="s">
        <v>153</v>
      </c>
      <c r="AU771" s="25" t="s">
        <v>82</v>
      </c>
    </row>
    <row r="772" spans="2:65" s="1" customFormat="1" ht="67.5">
      <c r="B772" s="42"/>
      <c r="C772" s="64"/>
      <c r="D772" s="217" t="s">
        <v>155</v>
      </c>
      <c r="E772" s="64"/>
      <c r="F772" s="220" t="s">
        <v>647</v>
      </c>
      <c r="G772" s="64"/>
      <c r="H772" s="64"/>
      <c r="I772" s="173"/>
      <c r="J772" s="64"/>
      <c r="K772" s="64"/>
      <c r="L772" s="62"/>
      <c r="M772" s="219"/>
      <c r="N772" s="43"/>
      <c r="O772" s="43"/>
      <c r="P772" s="43"/>
      <c r="Q772" s="43"/>
      <c r="R772" s="43"/>
      <c r="S772" s="43"/>
      <c r="T772" s="79"/>
      <c r="AT772" s="25" t="s">
        <v>155</v>
      </c>
      <c r="AU772" s="25" t="s">
        <v>82</v>
      </c>
    </row>
    <row r="773" spans="2:65" s="12" customFormat="1">
      <c r="B773" s="221"/>
      <c r="C773" s="222"/>
      <c r="D773" s="217" t="s">
        <v>157</v>
      </c>
      <c r="E773" s="223" t="s">
        <v>22</v>
      </c>
      <c r="F773" s="224" t="s">
        <v>158</v>
      </c>
      <c r="G773" s="222"/>
      <c r="H773" s="225" t="s">
        <v>22</v>
      </c>
      <c r="I773" s="226"/>
      <c r="J773" s="222"/>
      <c r="K773" s="222"/>
      <c r="L773" s="227"/>
      <c r="M773" s="228"/>
      <c r="N773" s="229"/>
      <c r="O773" s="229"/>
      <c r="P773" s="229"/>
      <c r="Q773" s="229"/>
      <c r="R773" s="229"/>
      <c r="S773" s="229"/>
      <c r="T773" s="230"/>
      <c r="AT773" s="231" t="s">
        <v>157</v>
      </c>
      <c r="AU773" s="231" t="s">
        <v>82</v>
      </c>
      <c r="AV773" s="12" t="s">
        <v>24</v>
      </c>
      <c r="AW773" s="12" t="s">
        <v>39</v>
      </c>
      <c r="AX773" s="12" t="s">
        <v>75</v>
      </c>
      <c r="AY773" s="231" t="s">
        <v>144</v>
      </c>
    </row>
    <row r="774" spans="2:65" s="12" customFormat="1">
      <c r="B774" s="221"/>
      <c r="C774" s="222"/>
      <c r="D774" s="217" t="s">
        <v>157</v>
      </c>
      <c r="E774" s="223" t="s">
        <v>22</v>
      </c>
      <c r="F774" s="224" t="s">
        <v>648</v>
      </c>
      <c r="G774" s="222"/>
      <c r="H774" s="225" t="s">
        <v>22</v>
      </c>
      <c r="I774" s="226"/>
      <c r="J774" s="222"/>
      <c r="K774" s="222"/>
      <c r="L774" s="227"/>
      <c r="M774" s="228"/>
      <c r="N774" s="229"/>
      <c r="O774" s="229"/>
      <c r="P774" s="229"/>
      <c r="Q774" s="229"/>
      <c r="R774" s="229"/>
      <c r="S774" s="229"/>
      <c r="T774" s="230"/>
      <c r="AT774" s="231" t="s">
        <v>157</v>
      </c>
      <c r="AU774" s="231" t="s">
        <v>82</v>
      </c>
      <c r="AV774" s="12" t="s">
        <v>24</v>
      </c>
      <c r="AW774" s="12" t="s">
        <v>39</v>
      </c>
      <c r="AX774" s="12" t="s">
        <v>75</v>
      </c>
      <c r="AY774" s="231" t="s">
        <v>144</v>
      </c>
    </row>
    <row r="775" spans="2:65" s="12" customFormat="1">
      <c r="B775" s="221"/>
      <c r="C775" s="222"/>
      <c r="D775" s="217" t="s">
        <v>157</v>
      </c>
      <c r="E775" s="223" t="s">
        <v>22</v>
      </c>
      <c r="F775" s="224" t="s">
        <v>649</v>
      </c>
      <c r="G775" s="222"/>
      <c r="H775" s="225" t="s">
        <v>22</v>
      </c>
      <c r="I775" s="226"/>
      <c r="J775" s="222"/>
      <c r="K775" s="222"/>
      <c r="L775" s="227"/>
      <c r="M775" s="228"/>
      <c r="N775" s="229"/>
      <c r="O775" s="229"/>
      <c r="P775" s="229"/>
      <c r="Q775" s="229"/>
      <c r="R775" s="229"/>
      <c r="S775" s="229"/>
      <c r="T775" s="230"/>
      <c r="AT775" s="231" t="s">
        <v>157</v>
      </c>
      <c r="AU775" s="231" t="s">
        <v>82</v>
      </c>
      <c r="AV775" s="12" t="s">
        <v>24</v>
      </c>
      <c r="AW775" s="12" t="s">
        <v>39</v>
      </c>
      <c r="AX775" s="12" t="s">
        <v>75</v>
      </c>
      <c r="AY775" s="231" t="s">
        <v>144</v>
      </c>
    </row>
    <row r="776" spans="2:65" s="13" customFormat="1">
      <c r="B776" s="232"/>
      <c r="C776" s="233"/>
      <c r="D776" s="245" t="s">
        <v>157</v>
      </c>
      <c r="E776" s="255" t="s">
        <v>22</v>
      </c>
      <c r="F776" s="256" t="s">
        <v>1250</v>
      </c>
      <c r="G776" s="233"/>
      <c r="H776" s="257">
        <v>100.8</v>
      </c>
      <c r="I776" s="237"/>
      <c r="J776" s="233"/>
      <c r="K776" s="233"/>
      <c r="L776" s="238"/>
      <c r="M776" s="239"/>
      <c r="N776" s="240"/>
      <c r="O776" s="240"/>
      <c r="P776" s="240"/>
      <c r="Q776" s="240"/>
      <c r="R776" s="240"/>
      <c r="S776" s="240"/>
      <c r="T776" s="241"/>
      <c r="AT776" s="242" t="s">
        <v>157</v>
      </c>
      <c r="AU776" s="242" t="s">
        <v>82</v>
      </c>
      <c r="AV776" s="13" t="s">
        <v>82</v>
      </c>
      <c r="AW776" s="13" t="s">
        <v>39</v>
      </c>
      <c r="AX776" s="13" t="s">
        <v>24</v>
      </c>
      <c r="AY776" s="242" t="s">
        <v>144</v>
      </c>
    </row>
    <row r="777" spans="2:65" s="1" customFormat="1" ht="22.5" customHeight="1">
      <c r="B777" s="42"/>
      <c r="C777" s="269" t="s">
        <v>1251</v>
      </c>
      <c r="D777" s="269" t="s">
        <v>301</v>
      </c>
      <c r="E777" s="270" t="s">
        <v>652</v>
      </c>
      <c r="F777" s="271" t="s">
        <v>653</v>
      </c>
      <c r="G777" s="272" t="s">
        <v>220</v>
      </c>
      <c r="H777" s="273">
        <v>102.312</v>
      </c>
      <c r="I777" s="274"/>
      <c r="J777" s="275">
        <f>ROUND(I777*H777,2)</f>
        <v>0</v>
      </c>
      <c r="K777" s="271" t="s">
        <v>22</v>
      </c>
      <c r="L777" s="276"/>
      <c r="M777" s="277" t="s">
        <v>22</v>
      </c>
      <c r="N777" s="278" t="s">
        <v>46</v>
      </c>
      <c r="O777" s="43"/>
      <c r="P777" s="214">
        <f>O777*H777</f>
        <v>0</v>
      </c>
      <c r="Q777" s="214">
        <v>1.9E-3</v>
      </c>
      <c r="R777" s="214">
        <f>Q777*H777</f>
        <v>0.1943928</v>
      </c>
      <c r="S777" s="214">
        <v>0</v>
      </c>
      <c r="T777" s="215">
        <f>S777*H777</f>
        <v>0</v>
      </c>
      <c r="AR777" s="25" t="s">
        <v>654</v>
      </c>
      <c r="AT777" s="25" t="s">
        <v>301</v>
      </c>
      <c r="AU777" s="25" t="s">
        <v>82</v>
      </c>
      <c r="AY777" s="25" t="s">
        <v>144</v>
      </c>
      <c r="BE777" s="216">
        <f>IF(N777="základní",J777,0)</f>
        <v>0</v>
      </c>
      <c r="BF777" s="216">
        <f>IF(N777="snížená",J777,0)</f>
        <v>0</v>
      </c>
      <c r="BG777" s="216">
        <f>IF(N777="zákl. přenesená",J777,0)</f>
        <v>0</v>
      </c>
      <c r="BH777" s="216">
        <f>IF(N777="sníž. přenesená",J777,0)</f>
        <v>0</v>
      </c>
      <c r="BI777" s="216">
        <f>IF(N777="nulová",J777,0)</f>
        <v>0</v>
      </c>
      <c r="BJ777" s="25" t="s">
        <v>24</v>
      </c>
      <c r="BK777" s="216">
        <f>ROUND(I777*H777,2)</f>
        <v>0</v>
      </c>
      <c r="BL777" s="25" t="s">
        <v>654</v>
      </c>
      <c r="BM777" s="25" t="s">
        <v>655</v>
      </c>
    </row>
    <row r="778" spans="2:65" s="1" customFormat="1">
      <c r="B778" s="42"/>
      <c r="C778" s="64"/>
      <c r="D778" s="217" t="s">
        <v>153</v>
      </c>
      <c r="E778" s="64"/>
      <c r="F778" s="218" t="s">
        <v>653</v>
      </c>
      <c r="G778" s="64"/>
      <c r="H778" s="64"/>
      <c r="I778" s="173"/>
      <c r="J778" s="64"/>
      <c r="K778" s="64"/>
      <c r="L778" s="62"/>
      <c r="M778" s="219"/>
      <c r="N778" s="43"/>
      <c r="O778" s="43"/>
      <c r="P778" s="43"/>
      <c r="Q778" s="43"/>
      <c r="R778" s="43"/>
      <c r="S778" s="43"/>
      <c r="T778" s="79"/>
      <c r="AT778" s="25" t="s">
        <v>153</v>
      </c>
      <c r="AU778" s="25" t="s">
        <v>82</v>
      </c>
    </row>
    <row r="779" spans="2:65" s="12" customFormat="1">
      <c r="B779" s="221"/>
      <c r="C779" s="222"/>
      <c r="D779" s="217" t="s">
        <v>157</v>
      </c>
      <c r="E779" s="223" t="s">
        <v>22</v>
      </c>
      <c r="F779" s="224" t="s">
        <v>656</v>
      </c>
      <c r="G779" s="222"/>
      <c r="H779" s="225" t="s">
        <v>22</v>
      </c>
      <c r="I779" s="226"/>
      <c r="J779" s="222"/>
      <c r="K779" s="222"/>
      <c r="L779" s="227"/>
      <c r="M779" s="228"/>
      <c r="N779" s="229"/>
      <c r="O779" s="229"/>
      <c r="P779" s="229"/>
      <c r="Q779" s="229"/>
      <c r="R779" s="229"/>
      <c r="S779" s="229"/>
      <c r="T779" s="230"/>
      <c r="AT779" s="231" t="s">
        <v>157</v>
      </c>
      <c r="AU779" s="231" t="s">
        <v>82</v>
      </c>
      <c r="AV779" s="12" t="s">
        <v>24</v>
      </c>
      <c r="AW779" s="12" t="s">
        <v>39</v>
      </c>
      <c r="AX779" s="12" t="s">
        <v>75</v>
      </c>
      <c r="AY779" s="231" t="s">
        <v>144</v>
      </c>
    </row>
    <row r="780" spans="2:65" s="13" customFormat="1">
      <c r="B780" s="232"/>
      <c r="C780" s="233"/>
      <c r="D780" s="245" t="s">
        <v>157</v>
      </c>
      <c r="E780" s="255" t="s">
        <v>22</v>
      </c>
      <c r="F780" s="256" t="s">
        <v>1252</v>
      </c>
      <c r="G780" s="233"/>
      <c r="H780" s="257">
        <v>102.312</v>
      </c>
      <c r="I780" s="237"/>
      <c r="J780" s="233"/>
      <c r="K780" s="233"/>
      <c r="L780" s="238"/>
      <c r="M780" s="239"/>
      <c r="N780" s="240"/>
      <c r="O780" s="240"/>
      <c r="P780" s="240"/>
      <c r="Q780" s="240"/>
      <c r="R780" s="240"/>
      <c r="S780" s="240"/>
      <c r="T780" s="241"/>
      <c r="AT780" s="242" t="s">
        <v>157</v>
      </c>
      <c r="AU780" s="242" t="s">
        <v>82</v>
      </c>
      <c r="AV780" s="13" t="s">
        <v>82</v>
      </c>
      <c r="AW780" s="13" t="s">
        <v>39</v>
      </c>
      <c r="AX780" s="13" t="s">
        <v>24</v>
      </c>
      <c r="AY780" s="242" t="s">
        <v>144</v>
      </c>
    </row>
    <row r="781" spans="2:65" s="1" customFormat="1" ht="31.5" customHeight="1">
      <c r="B781" s="42"/>
      <c r="C781" s="205" t="s">
        <v>1253</v>
      </c>
      <c r="D781" s="205" t="s">
        <v>146</v>
      </c>
      <c r="E781" s="206" t="s">
        <v>659</v>
      </c>
      <c r="F781" s="207" t="s">
        <v>660</v>
      </c>
      <c r="G781" s="208" t="s">
        <v>220</v>
      </c>
      <c r="H781" s="209">
        <v>110.8</v>
      </c>
      <c r="I781" s="210"/>
      <c r="J781" s="211">
        <f>ROUND(I781*H781,2)</f>
        <v>0</v>
      </c>
      <c r="K781" s="207" t="s">
        <v>150</v>
      </c>
      <c r="L781" s="62"/>
      <c r="M781" s="212" t="s">
        <v>22</v>
      </c>
      <c r="N781" s="213" t="s">
        <v>46</v>
      </c>
      <c r="O781" s="43"/>
      <c r="P781" s="214">
        <f>O781*H781</f>
        <v>0</v>
      </c>
      <c r="Q781" s="214">
        <v>4.2999999999999997E-2</v>
      </c>
      <c r="R781" s="214">
        <f>Q781*H781</f>
        <v>4.7643999999999993</v>
      </c>
      <c r="S781" s="214">
        <v>0</v>
      </c>
      <c r="T781" s="215">
        <f>S781*H781</f>
        <v>0</v>
      </c>
      <c r="AR781" s="25" t="s">
        <v>642</v>
      </c>
      <c r="AT781" s="25" t="s">
        <v>146</v>
      </c>
      <c r="AU781" s="25" t="s">
        <v>82</v>
      </c>
      <c r="AY781" s="25" t="s">
        <v>144</v>
      </c>
      <c r="BE781" s="216">
        <f>IF(N781="základní",J781,0)</f>
        <v>0</v>
      </c>
      <c r="BF781" s="216">
        <f>IF(N781="snížená",J781,0)</f>
        <v>0</v>
      </c>
      <c r="BG781" s="216">
        <f>IF(N781="zákl. přenesená",J781,0)</f>
        <v>0</v>
      </c>
      <c r="BH781" s="216">
        <f>IF(N781="sníž. přenesená",J781,0)</f>
        <v>0</v>
      </c>
      <c r="BI781" s="216">
        <f>IF(N781="nulová",J781,0)</f>
        <v>0</v>
      </c>
      <c r="BJ781" s="25" t="s">
        <v>24</v>
      </c>
      <c r="BK781" s="216">
        <f>ROUND(I781*H781,2)</f>
        <v>0</v>
      </c>
      <c r="BL781" s="25" t="s">
        <v>642</v>
      </c>
      <c r="BM781" s="25" t="s">
        <v>661</v>
      </c>
    </row>
    <row r="782" spans="2:65" s="1" customFormat="1" ht="40.5">
      <c r="B782" s="42"/>
      <c r="C782" s="64"/>
      <c r="D782" s="217" t="s">
        <v>153</v>
      </c>
      <c r="E782" s="64"/>
      <c r="F782" s="218" t="s">
        <v>662</v>
      </c>
      <c r="G782" s="64"/>
      <c r="H782" s="64"/>
      <c r="I782" s="173"/>
      <c r="J782" s="64"/>
      <c r="K782" s="64"/>
      <c r="L782" s="62"/>
      <c r="M782" s="219"/>
      <c r="N782" s="43"/>
      <c r="O782" s="43"/>
      <c r="P782" s="43"/>
      <c r="Q782" s="43"/>
      <c r="R782" s="43"/>
      <c r="S782" s="43"/>
      <c r="T782" s="79"/>
      <c r="AT782" s="25" t="s">
        <v>153</v>
      </c>
      <c r="AU782" s="25" t="s">
        <v>82</v>
      </c>
    </row>
    <row r="783" spans="2:65" s="1" customFormat="1" ht="67.5">
      <c r="B783" s="42"/>
      <c r="C783" s="64"/>
      <c r="D783" s="217" t="s">
        <v>155</v>
      </c>
      <c r="E783" s="64"/>
      <c r="F783" s="220" t="s">
        <v>647</v>
      </c>
      <c r="G783" s="64"/>
      <c r="H783" s="64"/>
      <c r="I783" s="173"/>
      <c r="J783" s="64"/>
      <c r="K783" s="64"/>
      <c r="L783" s="62"/>
      <c r="M783" s="219"/>
      <c r="N783" s="43"/>
      <c r="O783" s="43"/>
      <c r="P783" s="43"/>
      <c r="Q783" s="43"/>
      <c r="R783" s="43"/>
      <c r="S783" s="43"/>
      <c r="T783" s="79"/>
      <c r="AT783" s="25" t="s">
        <v>155</v>
      </c>
      <c r="AU783" s="25" t="s">
        <v>82</v>
      </c>
    </row>
    <row r="784" spans="2:65" s="12" customFormat="1">
      <c r="B784" s="221"/>
      <c r="C784" s="222"/>
      <c r="D784" s="217" t="s">
        <v>157</v>
      </c>
      <c r="E784" s="223" t="s">
        <v>22</v>
      </c>
      <c r="F784" s="224" t="s">
        <v>158</v>
      </c>
      <c r="G784" s="222"/>
      <c r="H784" s="225" t="s">
        <v>22</v>
      </c>
      <c r="I784" s="226"/>
      <c r="J784" s="222"/>
      <c r="K784" s="222"/>
      <c r="L784" s="227"/>
      <c r="M784" s="228"/>
      <c r="N784" s="229"/>
      <c r="O784" s="229"/>
      <c r="P784" s="229"/>
      <c r="Q784" s="229"/>
      <c r="R784" s="229"/>
      <c r="S784" s="229"/>
      <c r="T784" s="230"/>
      <c r="AT784" s="231" t="s">
        <v>157</v>
      </c>
      <c r="AU784" s="231" t="s">
        <v>82</v>
      </c>
      <c r="AV784" s="12" t="s">
        <v>24</v>
      </c>
      <c r="AW784" s="12" t="s">
        <v>39</v>
      </c>
      <c r="AX784" s="12" t="s">
        <v>75</v>
      </c>
      <c r="AY784" s="231" t="s">
        <v>144</v>
      </c>
    </row>
    <row r="785" spans="2:65" s="12" customFormat="1">
      <c r="B785" s="221"/>
      <c r="C785" s="222"/>
      <c r="D785" s="217" t="s">
        <v>157</v>
      </c>
      <c r="E785" s="223" t="s">
        <v>22</v>
      </c>
      <c r="F785" s="224" t="s">
        <v>663</v>
      </c>
      <c r="G785" s="222"/>
      <c r="H785" s="225" t="s">
        <v>22</v>
      </c>
      <c r="I785" s="226"/>
      <c r="J785" s="222"/>
      <c r="K785" s="222"/>
      <c r="L785" s="227"/>
      <c r="M785" s="228"/>
      <c r="N785" s="229"/>
      <c r="O785" s="229"/>
      <c r="P785" s="229"/>
      <c r="Q785" s="229"/>
      <c r="R785" s="229"/>
      <c r="S785" s="229"/>
      <c r="T785" s="230"/>
      <c r="AT785" s="231" t="s">
        <v>157</v>
      </c>
      <c r="AU785" s="231" t="s">
        <v>82</v>
      </c>
      <c r="AV785" s="12" t="s">
        <v>24</v>
      </c>
      <c r="AW785" s="12" t="s">
        <v>39</v>
      </c>
      <c r="AX785" s="12" t="s">
        <v>75</v>
      </c>
      <c r="AY785" s="231" t="s">
        <v>144</v>
      </c>
    </row>
    <row r="786" spans="2:65" s="13" customFormat="1">
      <c r="B786" s="232"/>
      <c r="C786" s="233"/>
      <c r="D786" s="217" t="s">
        <v>157</v>
      </c>
      <c r="E786" s="234" t="s">
        <v>22</v>
      </c>
      <c r="F786" s="235" t="s">
        <v>1250</v>
      </c>
      <c r="G786" s="233"/>
      <c r="H786" s="236">
        <v>100.8</v>
      </c>
      <c r="I786" s="237"/>
      <c r="J786" s="233"/>
      <c r="K786" s="233"/>
      <c r="L786" s="238"/>
      <c r="M786" s="239"/>
      <c r="N786" s="240"/>
      <c r="O786" s="240"/>
      <c r="P786" s="240"/>
      <c r="Q786" s="240"/>
      <c r="R786" s="240"/>
      <c r="S786" s="240"/>
      <c r="T786" s="241"/>
      <c r="AT786" s="242" t="s">
        <v>157</v>
      </c>
      <c r="AU786" s="242" t="s">
        <v>82</v>
      </c>
      <c r="AV786" s="13" t="s">
        <v>82</v>
      </c>
      <c r="AW786" s="13" t="s">
        <v>39</v>
      </c>
      <c r="AX786" s="13" t="s">
        <v>75</v>
      </c>
      <c r="AY786" s="242" t="s">
        <v>144</v>
      </c>
    </row>
    <row r="787" spans="2:65" s="12" customFormat="1">
      <c r="B787" s="221"/>
      <c r="C787" s="222"/>
      <c r="D787" s="217" t="s">
        <v>157</v>
      </c>
      <c r="E787" s="223" t="s">
        <v>22</v>
      </c>
      <c r="F787" s="224" t="s">
        <v>664</v>
      </c>
      <c r="G787" s="222"/>
      <c r="H787" s="225" t="s">
        <v>22</v>
      </c>
      <c r="I787" s="226"/>
      <c r="J787" s="222"/>
      <c r="K787" s="222"/>
      <c r="L787" s="227"/>
      <c r="M787" s="228"/>
      <c r="N787" s="229"/>
      <c r="O787" s="229"/>
      <c r="P787" s="229"/>
      <c r="Q787" s="229"/>
      <c r="R787" s="229"/>
      <c r="S787" s="229"/>
      <c r="T787" s="230"/>
      <c r="AT787" s="231" t="s">
        <v>157</v>
      </c>
      <c r="AU787" s="231" t="s">
        <v>82</v>
      </c>
      <c r="AV787" s="12" t="s">
        <v>24</v>
      </c>
      <c r="AW787" s="12" t="s">
        <v>39</v>
      </c>
      <c r="AX787" s="12" t="s">
        <v>75</v>
      </c>
      <c r="AY787" s="231" t="s">
        <v>144</v>
      </c>
    </row>
    <row r="788" spans="2:65" s="13" customFormat="1">
      <c r="B788" s="232"/>
      <c r="C788" s="233"/>
      <c r="D788" s="217" t="s">
        <v>157</v>
      </c>
      <c r="E788" s="234" t="s">
        <v>22</v>
      </c>
      <c r="F788" s="235" t="s">
        <v>1254</v>
      </c>
      <c r="G788" s="233"/>
      <c r="H788" s="236">
        <v>10</v>
      </c>
      <c r="I788" s="237"/>
      <c r="J788" s="233"/>
      <c r="K788" s="233"/>
      <c r="L788" s="238"/>
      <c r="M788" s="239"/>
      <c r="N788" s="240"/>
      <c r="O788" s="240"/>
      <c r="P788" s="240"/>
      <c r="Q788" s="240"/>
      <c r="R788" s="240"/>
      <c r="S788" s="240"/>
      <c r="T788" s="241"/>
      <c r="AT788" s="242" t="s">
        <v>157</v>
      </c>
      <c r="AU788" s="242" t="s">
        <v>82</v>
      </c>
      <c r="AV788" s="13" t="s">
        <v>82</v>
      </c>
      <c r="AW788" s="13" t="s">
        <v>39</v>
      </c>
      <c r="AX788" s="13" t="s">
        <v>75</v>
      </c>
      <c r="AY788" s="242" t="s">
        <v>144</v>
      </c>
    </row>
    <row r="789" spans="2:65" s="14" customFormat="1">
      <c r="B789" s="243"/>
      <c r="C789" s="244"/>
      <c r="D789" s="245" t="s">
        <v>157</v>
      </c>
      <c r="E789" s="246" t="s">
        <v>22</v>
      </c>
      <c r="F789" s="247" t="s">
        <v>166</v>
      </c>
      <c r="G789" s="244"/>
      <c r="H789" s="248">
        <v>110.8</v>
      </c>
      <c r="I789" s="249"/>
      <c r="J789" s="244"/>
      <c r="K789" s="244"/>
      <c r="L789" s="250"/>
      <c r="M789" s="251"/>
      <c r="N789" s="252"/>
      <c r="O789" s="252"/>
      <c r="P789" s="252"/>
      <c r="Q789" s="252"/>
      <c r="R789" s="252"/>
      <c r="S789" s="252"/>
      <c r="T789" s="253"/>
      <c r="AT789" s="254" t="s">
        <v>157</v>
      </c>
      <c r="AU789" s="254" t="s">
        <v>82</v>
      </c>
      <c r="AV789" s="14" t="s">
        <v>151</v>
      </c>
      <c r="AW789" s="14" t="s">
        <v>39</v>
      </c>
      <c r="AX789" s="14" t="s">
        <v>24</v>
      </c>
      <c r="AY789" s="254" t="s">
        <v>144</v>
      </c>
    </row>
    <row r="790" spans="2:65" s="1" customFormat="1" ht="22.5" customHeight="1">
      <c r="B790" s="42"/>
      <c r="C790" s="205" t="s">
        <v>1255</v>
      </c>
      <c r="D790" s="205" t="s">
        <v>146</v>
      </c>
      <c r="E790" s="206" t="s">
        <v>1256</v>
      </c>
      <c r="F790" s="207" t="s">
        <v>1257</v>
      </c>
      <c r="G790" s="208" t="s">
        <v>406</v>
      </c>
      <c r="H790" s="209">
        <v>1</v>
      </c>
      <c r="I790" s="210"/>
      <c r="J790" s="211">
        <f>ROUND(I790*H790,2)</f>
        <v>0</v>
      </c>
      <c r="K790" s="207" t="s">
        <v>22</v>
      </c>
      <c r="L790" s="62"/>
      <c r="M790" s="212" t="s">
        <v>22</v>
      </c>
      <c r="N790" s="213" t="s">
        <v>46</v>
      </c>
      <c r="O790" s="43"/>
      <c r="P790" s="214">
        <f>O790*H790</f>
        <v>0</v>
      </c>
      <c r="Q790" s="214">
        <v>0</v>
      </c>
      <c r="R790" s="214">
        <f>Q790*H790</f>
        <v>0</v>
      </c>
      <c r="S790" s="214">
        <v>0</v>
      </c>
      <c r="T790" s="215">
        <f>S790*H790</f>
        <v>0</v>
      </c>
      <c r="AR790" s="25" t="s">
        <v>642</v>
      </c>
      <c r="AT790" s="25" t="s">
        <v>146</v>
      </c>
      <c r="AU790" s="25" t="s">
        <v>82</v>
      </c>
      <c r="AY790" s="25" t="s">
        <v>144</v>
      </c>
      <c r="BE790" s="216">
        <f>IF(N790="základní",J790,0)</f>
        <v>0</v>
      </c>
      <c r="BF790" s="216">
        <f>IF(N790="snížená",J790,0)</f>
        <v>0</v>
      </c>
      <c r="BG790" s="216">
        <f>IF(N790="zákl. přenesená",J790,0)</f>
        <v>0</v>
      </c>
      <c r="BH790" s="216">
        <f>IF(N790="sníž. přenesená",J790,0)</f>
        <v>0</v>
      </c>
      <c r="BI790" s="216">
        <f>IF(N790="nulová",J790,0)</f>
        <v>0</v>
      </c>
      <c r="BJ790" s="25" t="s">
        <v>24</v>
      </c>
      <c r="BK790" s="216">
        <f>ROUND(I790*H790,2)</f>
        <v>0</v>
      </c>
      <c r="BL790" s="25" t="s">
        <v>642</v>
      </c>
      <c r="BM790" s="25" t="s">
        <v>1258</v>
      </c>
    </row>
    <row r="791" spans="2:65" s="1" customFormat="1">
      <c r="B791" s="42"/>
      <c r="C791" s="64"/>
      <c r="D791" s="217" t="s">
        <v>153</v>
      </c>
      <c r="E791" s="64"/>
      <c r="F791" s="218" t="s">
        <v>1257</v>
      </c>
      <c r="G791" s="64"/>
      <c r="H791" s="64"/>
      <c r="I791" s="173"/>
      <c r="J791" s="64"/>
      <c r="K791" s="64"/>
      <c r="L791" s="62"/>
      <c r="M791" s="219"/>
      <c r="N791" s="43"/>
      <c r="O791" s="43"/>
      <c r="P791" s="43"/>
      <c r="Q791" s="43"/>
      <c r="R791" s="43"/>
      <c r="S791" s="43"/>
      <c r="T791" s="79"/>
      <c r="AT791" s="25" t="s">
        <v>153</v>
      </c>
      <c r="AU791" s="25" t="s">
        <v>82</v>
      </c>
    </row>
    <row r="792" spans="2:65" s="12" customFormat="1">
      <c r="B792" s="221"/>
      <c r="C792" s="222"/>
      <c r="D792" s="217" t="s">
        <v>157</v>
      </c>
      <c r="E792" s="223" t="s">
        <v>22</v>
      </c>
      <c r="F792" s="224" t="s">
        <v>158</v>
      </c>
      <c r="G792" s="222"/>
      <c r="H792" s="225" t="s">
        <v>22</v>
      </c>
      <c r="I792" s="226"/>
      <c r="J792" s="222"/>
      <c r="K792" s="222"/>
      <c r="L792" s="227"/>
      <c r="M792" s="228"/>
      <c r="N792" s="229"/>
      <c r="O792" s="229"/>
      <c r="P792" s="229"/>
      <c r="Q792" s="229"/>
      <c r="R792" s="229"/>
      <c r="S792" s="229"/>
      <c r="T792" s="230"/>
      <c r="AT792" s="231" t="s">
        <v>157</v>
      </c>
      <c r="AU792" s="231" t="s">
        <v>82</v>
      </c>
      <c r="AV792" s="12" t="s">
        <v>24</v>
      </c>
      <c r="AW792" s="12" t="s">
        <v>39</v>
      </c>
      <c r="AX792" s="12" t="s">
        <v>75</v>
      </c>
      <c r="AY792" s="231" t="s">
        <v>144</v>
      </c>
    </row>
    <row r="793" spans="2:65" s="12" customFormat="1">
      <c r="B793" s="221"/>
      <c r="C793" s="222"/>
      <c r="D793" s="217" t="s">
        <v>157</v>
      </c>
      <c r="E793" s="223" t="s">
        <v>22</v>
      </c>
      <c r="F793" s="224" t="s">
        <v>1259</v>
      </c>
      <c r="G793" s="222"/>
      <c r="H793" s="225" t="s">
        <v>22</v>
      </c>
      <c r="I793" s="226"/>
      <c r="J793" s="222"/>
      <c r="K793" s="222"/>
      <c r="L793" s="227"/>
      <c r="M793" s="228"/>
      <c r="N793" s="229"/>
      <c r="O793" s="229"/>
      <c r="P793" s="229"/>
      <c r="Q793" s="229"/>
      <c r="R793" s="229"/>
      <c r="S793" s="229"/>
      <c r="T793" s="230"/>
      <c r="AT793" s="231" t="s">
        <v>157</v>
      </c>
      <c r="AU793" s="231" t="s">
        <v>82</v>
      </c>
      <c r="AV793" s="12" t="s">
        <v>24</v>
      </c>
      <c r="AW793" s="12" t="s">
        <v>39</v>
      </c>
      <c r="AX793" s="12" t="s">
        <v>75</v>
      </c>
      <c r="AY793" s="231" t="s">
        <v>144</v>
      </c>
    </row>
    <row r="794" spans="2:65" s="12" customFormat="1">
      <c r="B794" s="221"/>
      <c r="C794" s="222"/>
      <c r="D794" s="217" t="s">
        <v>157</v>
      </c>
      <c r="E794" s="223" t="s">
        <v>22</v>
      </c>
      <c r="F794" s="224" t="s">
        <v>1260</v>
      </c>
      <c r="G794" s="222"/>
      <c r="H794" s="225" t="s">
        <v>22</v>
      </c>
      <c r="I794" s="226"/>
      <c r="J794" s="222"/>
      <c r="K794" s="222"/>
      <c r="L794" s="227"/>
      <c r="M794" s="228"/>
      <c r="N794" s="229"/>
      <c r="O794" s="229"/>
      <c r="P794" s="229"/>
      <c r="Q794" s="229"/>
      <c r="R794" s="229"/>
      <c r="S794" s="229"/>
      <c r="T794" s="230"/>
      <c r="AT794" s="231" t="s">
        <v>157</v>
      </c>
      <c r="AU794" s="231" t="s">
        <v>82</v>
      </c>
      <c r="AV794" s="12" t="s">
        <v>24</v>
      </c>
      <c r="AW794" s="12" t="s">
        <v>39</v>
      </c>
      <c r="AX794" s="12" t="s">
        <v>75</v>
      </c>
      <c r="AY794" s="231" t="s">
        <v>144</v>
      </c>
    </row>
    <row r="795" spans="2:65" s="13" customFormat="1">
      <c r="B795" s="232"/>
      <c r="C795" s="233"/>
      <c r="D795" s="217" t="s">
        <v>157</v>
      </c>
      <c r="E795" s="234" t="s">
        <v>22</v>
      </c>
      <c r="F795" s="235" t="s">
        <v>420</v>
      </c>
      <c r="G795" s="233"/>
      <c r="H795" s="236">
        <v>1</v>
      </c>
      <c r="I795" s="237"/>
      <c r="J795" s="233"/>
      <c r="K795" s="233"/>
      <c r="L795" s="238"/>
      <c r="M795" s="289"/>
      <c r="N795" s="290"/>
      <c r="O795" s="290"/>
      <c r="P795" s="290"/>
      <c r="Q795" s="290"/>
      <c r="R795" s="290"/>
      <c r="S795" s="290"/>
      <c r="T795" s="291"/>
      <c r="AT795" s="242" t="s">
        <v>157</v>
      </c>
      <c r="AU795" s="242" t="s">
        <v>82</v>
      </c>
      <c r="AV795" s="13" t="s">
        <v>82</v>
      </c>
      <c r="AW795" s="13" t="s">
        <v>39</v>
      </c>
      <c r="AX795" s="13" t="s">
        <v>24</v>
      </c>
      <c r="AY795" s="242" t="s">
        <v>144</v>
      </c>
    </row>
    <row r="796" spans="2:65" s="1" customFormat="1" ht="6.95" customHeight="1">
      <c r="B796" s="57"/>
      <c r="C796" s="58"/>
      <c r="D796" s="58"/>
      <c r="E796" s="58"/>
      <c r="F796" s="58"/>
      <c r="G796" s="58"/>
      <c r="H796" s="58"/>
      <c r="I796" s="149"/>
      <c r="J796" s="58"/>
      <c r="K796" s="58"/>
      <c r="L796" s="62"/>
    </row>
  </sheetData>
  <sheetProtection password="CC35" sheet="1" objects="1" scenarios="1" formatCells="0" formatColumns="0" formatRows="0" sort="0" autoFilter="0"/>
  <autoFilter ref="C94:K795"/>
  <mergeCells count="12">
    <mergeCell ref="G1:H1"/>
    <mergeCell ref="L2:V2"/>
    <mergeCell ref="E49:H49"/>
    <mergeCell ref="E51:H51"/>
    <mergeCell ref="E83:H83"/>
    <mergeCell ref="E85:H85"/>
    <mergeCell ref="E87:H87"/>
    <mergeCell ref="E7:H7"/>
    <mergeCell ref="E9:H9"/>
    <mergeCell ref="E11:H11"/>
    <mergeCell ref="E26:H26"/>
    <mergeCell ref="E47:H47"/>
  </mergeCells>
  <hyperlinks>
    <hyperlink ref="F1:G1" location="C2" display="1) Krycí list soupisu"/>
    <hyperlink ref="G1:H1" location="C58" display="2) Rekapitulace"/>
    <hyperlink ref="J1" location="C94"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8"/>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101</v>
      </c>
      <c r="G1" s="445" t="s">
        <v>102</v>
      </c>
      <c r="H1" s="445"/>
      <c r="I1" s="125"/>
      <c r="J1" s="124" t="s">
        <v>103</v>
      </c>
      <c r="K1" s="123" t="s">
        <v>104</v>
      </c>
      <c r="L1" s="124" t="s">
        <v>105</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436"/>
      <c r="M2" s="436"/>
      <c r="N2" s="436"/>
      <c r="O2" s="436"/>
      <c r="P2" s="436"/>
      <c r="Q2" s="436"/>
      <c r="R2" s="436"/>
      <c r="S2" s="436"/>
      <c r="T2" s="436"/>
      <c r="U2" s="436"/>
      <c r="V2" s="436"/>
      <c r="AT2" s="25" t="s">
        <v>97</v>
      </c>
    </row>
    <row r="3" spans="1:70" ht="6.95" customHeight="1">
      <c r="B3" s="26"/>
      <c r="C3" s="27"/>
      <c r="D3" s="27"/>
      <c r="E3" s="27"/>
      <c r="F3" s="27"/>
      <c r="G3" s="27"/>
      <c r="H3" s="27"/>
      <c r="I3" s="126"/>
      <c r="J3" s="27"/>
      <c r="K3" s="28"/>
      <c r="AT3" s="25" t="s">
        <v>82</v>
      </c>
    </row>
    <row r="4" spans="1:70" ht="36.950000000000003" customHeight="1">
      <c r="B4" s="29"/>
      <c r="C4" s="30"/>
      <c r="D4" s="31" t="s">
        <v>106</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18</v>
      </c>
      <c r="E6" s="30"/>
      <c r="F6" s="30"/>
      <c r="G6" s="30"/>
      <c r="H6" s="30"/>
      <c r="I6" s="127"/>
      <c r="J6" s="30"/>
      <c r="K6" s="32"/>
    </row>
    <row r="7" spans="1:70" ht="22.5" customHeight="1">
      <c r="B7" s="29"/>
      <c r="C7" s="30"/>
      <c r="D7" s="30"/>
      <c r="E7" s="441" t="str">
        <f>'Rekapitulace stavby'!K6</f>
        <v>III/4334, III/36711 - Kelčice - Investice obce</v>
      </c>
      <c r="F7" s="442"/>
      <c r="G7" s="442"/>
      <c r="H7" s="442"/>
      <c r="I7" s="127"/>
      <c r="J7" s="30"/>
      <c r="K7" s="32"/>
    </row>
    <row r="8" spans="1:70" ht="15">
      <c r="B8" s="29"/>
      <c r="C8" s="30"/>
      <c r="D8" s="38" t="s">
        <v>107</v>
      </c>
      <c r="E8" s="30"/>
      <c r="F8" s="30"/>
      <c r="G8" s="30"/>
      <c r="H8" s="30"/>
      <c r="I8" s="127"/>
      <c r="J8" s="30"/>
      <c r="K8" s="32"/>
    </row>
    <row r="9" spans="1:70" s="1" customFormat="1" ht="22.5" customHeight="1">
      <c r="B9" s="42"/>
      <c r="C9" s="43"/>
      <c r="D9" s="43"/>
      <c r="E9" s="441" t="s">
        <v>714</v>
      </c>
      <c r="F9" s="443"/>
      <c r="G9" s="443"/>
      <c r="H9" s="443"/>
      <c r="I9" s="128"/>
      <c r="J9" s="43"/>
      <c r="K9" s="46"/>
    </row>
    <row r="10" spans="1:70" s="1" customFormat="1" ht="15">
      <c r="B10" s="42"/>
      <c r="C10" s="43"/>
      <c r="D10" s="38" t="s">
        <v>109</v>
      </c>
      <c r="E10" s="43"/>
      <c r="F10" s="43"/>
      <c r="G10" s="43"/>
      <c r="H10" s="43"/>
      <c r="I10" s="128"/>
      <c r="J10" s="43"/>
      <c r="K10" s="46"/>
    </row>
    <row r="11" spans="1:70" s="1" customFormat="1" ht="36.950000000000003" customHeight="1">
      <c r="B11" s="42"/>
      <c r="C11" s="43"/>
      <c r="D11" s="43"/>
      <c r="E11" s="444" t="s">
        <v>1261</v>
      </c>
      <c r="F11" s="443"/>
      <c r="G11" s="443"/>
      <c r="H11" s="443"/>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21</v>
      </c>
      <c r="E13" s="43"/>
      <c r="F13" s="36" t="s">
        <v>22</v>
      </c>
      <c r="G13" s="43"/>
      <c r="H13" s="43"/>
      <c r="I13" s="129" t="s">
        <v>23</v>
      </c>
      <c r="J13" s="36" t="s">
        <v>22</v>
      </c>
      <c r="K13" s="46"/>
    </row>
    <row r="14" spans="1:70" s="1" customFormat="1" ht="14.45" customHeight="1">
      <c r="B14" s="42"/>
      <c r="C14" s="43"/>
      <c r="D14" s="38" t="s">
        <v>25</v>
      </c>
      <c r="E14" s="43"/>
      <c r="F14" s="36" t="s">
        <v>26</v>
      </c>
      <c r="G14" s="43"/>
      <c r="H14" s="43"/>
      <c r="I14" s="129" t="s">
        <v>27</v>
      </c>
      <c r="J14" s="130" t="str">
        <f>'Rekapitulace stavby'!AN8</f>
        <v>25.10.2016</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31</v>
      </c>
      <c r="E16" s="43"/>
      <c r="F16" s="43"/>
      <c r="G16" s="43"/>
      <c r="H16" s="43"/>
      <c r="I16" s="129" t="s">
        <v>32</v>
      </c>
      <c r="J16" s="36" t="s">
        <v>111</v>
      </c>
      <c r="K16" s="46"/>
    </row>
    <row r="17" spans="2:11" s="1" customFormat="1" ht="18" customHeight="1">
      <c r="B17" s="42"/>
      <c r="C17" s="43"/>
      <c r="D17" s="43"/>
      <c r="E17" s="36" t="s">
        <v>33</v>
      </c>
      <c r="F17" s="43"/>
      <c r="G17" s="43"/>
      <c r="H17" s="43"/>
      <c r="I17" s="129" t="s">
        <v>34</v>
      </c>
      <c r="J17" s="36" t="s">
        <v>22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35</v>
      </c>
      <c r="E19" s="43"/>
      <c r="F19" s="43"/>
      <c r="G19" s="43"/>
      <c r="H19" s="43"/>
      <c r="I19" s="129" t="s">
        <v>32</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34</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37</v>
      </c>
      <c r="E22" s="43"/>
      <c r="F22" s="43"/>
      <c r="G22" s="43"/>
      <c r="H22" s="43"/>
      <c r="I22" s="129" t="s">
        <v>32</v>
      </c>
      <c r="J22" s="36" t="s">
        <v>22</v>
      </c>
      <c r="K22" s="46"/>
    </row>
    <row r="23" spans="2:11" s="1" customFormat="1" ht="18" customHeight="1">
      <c r="B23" s="42"/>
      <c r="C23" s="43"/>
      <c r="D23" s="43"/>
      <c r="E23" s="36" t="s">
        <v>38</v>
      </c>
      <c r="F23" s="43"/>
      <c r="G23" s="43"/>
      <c r="H23" s="43"/>
      <c r="I23" s="129" t="s">
        <v>34</v>
      </c>
      <c r="J23" s="36" t="s">
        <v>22</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22.5" customHeight="1">
      <c r="B26" s="131"/>
      <c r="C26" s="132"/>
      <c r="D26" s="132"/>
      <c r="E26" s="404" t="s">
        <v>22</v>
      </c>
      <c r="F26" s="404"/>
      <c r="G26" s="404"/>
      <c r="H26" s="404"/>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41</v>
      </c>
      <c r="E29" s="43"/>
      <c r="F29" s="43"/>
      <c r="G29" s="43"/>
      <c r="H29" s="43"/>
      <c r="I29" s="128"/>
      <c r="J29" s="138">
        <f>ROUND(J84,2)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43</v>
      </c>
      <c r="G31" s="43"/>
      <c r="H31" s="43"/>
      <c r="I31" s="139" t="s">
        <v>42</v>
      </c>
      <c r="J31" s="47" t="s">
        <v>44</v>
      </c>
      <c r="K31" s="46"/>
    </row>
    <row r="32" spans="2:11" s="1" customFormat="1" ht="14.45" customHeight="1">
      <c r="B32" s="42"/>
      <c r="C32" s="43"/>
      <c r="D32" s="50" t="s">
        <v>45</v>
      </c>
      <c r="E32" s="50" t="s">
        <v>46</v>
      </c>
      <c r="F32" s="140">
        <f>ROUND(SUM(BE84:BE87), 2)</f>
        <v>0</v>
      </c>
      <c r="G32" s="43"/>
      <c r="H32" s="43"/>
      <c r="I32" s="141">
        <v>0.21</v>
      </c>
      <c r="J32" s="140">
        <f>ROUND(ROUND((SUM(BE84:BE87)), 2)*I32, 2)</f>
        <v>0</v>
      </c>
      <c r="K32" s="46"/>
    </row>
    <row r="33" spans="2:11" s="1" customFormat="1" ht="14.45" customHeight="1">
      <c r="B33" s="42"/>
      <c r="C33" s="43"/>
      <c r="D33" s="43"/>
      <c r="E33" s="50" t="s">
        <v>47</v>
      </c>
      <c r="F33" s="140">
        <f>ROUND(SUM(BF84:BF87), 2)</f>
        <v>0</v>
      </c>
      <c r="G33" s="43"/>
      <c r="H33" s="43"/>
      <c r="I33" s="141">
        <v>0.15</v>
      </c>
      <c r="J33" s="140">
        <f>ROUND(ROUND((SUM(BF84:BF87)), 2)*I33, 2)</f>
        <v>0</v>
      </c>
      <c r="K33" s="46"/>
    </row>
    <row r="34" spans="2:11" s="1" customFormat="1" ht="14.45" hidden="1" customHeight="1">
      <c r="B34" s="42"/>
      <c r="C34" s="43"/>
      <c r="D34" s="43"/>
      <c r="E34" s="50" t="s">
        <v>48</v>
      </c>
      <c r="F34" s="140">
        <f>ROUND(SUM(BG84:BG87), 2)</f>
        <v>0</v>
      </c>
      <c r="G34" s="43"/>
      <c r="H34" s="43"/>
      <c r="I34" s="141">
        <v>0.21</v>
      </c>
      <c r="J34" s="140">
        <v>0</v>
      </c>
      <c r="K34" s="46"/>
    </row>
    <row r="35" spans="2:11" s="1" customFormat="1" ht="14.45" hidden="1" customHeight="1">
      <c r="B35" s="42"/>
      <c r="C35" s="43"/>
      <c r="D35" s="43"/>
      <c r="E35" s="50" t="s">
        <v>49</v>
      </c>
      <c r="F35" s="140">
        <f>ROUND(SUM(BH84:BH87), 2)</f>
        <v>0</v>
      </c>
      <c r="G35" s="43"/>
      <c r="H35" s="43"/>
      <c r="I35" s="141">
        <v>0.15</v>
      </c>
      <c r="J35" s="140">
        <v>0</v>
      </c>
      <c r="K35" s="46"/>
    </row>
    <row r="36" spans="2:11" s="1" customFormat="1" ht="14.45" hidden="1" customHeight="1">
      <c r="B36" s="42"/>
      <c r="C36" s="43"/>
      <c r="D36" s="43"/>
      <c r="E36" s="50" t="s">
        <v>50</v>
      </c>
      <c r="F36" s="140">
        <f>ROUND(SUM(BI84:BI87),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51</v>
      </c>
      <c r="E38" s="80"/>
      <c r="F38" s="80"/>
      <c r="G38" s="144" t="s">
        <v>52</v>
      </c>
      <c r="H38" s="145" t="s">
        <v>53</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112</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18</v>
      </c>
      <c r="D46" s="43"/>
      <c r="E46" s="43"/>
      <c r="F46" s="43"/>
      <c r="G46" s="43"/>
      <c r="H46" s="43"/>
      <c r="I46" s="128"/>
      <c r="J46" s="43"/>
      <c r="K46" s="46"/>
    </row>
    <row r="47" spans="2:11" s="1" customFormat="1" ht="22.5" customHeight="1">
      <c r="B47" s="42"/>
      <c r="C47" s="43"/>
      <c r="D47" s="43"/>
      <c r="E47" s="441" t="str">
        <f>E7</f>
        <v>III/4334, III/36711 - Kelčice - Investice obce</v>
      </c>
      <c r="F47" s="442"/>
      <c r="G47" s="442"/>
      <c r="H47" s="442"/>
      <c r="I47" s="128"/>
      <c r="J47" s="43"/>
      <c r="K47" s="46"/>
    </row>
    <row r="48" spans="2:11" ht="15">
      <c r="B48" s="29"/>
      <c r="C48" s="38" t="s">
        <v>107</v>
      </c>
      <c r="D48" s="30"/>
      <c r="E48" s="30"/>
      <c r="F48" s="30"/>
      <c r="G48" s="30"/>
      <c r="H48" s="30"/>
      <c r="I48" s="127"/>
      <c r="J48" s="30"/>
      <c r="K48" s="32"/>
    </row>
    <row r="49" spans="2:47" s="1" customFormat="1" ht="22.5" customHeight="1">
      <c r="B49" s="42"/>
      <c r="C49" s="43"/>
      <c r="D49" s="43"/>
      <c r="E49" s="441" t="s">
        <v>714</v>
      </c>
      <c r="F49" s="443"/>
      <c r="G49" s="443"/>
      <c r="H49" s="443"/>
      <c r="I49" s="128"/>
      <c r="J49" s="43"/>
      <c r="K49" s="46"/>
    </row>
    <row r="50" spans="2:47" s="1" customFormat="1" ht="14.45" customHeight="1">
      <c r="B50" s="42"/>
      <c r="C50" s="38" t="s">
        <v>109</v>
      </c>
      <c r="D50" s="43"/>
      <c r="E50" s="43"/>
      <c r="F50" s="43"/>
      <c r="G50" s="43"/>
      <c r="H50" s="43"/>
      <c r="I50" s="128"/>
      <c r="J50" s="43"/>
      <c r="K50" s="46"/>
    </row>
    <row r="51" spans="2:47" s="1" customFormat="1" ht="23.25" customHeight="1">
      <c r="B51" s="42"/>
      <c r="C51" s="43"/>
      <c r="D51" s="43"/>
      <c r="E51" s="444" t="str">
        <f>E11</f>
        <v>22 - SO 401 - Přeložky veřejného osvětlení - obec</v>
      </c>
      <c r="F51" s="443"/>
      <c r="G51" s="443"/>
      <c r="H51" s="443"/>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25</v>
      </c>
      <c r="D53" s="43"/>
      <c r="E53" s="43"/>
      <c r="F53" s="36" t="str">
        <f>F14</f>
        <v>Kelčice</v>
      </c>
      <c r="G53" s="43"/>
      <c r="H53" s="43"/>
      <c r="I53" s="129" t="s">
        <v>27</v>
      </c>
      <c r="J53" s="130" t="str">
        <f>IF(J14="","",J14)</f>
        <v>25.10.2016</v>
      </c>
      <c r="K53" s="46"/>
    </row>
    <row r="54" spans="2:47" s="1" customFormat="1" ht="6.95" customHeight="1">
      <c r="B54" s="42"/>
      <c r="C54" s="43"/>
      <c r="D54" s="43"/>
      <c r="E54" s="43"/>
      <c r="F54" s="43"/>
      <c r="G54" s="43"/>
      <c r="H54" s="43"/>
      <c r="I54" s="128"/>
      <c r="J54" s="43"/>
      <c r="K54" s="46"/>
    </row>
    <row r="55" spans="2:47" s="1" customFormat="1" ht="15">
      <c r="B55" s="42"/>
      <c r="C55" s="38" t="s">
        <v>31</v>
      </c>
      <c r="D55" s="43"/>
      <c r="E55" s="43"/>
      <c r="F55" s="36" t="str">
        <f>E17</f>
        <v>Obec Kelčice</v>
      </c>
      <c r="G55" s="43"/>
      <c r="H55" s="43"/>
      <c r="I55" s="129" t="s">
        <v>37</v>
      </c>
      <c r="J55" s="36" t="str">
        <f>E23</f>
        <v>Atelis - Ateliér liniových staveb</v>
      </c>
      <c r="K55" s="46"/>
    </row>
    <row r="56" spans="2:47" s="1" customFormat="1" ht="14.45" customHeight="1">
      <c r="B56" s="42"/>
      <c r="C56" s="38" t="s">
        <v>35</v>
      </c>
      <c r="D56" s="43"/>
      <c r="E56" s="43"/>
      <c r="F56" s="36" t="str">
        <f>IF(E20="","",E20)</f>
        <v/>
      </c>
      <c r="G56" s="43"/>
      <c r="H56" s="43"/>
      <c r="I56" s="128"/>
      <c r="J56" s="43"/>
      <c r="K56" s="46"/>
    </row>
    <row r="57" spans="2:47" s="1" customFormat="1" ht="10.35" customHeight="1">
      <c r="B57" s="42"/>
      <c r="C57" s="43"/>
      <c r="D57" s="43"/>
      <c r="E57" s="43"/>
      <c r="F57" s="43"/>
      <c r="G57" s="43"/>
      <c r="H57" s="43"/>
      <c r="I57" s="128"/>
      <c r="J57" s="43"/>
      <c r="K57" s="46"/>
    </row>
    <row r="58" spans="2:47" s="1" customFormat="1" ht="29.25" customHeight="1">
      <c r="B58" s="42"/>
      <c r="C58" s="154" t="s">
        <v>113</v>
      </c>
      <c r="D58" s="142"/>
      <c r="E58" s="142"/>
      <c r="F58" s="142"/>
      <c r="G58" s="142"/>
      <c r="H58" s="142"/>
      <c r="I58" s="155"/>
      <c r="J58" s="156" t="s">
        <v>114</v>
      </c>
      <c r="K58" s="157"/>
    </row>
    <row r="59" spans="2:47" s="1" customFormat="1" ht="10.35" customHeight="1">
      <c r="B59" s="42"/>
      <c r="C59" s="43"/>
      <c r="D59" s="43"/>
      <c r="E59" s="43"/>
      <c r="F59" s="43"/>
      <c r="G59" s="43"/>
      <c r="H59" s="43"/>
      <c r="I59" s="128"/>
      <c r="J59" s="43"/>
      <c r="K59" s="46"/>
    </row>
    <row r="60" spans="2:47" s="1" customFormat="1" ht="29.25" customHeight="1">
      <c r="B60" s="42"/>
      <c r="C60" s="158" t="s">
        <v>115</v>
      </c>
      <c r="D60" s="43"/>
      <c r="E60" s="43"/>
      <c r="F60" s="43"/>
      <c r="G60" s="43"/>
      <c r="H60" s="43"/>
      <c r="I60" s="128"/>
      <c r="J60" s="138">
        <f>J84</f>
        <v>0</v>
      </c>
      <c r="K60" s="46"/>
      <c r="AU60" s="25" t="s">
        <v>116</v>
      </c>
    </row>
    <row r="61" spans="2:47" s="8" customFormat="1" ht="24.95" customHeight="1">
      <c r="B61" s="159"/>
      <c r="C61" s="160"/>
      <c r="D61" s="161" t="s">
        <v>1262</v>
      </c>
      <c r="E61" s="162"/>
      <c r="F61" s="162"/>
      <c r="G61" s="162"/>
      <c r="H61" s="162"/>
      <c r="I61" s="163"/>
      <c r="J61" s="164">
        <f>J85</f>
        <v>0</v>
      </c>
      <c r="K61" s="165"/>
    </row>
    <row r="62" spans="2:47" s="9" customFormat="1" ht="19.899999999999999" customHeight="1">
      <c r="B62" s="166"/>
      <c r="C62" s="167"/>
      <c r="D62" s="168" t="s">
        <v>1263</v>
      </c>
      <c r="E62" s="169"/>
      <c r="F62" s="169"/>
      <c r="G62" s="169"/>
      <c r="H62" s="169"/>
      <c r="I62" s="170"/>
      <c r="J62" s="171">
        <f>J86</f>
        <v>0</v>
      </c>
      <c r="K62" s="172"/>
    </row>
    <row r="63" spans="2:47" s="1" customFormat="1" ht="21.75" customHeight="1">
      <c r="B63" s="42"/>
      <c r="C63" s="43"/>
      <c r="D63" s="43"/>
      <c r="E63" s="43"/>
      <c r="F63" s="43"/>
      <c r="G63" s="43"/>
      <c r="H63" s="43"/>
      <c r="I63" s="128"/>
      <c r="J63" s="43"/>
      <c r="K63" s="46"/>
    </row>
    <row r="64" spans="2:47" s="1" customFormat="1" ht="6.95" customHeight="1">
      <c r="B64" s="57"/>
      <c r="C64" s="58"/>
      <c r="D64" s="58"/>
      <c r="E64" s="58"/>
      <c r="F64" s="58"/>
      <c r="G64" s="58"/>
      <c r="H64" s="58"/>
      <c r="I64" s="149"/>
      <c r="J64" s="58"/>
      <c r="K64" s="59"/>
    </row>
    <row r="68" spans="2:12" s="1" customFormat="1" ht="6.95" customHeight="1">
      <c r="B68" s="60"/>
      <c r="C68" s="61"/>
      <c r="D68" s="61"/>
      <c r="E68" s="61"/>
      <c r="F68" s="61"/>
      <c r="G68" s="61"/>
      <c r="H68" s="61"/>
      <c r="I68" s="152"/>
      <c r="J68" s="61"/>
      <c r="K68" s="61"/>
      <c r="L68" s="62"/>
    </row>
    <row r="69" spans="2:12" s="1" customFormat="1" ht="36.950000000000003" customHeight="1">
      <c r="B69" s="42"/>
      <c r="C69" s="63" t="s">
        <v>128</v>
      </c>
      <c r="D69" s="64"/>
      <c r="E69" s="64"/>
      <c r="F69" s="64"/>
      <c r="G69" s="64"/>
      <c r="H69" s="64"/>
      <c r="I69" s="173"/>
      <c r="J69" s="64"/>
      <c r="K69" s="64"/>
      <c r="L69" s="62"/>
    </row>
    <row r="70" spans="2:12" s="1" customFormat="1" ht="6.95" customHeight="1">
      <c r="B70" s="42"/>
      <c r="C70" s="64"/>
      <c r="D70" s="64"/>
      <c r="E70" s="64"/>
      <c r="F70" s="64"/>
      <c r="G70" s="64"/>
      <c r="H70" s="64"/>
      <c r="I70" s="173"/>
      <c r="J70" s="64"/>
      <c r="K70" s="64"/>
      <c r="L70" s="62"/>
    </row>
    <row r="71" spans="2:12" s="1" customFormat="1" ht="14.45" customHeight="1">
      <c r="B71" s="42"/>
      <c r="C71" s="66" t="s">
        <v>18</v>
      </c>
      <c r="D71" s="64"/>
      <c r="E71" s="64"/>
      <c r="F71" s="64"/>
      <c r="G71" s="64"/>
      <c r="H71" s="64"/>
      <c r="I71" s="173"/>
      <c r="J71" s="64"/>
      <c r="K71" s="64"/>
      <c r="L71" s="62"/>
    </row>
    <row r="72" spans="2:12" s="1" customFormat="1" ht="22.5" customHeight="1">
      <c r="B72" s="42"/>
      <c r="C72" s="64"/>
      <c r="D72" s="64"/>
      <c r="E72" s="439" t="str">
        <f>E7</f>
        <v>III/4334, III/36711 - Kelčice - Investice obce</v>
      </c>
      <c r="F72" s="446"/>
      <c r="G72" s="446"/>
      <c r="H72" s="446"/>
      <c r="I72" s="173"/>
      <c r="J72" s="64"/>
      <c r="K72" s="64"/>
      <c r="L72" s="62"/>
    </row>
    <row r="73" spans="2:12" ht="15">
      <c r="B73" s="29"/>
      <c r="C73" s="66" t="s">
        <v>107</v>
      </c>
      <c r="D73" s="174"/>
      <c r="E73" s="174"/>
      <c r="F73" s="174"/>
      <c r="G73" s="174"/>
      <c r="H73" s="174"/>
      <c r="J73" s="174"/>
      <c r="K73" s="174"/>
      <c r="L73" s="175"/>
    </row>
    <row r="74" spans="2:12" s="1" customFormat="1" ht="22.5" customHeight="1">
      <c r="B74" s="42"/>
      <c r="C74" s="64"/>
      <c r="D74" s="64"/>
      <c r="E74" s="439" t="s">
        <v>714</v>
      </c>
      <c r="F74" s="440"/>
      <c r="G74" s="440"/>
      <c r="H74" s="440"/>
      <c r="I74" s="173"/>
      <c r="J74" s="64"/>
      <c r="K74" s="64"/>
      <c r="L74" s="62"/>
    </row>
    <row r="75" spans="2:12" s="1" customFormat="1" ht="14.45" customHeight="1">
      <c r="B75" s="42"/>
      <c r="C75" s="66" t="s">
        <v>109</v>
      </c>
      <c r="D75" s="64"/>
      <c r="E75" s="64"/>
      <c r="F75" s="64"/>
      <c r="G75" s="64"/>
      <c r="H75" s="64"/>
      <c r="I75" s="173"/>
      <c r="J75" s="64"/>
      <c r="K75" s="64"/>
      <c r="L75" s="62"/>
    </row>
    <row r="76" spans="2:12" s="1" customFormat="1" ht="23.25" customHeight="1">
      <c r="B76" s="42"/>
      <c r="C76" s="64"/>
      <c r="D76" s="64"/>
      <c r="E76" s="415" t="str">
        <f>E11</f>
        <v>22 - SO 401 - Přeložky veřejného osvětlení - obec</v>
      </c>
      <c r="F76" s="440"/>
      <c r="G76" s="440"/>
      <c r="H76" s="440"/>
      <c r="I76" s="173"/>
      <c r="J76" s="64"/>
      <c r="K76" s="64"/>
      <c r="L76" s="62"/>
    </row>
    <row r="77" spans="2:12" s="1" customFormat="1" ht="6.95" customHeight="1">
      <c r="B77" s="42"/>
      <c r="C77" s="64"/>
      <c r="D77" s="64"/>
      <c r="E77" s="64"/>
      <c r="F77" s="64"/>
      <c r="G77" s="64"/>
      <c r="H77" s="64"/>
      <c r="I77" s="173"/>
      <c r="J77" s="64"/>
      <c r="K77" s="64"/>
      <c r="L77" s="62"/>
    </row>
    <row r="78" spans="2:12" s="1" customFormat="1" ht="18" customHeight="1">
      <c r="B78" s="42"/>
      <c r="C78" s="66" t="s">
        <v>25</v>
      </c>
      <c r="D78" s="64"/>
      <c r="E78" s="64"/>
      <c r="F78" s="176" t="str">
        <f>F14</f>
        <v>Kelčice</v>
      </c>
      <c r="G78" s="64"/>
      <c r="H78" s="64"/>
      <c r="I78" s="177" t="s">
        <v>27</v>
      </c>
      <c r="J78" s="74" t="str">
        <f>IF(J14="","",J14)</f>
        <v>25.10.2016</v>
      </c>
      <c r="K78" s="64"/>
      <c r="L78" s="62"/>
    </row>
    <row r="79" spans="2:12" s="1" customFormat="1" ht="6.95" customHeight="1">
      <c r="B79" s="42"/>
      <c r="C79" s="64"/>
      <c r="D79" s="64"/>
      <c r="E79" s="64"/>
      <c r="F79" s="64"/>
      <c r="G79" s="64"/>
      <c r="H79" s="64"/>
      <c r="I79" s="173"/>
      <c r="J79" s="64"/>
      <c r="K79" s="64"/>
      <c r="L79" s="62"/>
    </row>
    <row r="80" spans="2:12" s="1" customFormat="1" ht="15">
      <c r="B80" s="42"/>
      <c r="C80" s="66" t="s">
        <v>31</v>
      </c>
      <c r="D80" s="64"/>
      <c r="E80" s="64"/>
      <c r="F80" s="176" t="str">
        <f>E17</f>
        <v>Obec Kelčice</v>
      </c>
      <c r="G80" s="64"/>
      <c r="H80" s="64"/>
      <c r="I80" s="177" t="s">
        <v>37</v>
      </c>
      <c r="J80" s="176" t="str">
        <f>E23</f>
        <v>Atelis - Ateliér liniových staveb</v>
      </c>
      <c r="K80" s="64"/>
      <c r="L80" s="62"/>
    </row>
    <row r="81" spans="2:65" s="1" customFormat="1" ht="14.45" customHeight="1">
      <c r="B81" s="42"/>
      <c r="C81" s="66" t="s">
        <v>35</v>
      </c>
      <c r="D81" s="64"/>
      <c r="E81" s="64"/>
      <c r="F81" s="176" t="str">
        <f>IF(E20="","",E20)</f>
        <v/>
      </c>
      <c r="G81" s="64"/>
      <c r="H81" s="64"/>
      <c r="I81" s="173"/>
      <c r="J81" s="64"/>
      <c r="K81" s="64"/>
      <c r="L81" s="62"/>
    </row>
    <row r="82" spans="2:65" s="1" customFormat="1" ht="10.35" customHeight="1">
      <c r="B82" s="42"/>
      <c r="C82" s="64"/>
      <c r="D82" s="64"/>
      <c r="E82" s="64"/>
      <c r="F82" s="64"/>
      <c r="G82" s="64"/>
      <c r="H82" s="64"/>
      <c r="I82" s="173"/>
      <c r="J82" s="64"/>
      <c r="K82" s="64"/>
      <c r="L82" s="62"/>
    </row>
    <row r="83" spans="2:65" s="10" customFormat="1" ht="29.25" customHeight="1">
      <c r="B83" s="178"/>
      <c r="C83" s="179" t="s">
        <v>129</v>
      </c>
      <c r="D83" s="180" t="s">
        <v>60</v>
      </c>
      <c r="E83" s="180" t="s">
        <v>56</v>
      </c>
      <c r="F83" s="180" t="s">
        <v>130</v>
      </c>
      <c r="G83" s="180" t="s">
        <v>131</v>
      </c>
      <c r="H83" s="180" t="s">
        <v>132</v>
      </c>
      <c r="I83" s="181" t="s">
        <v>133</v>
      </c>
      <c r="J83" s="180" t="s">
        <v>114</v>
      </c>
      <c r="K83" s="182" t="s">
        <v>134</v>
      </c>
      <c r="L83" s="183"/>
      <c r="M83" s="82" t="s">
        <v>135</v>
      </c>
      <c r="N83" s="83" t="s">
        <v>45</v>
      </c>
      <c r="O83" s="83" t="s">
        <v>136</v>
      </c>
      <c r="P83" s="83" t="s">
        <v>137</v>
      </c>
      <c r="Q83" s="83" t="s">
        <v>138</v>
      </c>
      <c r="R83" s="83" t="s">
        <v>139</v>
      </c>
      <c r="S83" s="83" t="s">
        <v>140</v>
      </c>
      <c r="T83" s="84" t="s">
        <v>141</v>
      </c>
    </row>
    <row r="84" spans="2:65" s="1" customFormat="1" ht="29.25" customHeight="1">
      <c r="B84" s="42"/>
      <c r="C84" s="88" t="s">
        <v>115</v>
      </c>
      <c r="D84" s="64"/>
      <c r="E84" s="64"/>
      <c r="F84" s="64"/>
      <c r="G84" s="64"/>
      <c r="H84" s="64"/>
      <c r="I84" s="173"/>
      <c r="J84" s="184">
        <f>BK84</f>
        <v>0</v>
      </c>
      <c r="K84" s="64"/>
      <c r="L84" s="62"/>
      <c r="M84" s="85"/>
      <c r="N84" s="86"/>
      <c r="O84" s="86"/>
      <c r="P84" s="185">
        <f>P85</f>
        <v>0</v>
      </c>
      <c r="Q84" s="86"/>
      <c r="R84" s="185">
        <f>R85</f>
        <v>0</v>
      </c>
      <c r="S84" s="86"/>
      <c r="T84" s="186">
        <f>T85</f>
        <v>0</v>
      </c>
      <c r="AT84" s="25" t="s">
        <v>74</v>
      </c>
      <c r="AU84" s="25" t="s">
        <v>116</v>
      </c>
      <c r="BK84" s="187">
        <f>BK85</f>
        <v>0</v>
      </c>
    </row>
    <row r="85" spans="2:65" s="11" customFormat="1" ht="37.35" customHeight="1">
      <c r="B85" s="188"/>
      <c r="C85" s="189"/>
      <c r="D85" s="190" t="s">
        <v>74</v>
      </c>
      <c r="E85" s="191" t="s">
        <v>1264</v>
      </c>
      <c r="F85" s="191" t="s">
        <v>1265</v>
      </c>
      <c r="G85" s="189"/>
      <c r="H85" s="189"/>
      <c r="I85" s="192"/>
      <c r="J85" s="193">
        <f>BK85</f>
        <v>0</v>
      </c>
      <c r="K85" s="189"/>
      <c r="L85" s="194"/>
      <c r="M85" s="195"/>
      <c r="N85" s="196"/>
      <c r="O85" s="196"/>
      <c r="P85" s="197">
        <f>P86</f>
        <v>0</v>
      </c>
      <c r="Q85" s="196"/>
      <c r="R85" s="197">
        <f>R86</f>
        <v>0</v>
      </c>
      <c r="S85" s="196"/>
      <c r="T85" s="198">
        <f>T86</f>
        <v>0</v>
      </c>
      <c r="AR85" s="199" t="s">
        <v>151</v>
      </c>
      <c r="AT85" s="200" t="s">
        <v>74</v>
      </c>
      <c r="AU85" s="200" t="s">
        <v>75</v>
      </c>
      <c r="AY85" s="199" t="s">
        <v>144</v>
      </c>
      <c r="BK85" s="201">
        <f>BK86</f>
        <v>0</v>
      </c>
    </row>
    <row r="86" spans="2:65" s="11" customFormat="1" ht="19.899999999999999" customHeight="1">
      <c r="B86" s="188"/>
      <c r="C86" s="189"/>
      <c r="D86" s="202" t="s">
        <v>74</v>
      </c>
      <c r="E86" s="203" t="s">
        <v>1266</v>
      </c>
      <c r="F86" s="203" t="s">
        <v>1267</v>
      </c>
      <c r="G86" s="189"/>
      <c r="H86" s="189"/>
      <c r="I86" s="192"/>
      <c r="J86" s="204">
        <f>BK86</f>
        <v>0</v>
      </c>
      <c r="K86" s="189"/>
      <c r="L86" s="194"/>
      <c r="M86" s="195"/>
      <c r="N86" s="196"/>
      <c r="O86" s="196"/>
      <c r="P86" s="197">
        <f>P87</f>
        <v>0</v>
      </c>
      <c r="Q86" s="196"/>
      <c r="R86" s="197">
        <f>R87</f>
        <v>0</v>
      </c>
      <c r="S86" s="196"/>
      <c r="T86" s="198">
        <f>T87</f>
        <v>0</v>
      </c>
      <c r="AR86" s="199" t="s">
        <v>151</v>
      </c>
      <c r="AT86" s="200" t="s">
        <v>74</v>
      </c>
      <c r="AU86" s="200" t="s">
        <v>24</v>
      </c>
      <c r="AY86" s="199" t="s">
        <v>144</v>
      </c>
      <c r="BK86" s="201">
        <f>BK87</f>
        <v>0</v>
      </c>
    </row>
    <row r="87" spans="2:65" s="1" customFormat="1" ht="22.5" customHeight="1">
      <c r="B87" s="42"/>
      <c r="C87" s="205" t="s">
        <v>24</v>
      </c>
      <c r="D87" s="205" t="s">
        <v>146</v>
      </c>
      <c r="E87" s="206" t="s">
        <v>1268</v>
      </c>
      <c r="F87" s="207" t="s">
        <v>1269</v>
      </c>
      <c r="G87" s="208" t="s">
        <v>676</v>
      </c>
      <c r="H87" s="209">
        <v>1</v>
      </c>
      <c r="I87" s="210"/>
      <c r="J87" s="211">
        <f>ROUND(I87*H87,2)</f>
        <v>0</v>
      </c>
      <c r="K87" s="207" t="s">
        <v>22</v>
      </c>
      <c r="L87" s="62"/>
      <c r="M87" s="212" t="s">
        <v>22</v>
      </c>
      <c r="N87" s="292" t="s">
        <v>46</v>
      </c>
      <c r="O87" s="287"/>
      <c r="P87" s="293">
        <f>O87*H87</f>
        <v>0</v>
      </c>
      <c r="Q87" s="293">
        <v>0</v>
      </c>
      <c r="R87" s="293">
        <f>Q87*H87</f>
        <v>0</v>
      </c>
      <c r="S87" s="293">
        <v>0</v>
      </c>
      <c r="T87" s="294">
        <f>S87*H87</f>
        <v>0</v>
      </c>
      <c r="AR87" s="25" t="s">
        <v>1270</v>
      </c>
      <c r="AT87" s="25" t="s">
        <v>146</v>
      </c>
      <c r="AU87" s="25" t="s">
        <v>82</v>
      </c>
      <c r="AY87" s="25" t="s">
        <v>144</v>
      </c>
      <c r="BE87" s="216">
        <f>IF(N87="základní",J87,0)</f>
        <v>0</v>
      </c>
      <c r="BF87" s="216">
        <f>IF(N87="snížená",J87,0)</f>
        <v>0</v>
      </c>
      <c r="BG87" s="216">
        <f>IF(N87="zákl. přenesená",J87,0)</f>
        <v>0</v>
      </c>
      <c r="BH87" s="216">
        <f>IF(N87="sníž. přenesená",J87,0)</f>
        <v>0</v>
      </c>
      <c r="BI87" s="216">
        <f>IF(N87="nulová",J87,0)</f>
        <v>0</v>
      </c>
      <c r="BJ87" s="25" t="s">
        <v>24</v>
      </c>
      <c r="BK87" s="216">
        <f>ROUND(I87*H87,2)</f>
        <v>0</v>
      </c>
      <c r="BL87" s="25" t="s">
        <v>1270</v>
      </c>
      <c r="BM87" s="25" t="s">
        <v>1271</v>
      </c>
    </row>
    <row r="88" spans="2:65" s="1" customFormat="1" ht="6.95" customHeight="1">
      <c r="B88" s="57"/>
      <c r="C88" s="58"/>
      <c r="D88" s="58"/>
      <c r="E88" s="58"/>
      <c r="F88" s="58"/>
      <c r="G88" s="58"/>
      <c r="H88" s="58"/>
      <c r="I88" s="149"/>
      <c r="J88" s="58"/>
      <c r="K88" s="58"/>
      <c r="L88" s="62"/>
    </row>
  </sheetData>
  <sheetProtection password="CC35" sheet="1" objects="1" scenarios="1" formatCells="0" formatColumns="0" formatRows="0" sort="0" autoFilter="0"/>
  <autoFilter ref="C83:K87"/>
  <mergeCells count="12">
    <mergeCell ref="G1:H1"/>
    <mergeCell ref="L2:V2"/>
    <mergeCell ref="E49:H49"/>
    <mergeCell ref="E51:H51"/>
    <mergeCell ref="E72:H72"/>
    <mergeCell ref="E74:H74"/>
    <mergeCell ref="E76:H76"/>
    <mergeCell ref="E7:H7"/>
    <mergeCell ref="E9:H9"/>
    <mergeCell ref="E11:H11"/>
    <mergeCell ref="E26:H26"/>
    <mergeCell ref="E47:H47"/>
  </mergeCells>
  <hyperlinks>
    <hyperlink ref="F1:G1" location="C2" display="1) Krycí list soupisu"/>
    <hyperlink ref="G1:H1" location="C58" display="2) Rekapitulace"/>
    <hyperlink ref="J1" location="C8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9"/>
  <sheetViews>
    <sheetView workbookViewId="0">
      <selection activeCell="D12" sqref="D12"/>
    </sheetView>
  </sheetViews>
  <sheetFormatPr defaultRowHeight="11.25"/>
  <cols>
    <col min="1" max="1" width="6.6640625" style="373" customWidth="1"/>
    <col min="2" max="2" width="13.6640625" style="373" customWidth="1"/>
    <col min="3" max="3" width="19.5" style="373" customWidth="1"/>
    <col min="4" max="5" width="13.6640625" style="373" customWidth="1"/>
    <col min="6" max="6" width="9" style="373" customWidth="1"/>
    <col min="7" max="7" width="13.6640625" style="373" customWidth="1"/>
    <col min="8" max="16384" width="9.33203125" style="373"/>
  </cols>
  <sheetData>
    <row r="1" spans="1:7" ht="20.25">
      <c r="A1" s="460" t="s">
        <v>1631</v>
      </c>
      <c r="B1" s="460"/>
      <c r="C1" s="460"/>
      <c r="D1" s="460"/>
      <c r="E1" s="460"/>
      <c r="F1" s="460"/>
      <c r="G1" s="460"/>
    </row>
    <row r="2" spans="1:7" ht="15">
      <c r="A2" s="461" t="s">
        <v>1630</v>
      </c>
      <c r="B2" s="461"/>
      <c r="C2" s="461"/>
      <c r="D2" s="461"/>
      <c r="E2" s="461"/>
      <c r="F2" s="461"/>
      <c r="G2" s="461"/>
    </row>
    <row r="3" spans="1:7" ht="15">
      <c r="A3" s="462" t="s">
        <v>1629</v>
      </c>
      <c r="B3" s="462"/>
      <c r="C3" s="462"/>
      <c r="D3" s="462"/>
      <c r="E3" s="462"/>
      <c r="F3" s="462"/>
      <c r="G3" s="462"/>
    </row>
    <row r="4" spans="1:7" ht="12" thickBot="1"/>
    <row r="5" spans="1:7" ht="15">
      <c r="A5" s="463" t="s">
        <v>1628</v>
      </c>
      <c r="B5" s="455"/>
      <c r="C5" s="455">
        <v>27160</v>
      </c>
      <c r="D5" s="455"/>
      <c r="E5" s="455"/>
      <c r="F5" s="455"/>
      <c r="G5" s="456"/>
    </row>
    <row r="6" spans="1:7" ht="15">
      <c r="A6" s="451" t="s">
        <v>1627</v>
      </c>
      <c r="B6" s="452"/>
      <c r="C6" s="452" t="s">
        <v>1626</v>
      </c>
      <c r="D6" s="452"/>
      <c r="E6" s="452"/>
      <c r="F6" s="452"/>
      <c r="G6" s="457"/>
    </row>
    <row r="7" spans="1:7" ht="15.75" thickBot="1">
      <c r="A7" s="453"/>
      <c r="B7" s="454"/>
      <c r="C7" s="454" t="s">
        <v>96</v>
      </c>
      <c r="D7" s="454"/>
      <c r="E7" s="454"/>
      <c r="F7" s="454"/>
      <c r="G7" s="458"/>
    </row>
    <row r="9" spans="1:7" ht="15">
      <c r="A9" s="393" t="s">
        <v>1625</v>
      </c>
      <c r="C9" s="392" t="s">
        <v>1624</v>
      </c>
    </row>
    <row r="10" spans="1:7" ht="15">
      <c r="C10" s="392" t="s">
        <v>1623</v>
      </c>
    </row>
    <row r="12" spans="1:7">
      <c r="A12" s="384" t="s">
        <v>1622</v>
      </c>
      <c r="C12" s="391" t="s">
        <v>1621</v>
      </c>
    </row>
    <row r="13" spans="1:7">
      <c r="A13" s="384" t="s">
        <v>1620</v>
      </c>
      <c r="C13" s="391" t="s">
        <v>1619</v>
      </c>
    </row>
    <row r="14" spans="1:7">
      <c r="A14" s="384" t="s">
        <v>1618</v>
      </c>
      <c r="C14" s="391" t="s">
        <v>1617</v>
      </c>
    </row>
    <row r="19" spans="1:7" ht="15.75">
      <c r="A19" s="449" t="s">
        <v>1616</v>
      </c>
      <c r="B19" s="449"/>
      <c r="C19" s="449"/>
      <c r="D19" s="449"/>
      <c r="E19" s="449"/>
      <c r="F19" s="449"/>
      <c r="G19" s="449"/>
    </row>
    <row r="21" spans="1:7">
      <c r="A21" s="390" t="s">
        <v>1615</v>
      </c>
      <c r="B21" s="450" t="s">
        <v>1474</v>
      </c>
      <c r="C21" s="450"/>
      <c r="D21" s="450"/>
      <c r="E21" s="450"/>
      <c r="F21" s="450"/>
      <c r="G21" s="390" t="s">
        <v>1614</v>
      </c>
    </row>
    <row r="22" spans="1:7">
      <c r="A22" s="387" t="s">
        <v>1613</v>
      </c>
      <c r="B22" s="447" t="s">
        <v>1612</v>
      </c>
      <c r="C22" s="447"/>
      <c r="D22" s="447"/>
      <c r="E22" s="447"/>
      <c r="F22" s="447"/>
      <c r="G22" s="386"/>
    </row>
    <row r="23" spans="1:7">
      <c r="A23" s="389">
        <v>1</v>
      </c>
      <c r="B23" s="448" t="s">
        <v>1611</v>
      </c>
      <c r="C23" s="448"/>
      <c r="D23" s="448"/>
      <c r="E23" s="448"/>
      <c r="F23" s="448"/>
      <c r="G23" s="388"/>
    </row>
    <row r="24" spans="1:7">
      <c r="A24" s="389">
        <v>2</v>
      </c>
      <c r="B24" s="448" t="s">
        <v>1610</v>
      </c>
      <c r="C24" s="448"/>
      <c r="D24" s="448"/>
      <c r="E24" s="448"/>
      <c r="F24" s="448"/>
      <c r="G24" s="388"/>
    </row>
    <row r="25" spans="1:7">
      <c r="A25" s="389">
        <v>3</v>
      </c>
      <c r="B25" s="448" t="s">
        <v>1609</v>
      </c>
      <c r="C25" s="448"/>
      <c r="D25" s="448"/>
      <c r="E25" s="448"/>
      <c r="F25" s="448"/>
      <c r="G25" s="388"/>
    </row>
    <row r="26" spans="1:7">
      <c r="A26" s="389">
        <v>4</v>
      </c>
      <c r="B26" s="448" t="s">
        <v>1605</v>
      </c>
      <c r="C26" s="448"/>
      <c r="D26" s="448"/>
      <c r="E26" s="448"/>
      <c r="F26" s="448"/>
      <c r="G26" s="388"/>
    </row>
    <row r="27" spans="1:7">
      <c r="A27" s="389">
        <v>5</v>
      </c>
      <c r="B27" s="448" t="s">
        <v>1608</v>
      </c>
      <c r="C27" s="448"/>
      <c r="D27" s="448"/>
      <c r="E27" s="448"/>
      <c r="F27" s="448"/>
      <c r="G27" s="388"/>
    </row>
    <row r="28" spans="1:7">
      <c r="A28" s="389">
        <v>6</v>
      </c>
      <c r="B28" s="448" t="s">
        <v>1607</v>
      </c>
      <c r="C28" s="448"/>
      <c r="D28" s="448"/>
      <c r="E28" s="448"/>
      <c r="F28" s="448"/>
      <c r="G28" s="388"/>
    </row>
    <row r="29" spans="1:7">
      <c r="A29" s="389">
        <v>7</v>
      </c>
      <c r="B29" s="448" t="s">
        <v>1606</v>
      </c>
      <c r="C29" s="448"/>
      <c r="D29" s="448"/>
      <c r="E29" s="448"/>
      <c r="F29" s="448"/>
      <c r="G29" s="388"/>
    </row>
    <row r="30" spans="1:7">
      <c r="A30" s="389">
        <v>8</v>
      </c>
      <c r="B30" s="448" t="s">
        <v>1605</v>
      </c>
      <c r="C30" s="448"/>
      <c r="D30" s="448"/>
      <c r="E30" s="448"/>
      <c r="F30" s="448"/>
      <c r="G30" s="388"/>
    </row>
    <row r="31" spans="1:7">
      <c r="A31" s="389">
        <v>9</v>
      </c>
      <c r="B31" s="448" t="s">
        <v>1604</v>
      </c>
      <c r="C31" s="448"/>
      <c r="D31" s="448"/>
      <c r="E31" s="448"/>
      <c r="F31" s="448"/>
      <c r="G31" s="388"/>
    </row>
    <row r="32" spans="1:7">
      <c r="A32" s="389">
        <v>10</v>
      </c>
      <c r="B32" s="448" t="s">
        <v>1603</v>
      </c>
      <c r="C32" s="448"/>
      <c r="D32" s="448"/>
      <c r="E32" s="448"/>
      <c r="F32" s="448"/>
      <c r="G32" s="388"/>
    </row>
    <row r="33" spans="1:7">
      <c r="A33" s="387"/>
      <c r="B33" s="447" t="s">
        <v>1602</v>
      </c>
      <c r="C33" s="447"/>
      <c r="D33" s="447"/>
      <c r="E33" s="447"/>
      <c r="F33" s="447"/>
      <c r="G33" s="386"/>
    </row>
    <row r="34" spans="1:7">
      <c r="A34" s="389"/>
      <c r="B34" s="447"/>
      <c r="C34" s="447"/>
      <c r="D34" s="447"/>
      <c r="E34" s="447"/>
      <c r="F34" s="447"/>
      <c r="G34" s="388"/>
    </row>
    <row r="35" spans="1:7">
      <c r="A35" s="387" t="s">
        <v>1601</v>
      </c>
      <c r="B35" s="447" t="s">
        <v>1600</v>
      </c>
      <c r="C35" s="447"/>
      <c r="D35" s="447"/>
      <c r="E35" s="447"/>
      <c r="F35" s="447"/>
      <c r="G35" s="386"/>
    </row>
    <row r="36" spans="1:7">
      <c r="A36" s="389">
        <v>11</v>
      </c>
      <c r="B36" s="448" t="s">
        <v>1599</v>
      </c>
      <c r="C36" s="448"/>
      <c r="D36" s="448"/>
      <c r="E36" s="448"/>
      <c r="F36" s="448"/>
      <c r="G36" s="388"/>
    </row>
    <row r="37" spans="1:7">
      <c r="A37" s="387"/>
      <c r="B37" s="447" t="s">
        <v>1598</v>
      </c>
      <c r="C37" s="447"/>
      <c r="D37" s="447"/>
      <c r="E37" s="447"/>
      <c r="F37" s="447"/>
      <c r="G37" s="386"/>
    </row>
    <row r="38" spans="1:7">
      <c r="A38" s="389"/>
      <c r="B38" s="447"/>
      <c r="C38" s="447"/>
      <c r="D38" s="447"/>
      <c r="E38" s="447"/>
      <c r="F38" s="447"/>
      <c r="G38" s="388"/>
    </row>
    <row r="39" spans="1:7">
      <c r="A39" s="387" t="s">
        <v>1597</v>
      </c>
      <c r="B39" s="447" t="s">
        <v>1596</v>
      </c>
      <c r="C39" s="447"/>
      <c r="D39" s="447"/>
      <c r="E39" s="447"/>
      <c r="F39" s="447"/>
      <c r="G39" s="386"/>
    </row>
    <row r="40" spans="1:7">
      <c r="A40" s="389">
        <v>12</v>
      </c>
      <c r="B40" s="448" t="s">
        <v>1595</v>
      </c>
      <c r="C40" s="448"/>
      <c r="D40" s="448"/>
      <c r="E40" s="448"/>
      <c r="F40" s="448"/>
      <c r="G40" s="388"/>
    </row>
    <row r="41" spans="1:7">
      <c r="A41" s="389">
        <v>13</v>
      </c>
      <c r="B41" s="448" t="s">
        <v>1594</v>
      </c>
      <c r="C41" s="448"/>
      <c r="D41" s="448"/>
      <c r="E41" s="448"/>
      <c r="F41" s="448"/>
      <c r="G41" s="388"/>
    </row>
    <row r="42" spans="1:7">
      <c r="A42" s="387"/>
      <c r="B42" s="447" t="s">
        <v>1593</v>
      </c>
      <c r="C42" s="447"/>
      <c r="D42" s="447"/>
      <c r="E42" s="447"/>
      <c r="F42" s="447"/>
      <c r="G42" s="386"/>
    </row>
    <row r="43" spans="1:7">
      <c r="A43" s="389"/>
      <c r="B43" s="447"/>
      <c r="C43" s="447"/>
      <c r="D43" s="447"/>
      <c r="E43" s="447"/>
      <c r="F43" s="447"/>
      <c r="G43" s="388"/>
    </row>
    <row r="44" spans="1:7">
      <c r="A44" s="387" t="s">
        <v>1592</v>
      </c>
      <c r="B44" s="447" t="s">
        <v>1591</v>
      </c>
      <c r="C44" s="447"/>
      <c r="D44" s="447"/>
      <c r="E44" s="447"/>
      <c r="F44" s="447"/>
      <c r="G44" s="386"/>
    </row>
    <row r="45" spans="1:7">
      <c r="A45" s="389">
        <v>14</v>
      </c>
      <c r="B45" s="448" t="s">
        <v>1590</v>
      </c>
      <c r="C45" s="448"/>
      <c r="D45" s="448"/>
      <c r="E45" s="448"/>
      <c r="F45" s="448"/>
      <c r="G45" s="388"/>
    </row>
    <row r="46" spans="1:7">
      <c r="A46" s="387"/>
      <c r="B46" s="447" t="s">
        <v>1589</v>
      </c>
      <c r="C46" s="447"/>
      <c r="D46" s="447"/>
      <c r="E46" s="447"/>
      <c r="F46" s="447"/>
      <c r="G46" s="386"/>
    </row>
    <row r="47" spans="1:7">
      <c r="A47" s="389"/>
      <c r="B47" s="447"/>
      <c r="C47" s="447"/>
      <c r="D47" s="447"/>
      <c r="E47" s="447"/>
      <c r="F47" s="447"/>
      <c r="G47" s="388"/>
    </row>
    <row r="48" spans="1:7">
      <c r="A48" s="387"/>
      <c r="B48" s="447" t="s">
        <v>1588</v>
      </c>
      <c r="C48" s="447"/>
      <c r="D48" s="447"/>
      <c r="E48" s="447"/>
      <c r="F48" s="447"/>
      <c r="G48" s="386"/>
    </row>
    <row r="51" spans="1:7" ht="12">
      <c r="A51" s="385" t="s">
        <v>1587</v>
      </c>
    </row>
    <row r="61" spans="1:7" ht="15.75">
      <c r="A61" s="459" t="s">
        <v>1586</v>
      </c>
      <c r="B61" s="459"/>
      <c r="C61" s="459"/>
      <c r="D61" s="459"/>
      <c r="E61" s="459"/>
      <c r="F61" s="459"/>
      <c r="G61" s="459"/>
    </row>
    <row r="62" spans="1:7">
      <c r="A62" s="381" t="s">
        <v>1476</v>
      </c>
      <c r="B62" s="382" t="s">
        <v>1475</v>
      </c>
      <c r="C62" s="382" t="s">
        <v>1474</v>
      </c>
      <c r="D62" s="381" t="s">
        <v>1473</v>
      </c>
      <c r="E62" s="381" t="s">
        <v>1472</v>
      </c>
      <c r="F62" s="382" t="s">
        <v>1471</v>
      </c>
      <c r="G62" s="381" t="s">
        <v>1470</v>
      </c>
    </row>
    <row r="63" spans="1:7" ht="33.75">
      <c r="A63" s="380">
        <v>1</v>
      </c>
      <c r="B63" s="379" t="s">
        <v>1585</v>
      </c>
      <c r="C63" s="379" t="s">
        <v>1584</v>
      </c>
      <c r="D63" s="378"/>
      <c r="E63" s="378">
        <v>20</v>
      </c>
      <c r="F63" s="379" t="s">
        <v>220</v>
      </c>
      <c r="G63" s="378"/>
    </row>
    <row r="64" spans="1:7" ht="33.75">
      <c r="A64" s="380">
        <v>2</v>
      </c>
      <c r="B64" s="379" t="s">
        <v>1583</v>
      </c>
      <c r="C64" s="379" t="s">
        <v>1582</v>
      </c>
      <c r="D64" s="378"/>
      <c r="E64" s="378">
        <v>10</v>
      </c>
      <c r="F64" s="379" t="s">
        <v>895</v>
      </c>
      <c r="G64" s="378"/>
    </row>
    <row r="65" spans="1:7" ht="33.75">
      <c r="A65" s="380">
        <v>3</v>
      </c>
      <c r="B65" s="379" t="s">
        <v>1581</v>
      </c>
      <c r="C65" s="379" t="s">
        <v>1580</v>
      </c>
      <c r="D65" s="378"/>
      <c r="E65" s="378">
        <v>60</v>
      </c>
      <c r="F65" s="379" t="s">
        <v>895</v>
      </c>
      <c r="G65" s="378"/>
    </row>
    <row r="66" spans="1:7" ht="33.75">
      <c r="A66" s="380">
        <v>4</v>
      </c>
      <c r="B66" s="379" t="s">
        <v>1579</v>
      </c>
      <c r="C66" s="379" t="s">
        <v>1578</v>
      </c>
      <c r="D66" s="378"/>
      <c r="E66" s="378">
        <v>56</v>
      </c>
      <c r="F66" s="379" t="s">
        <v>895</v>
      </c>
      <c r="G66" s="378"/>
    </row>
    <row r="67" spans="1:7" ht="22.5">
      <c r="A67" s="380">
        <v>5</v>
      </c>
      <c r="B67" s="379" t="s">
        <v>1577</v>
      </c>
      <c r="C67" s="379" t="s">
        <v>1576</v>
      </c>
      <c r="D67" s="378"/>
      <c r="E67" s="378">
        <v>10</v>
      </c>
      <c r="F67" s="379" t="s">
        <v>895</v>
      </c>
      <c r="G67" s="378"/>
    </row>
    <row r="68" spans="1:7" ht="22.5">
      <c r="A68" s="380">
        <v>6</v>
      </c>
      <c r="B68" s="379" t="s">
        <v>1575</v>
      </c>
      <c r="C68" s="379" t="s">
        <v>1574</v>
      </c>
      <c r="D68" s="378"/>
      <c r="E68" s="378">
        <v>40</v>
      </c>
      <c r="F68" s="379" t="s">
        <v>895</v>
      </c>
      <c r="G68" s="378"/>
    </row>
    <row r="69" spans="1:7" ht="33.75">
      <c r="A69" s="380">
        <v>7</v>
      </c>
      <c r="B69" s="379" t="s">
        <v>1573</v>
      </c>
      <c r="C69" s="379" t="s">
        <v>1572</v>
      </c>
      <c r="D69" s="378"/>
      <c r="E69" s="378">
        <v>11</v>
      </c>
      <c r="F69" s="379" t="s">
        <v>895</v>
      </c>
      <c r="G69" s="378"/>
    </row>
    <row r="70" spans="1:7" ht="22.5">
      <c r="A70" s="380">
        <v>8</v>
      </c>
      <c r="B70" s="379" t="s">
        <v>1571</v>
      </c>
      <c r="C70" s="379" t="s">
        <v>1570</v>
      </c>
      <c r="D70" s="378"/>
      <c r="E70" s="378">
        <v>10</v>
      </c>
      <c r="F70" s="379" t="s">
        <v>895</v>
      </c>
      <c r="G70" s="378"/>
    </row>
    <row r="71" spans="1:7" ht="22.5">
      <c r="A71" s="380">
        <v>9</v>
      </c>
      <c r="B71" s="379" t="s">
        <v>1551</v>
      </c>
      <c r="C71" s="379" t="s">
        <v>1569</v>
      </c>
      <c r="D71" s="378"/>
      <c r="E71" s="378">
        <v>11</v>
      </c>
      <c r="F71" s="379" t="s">
        <v>895</v>
      </c>
      <c r="G71" s="378"/>
    </row>
    <row r="72" spans="1:7" ht="22.5">
      <c r="A72" s="380">
        <v>10</v>
      </c>
      <c r="B72" s="379" t="s">
        <v>1549</v>
      </c>
      <c r="C72" s="379" t="s">
        <v>1548</v>
      </c>
      <c r="D72" s="378"/>
      <c r="E72" s="378">
        <v>10</v>
      </c>
      <c r="F72" s="379" t="s">
        <v>895</v>
      </c>
      <c r="G72" s="378"/>
    </row>
    <row r="73" spans="1:7" ht="22.5">
      <c r="A73" s="380">
        <v>11</v>
      </c>
      <c r="B73" s="379" t="s">
        <v>1568</v>
      </c>
      <c r="C73" s="379" t="s">
        <v>1567</v>
      </c>
      <c r="D73" s="378"/>
      <c r="E73" s="378">
        <v>11</v>
      </c>
      <c r="F73" s="379" t="s">
        <v>895</v>
      </c>
      <c r="G73" s="378"/>
    </row>
    <row r="74" spans="1:7" ht="22.5">
      <c r="A74" s="380">
        <v>12</v>
      </c>
      <c r="B74" s="379" t="s">
        <v>1547</v>
      </c>
      <c r="C74" s="379" t="s">
        <v>1509</v>
      </c>
      <c r="D74" s="378"/>
      <c r="E74" s="378">
        <v>9</v>
      </c>
      <c r="F74" s="379" t="s">
        <v>895</v>
      </c>
      <c r="G74" s="378"/>
    </row>
    <row r="75" spans="1:7" ht="22.5">
      <c r="A75" s="380">
        <v>13</v>
      </c>
      <c r="B75" s="379" t="s">
        <v>1546</v>
      </c>
      <c r="C75" s="379" t="s">
        <v>1507</v>
      </c>
      <c r="D75" s="378"/>
      <c r="E75" s="378">
        <v>1</v>
      </c>
      <c r="F75" s="379" t="s">
        <v>895</v>
      </c>
      <c r="G75" s="378"/>
    </row>
    <row r="76" spans="1:7" ht="33.75">
      <c r="A76" s="380">
        <v>14</v>
      </c>
      <c r="B76" s="379" t="s">
        <v>1566</v>
      </c>
      <c r="C76" s="379" t="s">
        <v>1565</v>
      </c>
      <c r="D76" s="378"/>
      <c r="E76" s="378">
        <v>20</v>
      </c>
      <c r="F76" s="379" t="s">
        <v>220</v>
      </c>
      <c r="G76" s="378"/>
    </row>
    <row r="77" spans="1:7" ht="33.75">
      <c r="A77" s="380">
        <v>15</v>
      </c>
      <c r="B77" s="379" t="s">
        <v>1564</v>
      </c>
      <c r="C77" s="379" t="s">
        <v>1563</v>
      </c>
      <c r="D77" s="378"/>
      <c r="E77" s="378">
        <v>20</v>
      </c>
      <c r="F77" s="379" t="s">
        <v>220</v>
      </c>
      <c r="G77" s="378"/>
    </row>
    <row r="78" spans="1:7" ht="33.75">
      <c r="A78" s="380">
        <v>16</v>
      </c>
      <c r="B78" s="379" t="s">
        <v>1562</v>
      </c>
      <c r="C78" s="379" t="s">
        <v>1561</v>
      </c>
      <c r="D78" s="378"/>
      <c r="E78" s="378">
        <v>40</v>
      </c>
      <c r="F78" s="379" t="s">
        <v>220</v>
      </c>
      <c r="G78" s="378"/>
    </row>
    <row r="79" spans="1:7" ht="33.75">
      <c r="A79" s="380">
        <v>17</v>
      </c>
      <c r="B79" s="379" t="s">
        <v>1560</v>
      </c>
      <c r="C79" s="379" t="s">
        <v>1559</v>
      </c>
      <c r="D79" s="378"/>
      <c r="E79" s="378">
        <v>10</v>
      </c>
      <c r="F79" s="379" t="s">
        <v>895</v>
      </c>
      <c r="G79" s="378"/>
    </row>
    <row r="80" spans="1:7" ht="33.75">
      <c r="A80" s="380">
        <v>18</v>
      </c>
      <c r="B80" s="379" t="s">
        <v>1558</v>
      </c>
      <c r="C80" s="379" t="s">
        <v>1557</v>
      </c>
      <c r="D80" s="378"/>
      <c r="E80" s="378">
        <v>10</v>
      </c>
      <c r="F80" s="379" t="s">
        <v>895</v>
      </c>
      <c r="G80" s="378"/>
    </row>
    <row r="81" spans="1:7" ht="33.75">
      <c r="A81" s="380">
        <v>19</v>
      </c>
      <c r="B81" s="379" t="s">
        <v>1556</v>
      </c>
      <c r="C81" s="379" t="s">
        <v>1555</v>
      </c>
      <c r="D81" s="378"/>
      <c r="E81" s="378">
        <v>50</v>
      </c>
      <c r="F81" s="379" t="s">
        <v>220</v>
      </c>
      <c r="G81" s="378"/>
    </row>
    <row r="82" spans="1:7" ht="33.75">
      <c r="A82" s="380">
        <v>20</v>
      </c>
      <c r="B82" s="379" t="s">
        <v>1554</v>
      </c>
      <c r="C82" s="379" t="s">
        <v>1553</v>
      </c>
      <c r="D82" s="378"/>
      <c r="E82" s="378">
        <v>50</v>
      </c>
      <c r="F82" s="379" t="s">
        <v>220</v>
      </c>
      <c r="G82" s="378"/>
    </row>
    <row r="83" spans="1:7">
      <c r="A83" s="384" t="s">
        <v>1552</v>
      </c>
      <c r="G83" s="383"/>
    </row>
    <row r="84" spans="1:7" ht="22.5">
      <c r="A84" s="380">
        <v>21</v>
      </c>
      <c r="B84" s="379" t="s">
        <v>1551</v>
      </c>
      <c r="C84" s="379" t="s">
        <v>1550</v>
      </c>
      <c r="D84" s="378"/>
      <c r="E84" s="378">
        <v>11</v>
      </c>
      <c r="F84" s="379" t="s">
        <v>895</v>
      </c>
      <c r="G84" s="378"/>
    </row>
    <row r="85" spans="1:7" ht="22.5">
      <c r="A85" s="380">
        <v>22</v>
      </c>
      <c r="B85" s="379" t="s">
        <v>1549</v>
      </c>
      <c r="C85" s="379" t="s">
        <v>1548</v>
      </c>
      <c r="D85" s="378"/>
      <c r="E85" s="378">
        <v>10</v>
      </c>
      <c r="F85" s="379" t="s">
        <v>895</v>
      </c>
      <c r="G85" s="378"/>
    </row>
    <row r="86" spans="1:7" ht="22.5">
      <c r="A86" s="380">
        <v>23</v>
      </c>
      <c r="B86" s="379" t="s">
        <v>1547</v>
      </c>
      <c r="C86" s="379" t="s">
        <v>1509</v>
      </c>
      <c r="D86" s="378"/>
      <c r="E86" s="378">
        <v>9</v>
      </c>
      <c r="F86" s="379" t="s">
        <v>895</v>
      </c>
      <c r="G86" s="378"/>
    </row>
    <row r="87" spans="1:7" ht="22.5">
      <c r="A87" s="380">
        <v>24</v>
      </c>
      <c r="B87" s="379" t="s">
        <v>1546</v>
      </c>
      <c r="C87" s="379" t="s">
        <v>1507</v>
      </c>
      <c r="D87" s="378"/>
      <c r="E87" s="378">
        <v>1</v>
      </c>
      <c r="F87" s="379" t="s">
        <v>895</v>
      </c>
      <c r="G87" s="378"/>
    </row>
    <row r="88" spans="1:7">
      <c r="G88" s="383"/>
    </row>
    <row r="89" spans="1:7" ht="12" thickBot="1">
      <c r="A89" s="377" t="s">
        <v>1520</v>
      </c>
    </row>
    <row r="90" spans="1:7" ht="12.75" thickTop="1">
      <c r="A90" s="376"/>
      <c r="B90" s="376"/>
      <c r="C90" s="376"/>
      <c r="D90" s="376"/>
      <c r="E90" s="376"/>
      <c r="F90" s="376"/>
      <c r="G90" s="375"/>
    </row>
    <row r="92" spans="1:7" ht="12">
      <c r="A92" s="374"/>
    </row>
    <row r="94" spans="1:7" ht="15.75">
      <c r="A94" s="459" t="s">
        <v>1545</v>
      </c>
      <c r="B94" s="459"/>
      <c r="C94" s="459"/>
      <c r="D94" s="459"/>
      <c r="E94" s="459"/>
      <c r="F94" s="459"/>
      <c r="G94" s="459"/>
    </row>
    <row r="95" spans="1:7">
      <c r="A95" s="381" t="s">
        <v>1476</v>
      </c>
      <c r="B95" s="382" t="s">
        <v>1475</v>
      </c>
      <c r="C95" s="382" t="s">
        <v>1474</v>
      </c>
      <c r="D95" s="381" t="s">
        <v>1473</v>
      </c>
      <c r="E95" s="381" t="s">
        <v>1472</v>
      </c>
      <c r="F95" s="382" t="s">
        <v>1471</v>
      </c>
      <c r="G95" s="381" t="s">
        <v>1470</v>
      </c>
    </row>
    <row r="96" spans="1:7" ht="22.5">
      <c r="A96" s="380">
        <v>1</v>
      </c>
      <c r="B96" s="379" t="s">
        <v>1544</v>
      </c>
      <c r="C96" s="379" t="s">
        <v>1543</v>
      </c>
      <c r="D96" s="378"/>
      <c r="E96" s="378">
        <v>7</v>
      </c>
      <c r="F96" s="379" t="s">
        <v>245</v>
      </c>
      <c r="G96" s="378"/>
    </row>
    <row r="97" spans="1:7" ht="22.5">
      <c r="A97" s="380">
        <v>2</v>
      </c>
      <c r="B97" s="379" t="s">
        <v>1542</v>
      </c>
      <c r="C97" s="379" t="s">
        <v>1541</v>
      </c>
      <c r="D97" s="378"/>
      <c r="E97" s="378">
        <v>5</v>
      </c>
      <c r="F97" s="379" t="s">
        <v>245</v>
      </c>
      <c r="G97" s="378"/>
    </row>
    <row r="98" spans="1:7" ht="22.5">
      <c r="A98" s="380">
        <v>3</v>
      </c>
      <c r="B98" s="379" t="s">
        <v>1540</v>
      </c>
      <c r="C98" s="379" t="s">
        <v>1539</v>
      </c>
      <c r="D98" s="378"/>
      <c r="E98" s="378">
        <v>5</v>
      </c>
      <c r="F98" s="379" t="s">
        <v>245</v>
      </c>
      <c r="G98" s="378"/>
    </row>
    <row r="99" spans="1:7" ht="33.75">
      <c r="A99" s="380">
        <v>4</v>
      </c>
      <c r="B99" s="379" t="s">
        <v>1538</v>
      </c>
      <c r="C99" s="379" t="s">
        <v>1537</v>
      </c>
      <c r="D99" s="378"/>
      <c r="E99" s="378">
        <v>10</v>
      </c>
      <c r="F99" s="379" t="s">
        <v>895</v>
      </c>
      <c r="G99" s="378"/>
    </row>
    <row r="100" spans="1:7" ht="22.5">
      <c r="A100" s="380">
        <v>5</v>
      </c>
      <c r="B100" s="379" t="s">
        <v>1536</v>
      </c>
      <c r="C100" s="379" t="s">
        <v>1535</v>
      </c>
      <c r="D100" s="378"/>
      <c r="E100" s="378">
        <v>7</v>
      </c>
      <c r="F100" s="379" t="s">
        <v>245</v>
      </c>
      <c r="G100" s="378"/>
    </row>
    <row r="101" spans="1:7" ht="22.5">
      <c r="A101" s="380">
        <v>6</v>
      </c>
      <c r="B101" s="379" t="s">
        <v>1534</v>
      </c>
      <c r="C101" s="379" t="s">
        <v>1533</v>
      </c>
      <c r="D101" s="378"/>
      <c r="E101" s="378">
        <v>40</v>
      </c>
      <c r="F101" s="379" t="s">
        <v>220</v>
      </c>
      <c r="G101" s="378"/>
    </row>
    <row r="102" spans="1:7" ht="33.75">
      <c r="A102" s="380">
        <v>7</v>
      </c>
      <c r="B102" s="379" t="s">
        <v>1532</v>
      </c>
      <c r="C102" s="379" t="s">
        <v>1531</v>
      </c>
      <c r="D102" s="378"/>
      <c r="E102" s="378">
        <v>40</v>
      </c>
      <c r="F102" s="379" t="s">
        <v>220</v>
      </c>
      <c r="G102" s="378"/>
    </row>
    <row r="103" spans="1:7" ht="22.5">
      <c r="A103" s="380">
        <v>8</v>
      </c>
      <c r="B103" s="379" t="s">
        <v>1530</v>
      </c>
      <c r="C103" s="379" t="s">
        <v>1529</v>
      </c>
      <c r="D103" s="378"/>
      <c r="E103" s="378">
        <v>40</v>
      </c>
      <c r="F103" s="379" t="s">
        <v>220</v>
      </c>
      <c r="G103" s="378"/>
    </row>
    <row r="104" spans="1:7" ht="22.5">
      <c r="A104" s="380">
        <v>9</v>
      </c>
      <c r="B104" s="379" t="s">
        <v>1528</v>
      </c>
      <c r="C104" s="379" t="s">
        <v>1527</v>
      </c>
      <c r="D104" s="378"/>
      <c r="E104" s="378">
        <v>40</v>
      </c>
      <c r="F104" s="379" t="s">
        <v>220</v>
      </c>
      <c r="G104" s="378"/>
    </row>
    <row r="105" spans="1:7" ht="33.75">
      <c r="A105" s="380">
        <v>10</v>
      </c>
      <c r="B105" s="379" t="s">
        <v>1526</v>
      </c>
      <c r="C105" s="379" t="s">
        <v>1525</v>
      </c>
      <c r="D105" s="378"/>
      <c r="E105" s="378">
        <v>40</v>
      </c>
      <c r="F105" s="379" t="s">
        <v>220</v>
      </c>
      <c r="G105" s="378"/>
    </row>
    <row r="106" spans="1:7">
      <c r="G106" s="383"/>
    </row>
    <row r="107" spans="1:7" ht="12" thickBot="1">
      <c r="A107" s="377" t="s">
        <v>1520</v>
      </c>
    </row>
    <row r="108" spans="1:7" ht="12.75" thickTop="1">
      <c r="A108" s="376"/>
      <c r="B108" s="376"/>
      <c r="C108" s="376"/>
      <c r="D108" s="376"/>
      <c r="E108" s="376"/>
      <c r="F108" s="376"/>
      <c r="G108" s="375"/>
    </row>
    <row r="110" spans="1:7" ht="12">
      <c r="A110" s="374"/>
    </row>
    <row r="112" spans="1:7" ht="15.75">
      <c r="A112" s="459" t="s">
        <v>1524</v>
      </c>
      <c r="B112" s="459"/>
      <c r="C112" s="459"/>
      <c r="D112" s="459"/>
      <c r="E112" s="459"/>
      <c r="F112" s="459"/>
      <c r="G112" s="459"/>
    </row>
    <row r="113" spans="1:7">
      <c r="A113" s="381" t="s">
        <v>1476</v>
      </c>
      <c r="B113" s="382" t="s">
        <v>1475</v>
      </c>
      <c r="C113" s="382" t="s">
        <v>1474</v>
      </c>
      <c r="D113" s="381" t="s">
        <v>1473</v>
      </c>
      <c r="E113" s="381" t="s">
        <v>1472</v>
      </c>
      <c r="F113" s="382" t="s">
        <v>1471</v>
      </c>
      <c r="G113" s="381" t="s">
        <v>1470</v>
      </c>
    </row>
    <row r="114" spans="1:7" ht="33.75">
      <c r="A114" s="380">
        <v>1</v>
      </c>
      <c r="B114" s="379" t="s">
        <v>1523</v>
      </c>
      <c r="C114" s="379" t="s">
        <v>1522</v>
      </c>
      <c r="D114" s="378"/>
      <c r="E114" s="378">
        <v>1</v>
      </c>
      <c r="F114" s="379" t="s">
        <v>1521</v>
      </c>
      <c r="G114" s="378"/>
    </row>
    <row r="115" spans="1:7">
      <c r="G115" s="383"/>
    </row>
    <row r="116" spans="1:7" ht="12" thickBot="1">
      <c r="A116" s="377" t="s">
        <v>1520</v>
      </c>
    </row>
    <row r="117" spans="1:7" ht="12.75" thickTop="1">
      <c r="A117" s="376"/>
      <c r="B117" s="376"/>
      <c r="C117" s="376"/>
      <c r="D117" s="376"/>
      <c r="E117" s="376"/>
      <c r="F117" s="376"/>
      <c r="G117" s="375"/>
    </row>
    <row r="119" spans="1:7" ht="12">
      <c r="A119" s="374"/>
    </row>
    <row r="121" spans="1:7" ht="15.75">
      <c r="A121" s="459" t="s">
        <v>1519</v>
      </c>
      <c r="B121" s="459"/>
      <c r="C121" s="459"/>
      <c r="D121" s="459"/>
      <c r="E121" s="459"/>
      <c r="F121" s="459"/>
      <c r="G121" s="459"/>
    </row>
    <row r="122" spans="1:7">
      <c r="A122" s="381" t="s">
        <v>1476</v>
      </c>
      <c r="B122" s="382" t="s">
        <v>1475</v>
      </c>
      <c r="C122" s="382" t="s">
        <v>1474</v>
      </c>
      <c r="D122" s="381" t="s">
        <v>1473</v>
      </c>
      <c r="E122" s="381" t="s">
        <v>1472</v>
      </c>
      <c r="F122" s="382" t="s">
        <v>1471</v>
      </c>
      <c r="G122" s="381" t="s">
        <v>1470</v>
      </c>
    </row>
    <row r="123" spans="1:7" ht="33.75">
      <c r="A123" s="380">
        <v>1</v>
      </c>
      <c r="B123" s="379" t="s">
        <v>1518</v>
      </c>
      <c r="C123" s="379" t="s">
        <v>1517</v>
      </c>
      <c r="D123" s="378"/>
      <c r="E123" s="378">
        <v>20</v>
      </c>
      <c r="F123" s="379" t="s">
        <v>220</v>
      </c>
      <c r="G123" s="378"/>
    </row>
    <row r="124" spans="1:7" ht="33.75">
      <c r="A124" s="380">
        <v>2</v>
      </c>
      <c r="B124" s="379" t="s">
        <v>1516</v>
      </c>
      <c r="C124" s="379" t="s">
        <v>1515</v>
      </c>
      <c r="D124" s="378"/>
      <c r="E124" s="378">
        <v>2</v>
      </c>
      <c r="F124" s="379" t="s">
        <v>895</v>
      </c>
      <c r="G124" s="378"/>
    </row>
    <row r="125" spans="1:7" ht="22.5">
      <c r="A125" s="380">
        <v>3</v>
      </c>
      <c r="B125" s="379" t="s">
        <v>1514</v>
      </c>
      <c r="C125" s="379" t="s">
        <v>1513</v>
      </c>
      <c r="D125" s="378"/>
      <c r="E125" s="378">
        <v>10</v>
      </c>
      <c r="F125" s="379" t="s">
        <v>895</v>
      </c>
      <c r="G125" s="378"/>
    </row>
    <row r="126" spans="1:7" ht="22.5">
      <c r="A126" s="380">
        <v>4</v>
      </c>
      <c r="B126" s="379" t="s">
        <v>1512</v>
      </c>
      <c r="C126" s="379" t="s">
        <v>1511</v>
      </c>
      <c r="D126" s="378"/>
      <c r="E126" s="378">
        <v>10</v>
      </c>
      <c r="F126" s="379" t="s">
        <v>895</v>
      </c>
      <c r="G126" s="378"/>
    </row>
    <row r="127" spans="1:7" ht="22.5">
      <c r="A127" s="380">
        <v>5</v>
      </c>
      <c r="B127" s="379" t="s">
        <v>1510</v>
      </c>
      <c r="C127" s="379" t="s">
        <v>1509</v>
      </c>
      <c r="D127" s="378"/>
      <c r="E127" s="378">
        <v>10</v>
      </c>
      <c r="F127" s="379" t="s">
        <v>895</v>
      </c>
      <c r="G127" s="378"/>
    </row>
    <row r="128" spans="1:7" ht="22.5">
      <c r="A128" s="380">
        <v>6</v>
      </c>
      <c r="B128" s="379" t="s">
        <v>1508</v>
      </c>
      <c r="C128" s="379" t="s">
        <v>1507</v>
      </c>
      <c r="D128" s="378"/>
      <c r="E128" s="378">
        <v>1</v>
      </c>
      <c r="F128" s="379" t="s">
        <v>895</v>
      </c>
      <c r="G128" s="378"/>
    </row>
    <row r="129" spans="1:7">
      <c r="A129" s="380">
        <v>7</v>
      </c>
      <c r="B129" s="379" t="s">
        <v>1505</v>
      </c>
      <c r="C129" s="379" t="s">
        <v>1506</v>
      </c>
      <c r="D129" s="378"/>
      <c r="E129" s="378">
        <v>20</v>
      </c>
      <c r="F129" s="379" t="s">
        <v>220</v>
      </c>
      <c r="G129" s="378"/>
    </row>
    <row r="130" spans="1:7">
      <c r="A130" s="380">
        <v>8</v>
      </c>
      <c r="B130" s="379" t="s">
        <v>1505</v>
      </c>
      <c r="C130" s="379" t="s">
        <v>1504</v>
      </c>
      <c r="D130" s="378"/>
      <c r="E130" s="378">
        <v>40</v>
      </c>
      <c r="F130" s="379" t="s">
        <v>220</v>
      </c>
      <c r="G130" s="378"/>
    </row>
    <row r="131" spans="1:7" ht="22.5">
      <c r="A131" s="380">
        <v>9</v>
      </c>
      <c r="B131" s="379" t="s">
        <v>1503</v>
      </c>
      <c r="C131" s="379" t="s">
        <v>1502</v>
      </c>
      <c r="D131" s="378"/>
      <c r="E131" s="378">
        <v>10</v>
      </c>
      <c r="F131" s="379" t="s">
        <v>895</v>
      </c>
      <c r="G131" s="378"/>
    </row>
    <row r="132" spans="1:7" ht="22.5">
      <c r="A132" s="380">
        <v>10</v>
      </c>
      <c r="B132" s="379" t="s">
        <v>1501</v>
      </c>
      <c r="C132" s="379" t="s">
        <v>1500</v>
      </c>
      <c r="D132" s="378"/>
      <c r="E132" s="378">
        <v>4</v>
      </c>
      <c r="F132" s="379" t="s">
        <v>895</v>
      </c>
      <c r="G132" s="378"/>
    </row>
    <row r="133" spans="1:7" ht="22.5">
      <c r="A133" s="380">
        <v>11</v>
      </c>
      <c r="B133" s="379" t="s">
        <v>1501</v>
      </c>
      <c r="C133" s="379" t="s">
        <v>1500</v>
      </c>
      <c r="D133" s="378"/>
      <c r="E133" s="378">
        <v>10</v>
      </c>
      <c r="F133" s="379" t="s">
        <v>895</v>
      </c>
      <c r="G133" s="378"/>
    </row>
    <row r="134" spans="1:7" ht="22.5">
      <c r="A134" s="380">
        <v>12</v>
      </c>
      <c r="B134" s="379" t="s">
        <v>1499</v>
      </c>
      <c r="C134" s="379" t="s">
        <v>1498</v>
      </c>
      <c r="D134" s="378"/>
      <c r="E134" s="378">
        <v>11</v>
      </c>
      <c r="F134" s="379" t="s">
        <v>895</v>
      </c>
      <c r="G134" s="378"/>
    </row>
    <row r="135" spans="1:7" ht="33.75">
      <c r="A135" s="380">
        <v>13</v>
      </c>
      <c r="B135" s="379" t="s">
        <v>1497</v>
      </c>
      <c r="C135" s="379" t="s">
        <v>1496</v>
      </c>
      <c r="D135" s="378"/>
      <c r="E135" s="378">
        <v>10</v>
      </c>
      <c r="F135" s="379" t="s">
        <v>895</v>
      </c>
      <c r="G135" s="378"/>
    </row>
    <row r="136" spans="1:7" ht="22.5">
      <c r="A136" s="380">
        <v>14</v>
      </c>
      <c r="B136" s="379" t="s">
        <v>1495</v>
      </c>
      <c r="C136" s="379" t="s">
        <v>1494</v>
      </c>
      <c r="D136" s="378"/>
      <c r="E136" s="378">
        <v>50</v>
      </c>
      <c r="F136" s="379" t="s">
        <v>220</v>
      </c>
      <c r="G136" s="378"/>
    </row>
    <row r="137" spans="1:7">
      <c r="A137" s="380">
        <v>15</v>
      </c>
      <c r="B137" s="379" t="s">
        <v>1493</v>
      </c>
      <c r="C137" s="379" t="s">
        <v>1492</v>
      </c>
      <c r="D137" s="378"/>
      <c r="E137" s="378">
        <v>10</v>
      </c>
      <c r="F137" s="379" t="s">
        <v>852</v>
      </c>
      <c r="G137" s="378"/>
    </row>
    <row r="138" spans="1:7" ht="22.5">
      <c r="A138" s="380">
        <v>16</v>
      </c>
      <c r="B138" s="379" t="s">
        <v>1491</v>
      </c>
      <c r="C138" s="379" t="s">
        <v>1490</v>
      </c>
      <c r="D138" s="378"/>
      <c r="E138" s="378">
        <v>10</v>
      </c>
      <c r="F138" s="379" t="s">
        <v>895</v>
      </c>
      <c r="G138" s="378"/>
    </row>
    <row r="139" spans="1:7">
      <c r="A139" s="380">
        <v>17</v>
      </c>
      <c r="B139" s="379" t="s">
        <v>1489</v>
      </c>
      <c r="C139" s="379" t="s">
        <v>1488</v>
      </c>
      <c r="D139" s="378"/>
      <c r="E139" s="378">
        <v>50</v>
      </c>
      <c r="F139" s="379" t="s">
        <v>220</v>
      </c>
      <c r="G139" s="378"/>
    </row>
    <row r="140" spans="1:7">
      <c r="A140" s="380">
        <v>18</v>
      </c>
      <c r="B140" s="379" t="s">
        <v>1487</v>
      </c>
      <c r="C140" s="379" t="s">
        <v>1486</v>
      </c>
      <c r="D140" s="378"/>
      <c r="E140" s="378">
        <v>2.6</v>
      </c>
      <c r="F140" s="379" t="s">
        <v>245</v>
      </c>
      <c r="G140" s="378"/>
    </row>
    <row r="141" spans="1:7" ht="22.5">
      <c r="A141" s="380">
        <v>19</v>
      </c>
      <c r="B141" s="379" t="s">
        <v>1485</v>
      </c>
      <c r="C141" s="379" t="s">
        <v>1484</v>
      </c>
      <c r="D141" s="378"/>
      <c r="E141" s="378">
        <v>40</v>
      </c>
      <c r="F141" s="379" t="s">
        <v>852</v>
      </c>
      <c r="G141" s="378"/>
    </row>
    <row r="142" spans="1:7" ht="22.5">
      <c r="A142" s="380">
        <v>20</v>
      </c>
      <c r="B142" s="379" t="s">
        <v>1483</v>
      </c>
      <c r="C142" s="379" t="s">
        <v>1482</v>
      </c>
      <c r="D142" s="378"/>
      <c r="E142" s="378">
        <v>40</v>
      </c>
      <c r="F142" s="379" t="s">
        <v>220</v>
      </c>
      <c r="G142" s="378"/>
    </row>
    <row r="143" spans="1:7" ht="12" thickBot="1">
      <c r="A143" s="377" t="s">
        <v>1481</v>
      </c>
    </row>
    <row r="144" spans="1:7" ht="12.75" thickTop="1">
      <c r="A144" s="376"/>
      <c r="B144" s="376"/>
      <c r="C144" s="376"/>
      <c r="D144" s="376"/>
      <c r="E144" s="376"/>
      <c r="F144" s="376"/>
      <c r="G144" s="375"/>
    </row>
    <row r="146" spans="1:7" ht="12">
      <c r="A146" s="374"/>
    </row>
    <row r="148" spans="1:7" ht="15.75">
      <c r="A148" s="459" t="s">
        <v>1480</v>
      </c>
      <c r="B148" s="459"/>
      <c r="C148" s="459"/>
      <c r="D148" s="459"/>
      <c r="E148" s="459"/>
      <c r="F148" s="459"/>
      <c r="G148" s="459"/>
    </row>
    <row r="149" spans="1:7">
      <c r="A149" s="381" t="s">
        <v>1476</v>
      </c>
      <c r="B149" s="382" t="s">
        <v>1475</v>
      </c>
      <c r="C149" s="382" t="s">
        <v>1474</v>
      </c>
      <c r="D149" s="381" t="s">
        <v>1473</v>
      </c>
      <c r="E149" s="381" t="s">
        <v>1472</v>
      </c>
      <c r="F149" s="382" t="s">
        <v>1471</v>
      </c>
      <c r="G149" s="381" t="s">
        <v>1470</v>
      </c>
    </row>
    <row r="150" spans="1:7">
      <c r="A150" s="380">
        <v>1</v>
      </c>
      <c r="B150" s="379" t="s">
        <v>1469</v>
      </c>
      <c r="C150" s="379" t="s">
        <v>1479</v>
      </c>
      <c r="D150" s="378"/>
      <c r="E150" s="378">
        <v>5</v>
      </c>
      <c r="F150" s="379" t="s">
        <v>22</v>
      </c>
      <c r="G150" s="378"/>
    </row>
    <row r="151" spans="1:7" ht="12" thickBot="1">
      <c r="A151" s="377" t="s">
        <v>1478</v>
      </c>
    </row>
    <row r="152" spans="1:7" ht="12.75" thickTop="1">
      <c r="A152" s="376"/>
      <c r="B152" s="376"/>
      <c r="C152" s="376"/>
      <c r="D152" s="376"/>
      <c r="E152" s="376"/>
      <c r="F152" s="376"/>
      <c r="G152" s="375"/>
    </row>
    <row r="154" spans="1:7" ht="12">
      <c r="A154" s="374"/>
    </row>
    <row r="156" spans="1:7" ht="15.75">
      <c r="A156" s="459" t="s">
        <v>1477</v>
      </c>
      <c r="B156" s="459"/>
      <c r="C156" s="459"/>
      <c r="D156" s="459"/>
      <c r="E156" s="459"/>
      <c r="F156" s="459"/>
      <c r="G156" s="459"/>
    </row>
    <row r="157" spans="1:7">
      <c r="A157" s="381" t="s">
        <v>1476</v>
      </c>
      <c r="B157" s="382" t="s">
        <v>1475</v>
      </c>
      <c r="C157" s="382" t="s">
        <v>1474</v>
      </c>
      <c r="D157" s="381" t="s">
        <v>1473</v>
      </c>
      <c r="E157" s="381" t="s">
        <v>1472</v>
      </c>
      <c r="F157" s="382" t="s">
        <v>1471</v>
      </c>
      <c r="G157" s="381" t="s">
        <v>1470</v>
      </c>
    </row>
    <row r="158" spans="1:7" ht="22.5">
      <c r="A158" s="380">
        <v>1</v>
      </c>
      <c r="B158" s="379" t="s">
        <v>1469</v>
      </c>
      <c r="C158" s="379" t="s">
        <v>1468</v>
      </c>
      <c r="D158" s="378"/>
      <c r="E158" s="378">
        <v>10</v>
      </c>
      <c r="F158" s="379" t="s">
        <v>1458</v>
      </c>
      <c r="G158" s="378"/>
    </row>
    <row r="159" spans="1:7">
      <c r="A159" s="380">
        <v>2</v>
      </c>
      <c r="B159" s="379" t="s">
        <v>1467</v>
      </c>
      <c r="C159" s="379" t="s">
        <v>1466</v>
      </c>
      <c r="D159" s="378"/>
      <c r="E159" s="378">
        <v>20</v>
      </c>
      <c r="F159" s="379" t="s">
        <v>1458</v>
      </c>
      <c r="G159" s="378"/>
    </row>
    <row r="160" spans="1:7" ht="22.5">
      <c r="A160" s="380">
        <v>3</v>
      </c>
      <c r="B160" s="379" t="s">
        <v>1465</v>
      </c>
      <c r="C160" s="379" t="s">
        <v>1464</v>
      </c>
      <c r="D160" s="378"/>
      <c r="E160" s="378">
        <v>15</v>
      </c>
      <c r="F160" s="379" t="s">
        <v>1458</v>
      </c>
      <c r="G160" s="378"/>
    </row>
    <row r="161" spans="1:7" ht="22.5">
      <c r="A161" s="380">
        <v>4</v>
      </c>
      <c r="B161" s="379" t="s">
        <v>265</v>
      </c>
      <c r="C161" s="379" t="s">
        <v>1463</v>
      </c>
      <c r="D161" s="378"/>
      <c r="E161" s="378">
        <v>20</v>
      </c>
      <c r="F161" s="379" t="s">
        <v>1458</v>
      </c>
      <c r="G161" s="378"/>
    </row>
    <row r="162" spans="1:7" ht="33.75">
      <c r="A162" s="380">
        <v>5</v>
      </c>
      <c r="B162" s="379" t="s">
        <v>10</v>
      </c>
      <c r="C162" s="379" t="s">
        <v>1462</v>
      </c>
      <c r="D162" s="378"/>
      <c r="E162" s="378">
        <v>10</v>
      </c>
      <c r="F162" s="379" t="s">
        <v>1458</v>
      </c>
      <c r="G162" s="378"/>
    </row>
    <row r="163" spans="1:7" ht="22.5">
      <c r="A163" s="380">
        <v>6</v>
      </c>
      <c r="B163" s="379" t="s">
        <v>291</v>
      </c>
      <c r="C163" s="379" t="s">
        <v>1461</v>
      </c>
      <c r="D163" s="378"/>
      <c r="E163" s="378">
        <v>4</v>
      </c>
      <c r="F163" s="379" t="s">
        <v>1458</v>
      </c>
      <c r="G163" s="378"/>
    </row>
    <row r="164" spans="1:7" ht="33.75">
      <c r="A164" s="380">
        <v>7</v>
      </c>
      <c r="B164" s="379" t="s">
        <v>98</v>
      </c>
      <c r="C164" s="379" t="s">
        <v>1460</v>
      </c>
      <c r="D164" s="378"/>
      <c r="E164" s="378">
        <v>4</v>
      </c>
      <c r="F164" s="379" t="s">
        <v>1458</v>
      </c>
      <c r="G164" s="378"/>
    </row>
    <row r="165" spans="1:7" ht="33.75">
      <c r="A165" s="380">
        <v>8</v>
      </c>
      <c r="B165" s="379" t="s">
        <v>390</v>
      </c>
      <c r="C165" s="379" t="s">
        <v>1459</v>
      </c>
      <c r="D165" s="378"/>
      <c r="E165" s="378">
        <v>8</v>
      </c>
      <c r="F165" s="379" t="s">
        <v>1458</v>
      </c>
      <c r="G165" s="378"/>
    </row>
    <row r="166" spans="1:7" ht="12" thickBot="1">
      <c r="A166" s="377" t="s">
        <v>1457</v>
      </c>
    </row>
    <row r="167" spans="1:7" ht="12.75" thickTop="1">
      <c r="A167" s="376"/>
      <c r="B167" s="376"/>
      <c r="C167" s="376"/>
      <c r="D167" s="376"/>
      <c r="E167" s="376"/>
      <c r="F167" s="376"/>
      <c r="G167" s="375"/>
    </row>
    <row r="169" spans="1:7" ht="12">
      <c r="A169" s="374"/>
    </row>
  </sheetData>
  <mergeCells count="44">
    <mergeCell ref="A1:G1"/>
    <mergeCell ref="A2:G2"/>
    <mergeCell ref="A3:G3"/>
    <mergeCell ref="A148:G148"/>
    <mergeCell ref="A5:B5"/>
    <mergeCell ref="A156:G156"/>
    <mergeCell ref="A61:G61"/>
    <mergeCell ref="A94:G94"/>
    <mergeCell ref="A112:G112"/>
    <mergeCell ref="A121:G121"/>
    <mergeCell ref="A6:B6"/>
    <mergeCell ref="A7:B7"/>
    <mergeCell ref="C5:G5"/>
    <mergeCell ref="C6:G6"/>
    <mergeCell ref="C7:G7"/>
    <mergeCell ref="B30:F30"/>
    <mergeCell ref="A19:G19"/>
    <mergeCell ref="B21:F21"/>
    <mergeCell ref="B22:F22"/>
    <mergeCell ref="B33:F33"/>
    <mergeCell ref="B23:F23"/>
    <mergeCell ref="B24:F24"/>
    <mergeCell ref="B29:F29"/>
    <mergeCell ref="B25:F25"/>
    <mergeCell ref="B26:F26"/>
    <mergeCell ref="B27:F27"/>
    <mergeCell ref="B28:F28"/>
    <mergeCell ref="B31:F31"/>
    <mergeCell ref="B32:F32"/>
    <mergeCell ref="B35:F35"/>
    <mergeCell ref="B34:F34"/>
    <mergeCell ref="B37:F37"/>
    <mergeCell ref="B36:F36"/>
    <mergeCell ref="B47:F47"/>
    <mergeCell ref="B48:F48"/>
    <mergeCell ref="B38:F38"/>
    <mergeCell ref="B39:F39"/>
    <mergeCell ref="B42:F42"/>
    <mergeCell ref="B43:F43"/>
    <mergeCell ref="B44:F44"/>
    <mergeCell ref="B45:F45"/>
    <mergeCell ref="B46:F46"/>
    <mergeCell ref="B40:F40"/>
    <mergeCell ref="B41:F41"/>
  </mergeCells>
  <pageMargins left="0.78740157499999996" right="0.78740157499999996" top="0.984251969" bottom="0.984251969" header="0.4921259845" footer="0.4921259845"/>
  <pageSetup paperSize="9" orientation="portrait" horizontalDpi="4294967293" verticalDpi="0" r:id="rId1"/>
  <headerFooter alignWithMargins="0">
    <oddFooter>&amp;CStrana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8"/>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101</v>
      </c>
      <c r="G1" s="445" t="s">
        <v>102</v>
      </c>
      <c r="H1" s="445"/>
      <c r="I1" s="125"/>
      <c r="J1" s="124" t="s">
        <v>103</v>
      </c>
      <c r="K1" s="123" t="s">
        <v>104</v>
      </c>
      <c r="L1" s="124" t="s">
        <v>105</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436"/>
      <c r="M2" s="436"/>
      <c r="N2" s="436"/>
      <c r="O2" s="436"/>
      <c r="P2" s="436"/>
      <c r="Q2" s="436"/>
      <c r="R2" s="436"/>
      <c r="S2" s="436"/>
      <c r="T2" s="436"/>
      <c r="U2" s="436"/>
      <c r="V2" s="436"/>
      <c r="AT2" s="25" t="s">
        <v>100</v>
      </c>
    </row>
    <row r="3" spans="1:70" ht="6.95" customHeight="1">
      <c r="B3" s="26"/>
      <c r="C3" s="27"/>
      <c r="D3" s="27"/>
      <c r="E3" s="27"/>
      <c r="F3" s="27"/>
      <c r="G3" s="27"/>
      <c r="H3" s="27"/>
      <c r="I3" s="126"/>
      <c r="J3" s="27"/>
      <c r="K3" s="28"/>
      <c r="AT3" s="25" t="s">
        <v>82</v>
      </c>
    </row>
    <row r="4" spans="1:70" ht="36.950000000000003" customHeight="1">
      <c r="B4" s="29"/>
      <c r="C4" s="30"/>
      <c r="D4" s="31" t="s">
        <v>106</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18</v>
      </c>
      <c r="E6" s="30"/>
      <c r="F6" s="30"/>
      <c r="G6" s="30"/>
      <c r="H6" s="30"/>
      <c r="I6" s="127"/>
      <c r="J6" s="30"/>
      <c r="K6" s="32"/>
    </row>
    <row r="7" spans="1:70" ht="22.5" customHeight="1">
      <c r="B7" s="29"/>
      <c r="C7" s="30"/>
      <c r="D7" s="30"/>
      <c r="E7" s="441" t="str">
        <f>'Rekapitulace stavby'!K6</f>
        <v>III/4334, III/36711 - Kelčice - Investice obce</v>
      </c>
      <c r="F7" s="442"/>
      <c r="G7" s="442"/>
      <c r="H7" s="442"/>
      <c r="I7" s="127"/>
      <c r="J7" s="30"/>
      <c r="K7" s="32"/>
    </row>
    <row r="8" spans="1:70" ht="15">
      <c r="B8" s="29"/>
      <c r="C8" s="30"/>
      <c r="D8" s="38" t="s">
        <v>107</v>
      </c>
      <c r="E8" s="30"/>
      <c r="F8" s="30"/>
      <c r="G8" s="30"/>
      <c r="H8" s="30"/>
      <c r="I8" s="127"/>
      <c r="J8" s="30"/>
      <c r="K8" s="32"/>
    </row>
    <row r="9" spans="1:70" s="1" customFormat="1" ht="22.5" customHeight="1">
      <c r="B9" s="42"/>
      <c r="C9" s="43"/>
      <c r="D9" s="43"/>
      <c r="E9" s="441" t="s">
        <v>714</v>
      </c>
      <c r="F9" s="443"/>
      <c r="G9" s="443"/>
      <c r="H9" s="443"/>
      <c r="I9" s="128"/>
      <c r="J9" s="43"/>
      <c r="K9" s="46"/>
    </row>
    <row r="10" spans="1:70" s="1" customFormat="1" ht="15">
      <c r="B10" s="42"/>
      <c r="C10" s="43"/>
      <c r="D10" s="38" t="s">
        <v>109</v>
      </c>
      <c r="E10" s="43"/>
      <c r="F10" s="43"/>
      <c r="G10" s="43"/>
      <c r="H10" s="43"/>
      <c r="I10" s="128"/>
      <c r="J10" s="43"/>
      <c r="K10" s="46"/>
    </row>
    <row r="11" spans="1:70" s="1" customFormat="1" ht="36.950000000000003" customHeight="1">
      <c r="B11" s="42"/>
      <c r="C11" s="43"/>
      <c r="D11" s="43"/>
      <c r="E11" s="444" t="s">
        <v>1272</v>
      </c>
      <c r="F11" s="443"/>
      <c r="G11" s="443"/>
      <c r="H11" s="443"/>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21</v>
      </c>
      <c r="E13" s="43"/>
      <c r="F13" s="36" t="s">
        <v>22</v>
      </c>
      <c r="G13" s="43"/>
      <c r="H13" s="43"/>
      <c r="I13" s="129" t="s">
        <v>23</v>
      </c>
      <c r="J13" s="36" t="s">
        <v>22</v>
      </c>
      <c r="K13" s="46"/>
    </row>
    <row r="14" spans="1:70" s="1" customFormat="1" ht="14.45" customHeight="1">
      <c r="B14" s="42"/>
      <c r="C14" s="43"/>
      <c r="D14" s="38" t="s">
        <v>25</v>
      </c>
      <c r="E14" s="43"/>
      <c r="F14" s="36" t="s">
        <v>26</v>
      </c>
      <c r="G14" s="43"/>
      <c r="H14" s="43"/>
      <c r="I14" s="129" t="s">
        <v>27</v>
      </c>
      <c r="J14" s="130" t="str">
        <f>'Rekapitulace stavby'!AN8</f>
        <v>25.10.2016</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31</v>
      </c>
      <c r="E16" s="43"/>
      <c r="F16" s="43"/>
      <c r="G16" s="43"/>
      <c r="H16" s="43"/>
      <c r="I16" s="129" t="s">
        <v>32</v>
      </c>
      <c r="J16" s="36" t="s">
        <v>111</v>
      </c>
      <c r="K16" s="46"/>
    </row>
    <row r="17" spans="2:11" s="1" customFormat="1" ht="18" customHeight="1">
      <c r="B17" s="42"/>
      <c r="C17" s="43"/>
      <c r="D17" s="43"/>
      <c r="E17" s="36" t="s">
        <v>1273</v>
      </c>
      <c r="F17" s="43"/>
      <c r="G17" s="43"/>
      <c r="H17" s="43"/>
      <c r="I17" s="129" t="s">
        <v>34</v>
      </c>
      <c r="J17" s="36" t="s">
        <v>22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35</v>
      </c>
      <c r="E19" s="43"/>
      <c r="F19" s="43"/>
      <c r="G19" s="43"/>
      <c r="H19" s="43"/>
      <c r="I19" s="129" t="s">
        <v>32</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34</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37</v>
      </c>
      <c r="E22" s="43"/>
      <c r="F22" s="43"/>
      <c r="G22" s="43"/>
      <c r="H22" s="43"/>
      <c r="I22" s="129" t="s">
        <v>32</v>
      </c>
      <c r="J22" s="36" t="s">
        <v>22</v>
      </c>
      <c r="K22" s="46"/>
    </row>
    <row r="23" spans="2:11" s="1" customFormat="1" ht="18" customHeight="1">
      <c r="B23" s="42"/>
      <c r="C23" s="43"/>
      <c r="D23" s="43"/>
      <c r="E23" s="36" t="s">
        <v>38</v>
      </c>
      <c r="F23" s="43"/>
      <c r="G23" s="43"/>
      <c r="H23" s="43"/>
      <c r="I23" s="129" t="s">
        <v>34</v>
      </c>
      <c r="J23" s="36" t="s">
        <v>22</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22.5" customHeight="1">
      <c r="B26" s="131"/>
      <c r="C26" s="132"/>
      <c r="D26" s="132"/>
      <c r="E26" s="404" t="s">
        <v>22</v>
      </c>
      <c r="F26" s="404"/>
      <c r="G26" s="404"/>
      <c r="H26" s="404"/>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41</v>
      </c>
      <c r="E29" s="43"/>
      <c r="F29" s="43"/>
      <c r="G29" s="43"/>
      <c r="H29" s="43"/>
      <c r="I29" s="128"/>
      <c r="J29" s="138">
        <f>ROUND(J84,2)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43</v>
      </c>
      <c r="G31" s="43"/>
      <c r="H31" s="43"/>
      <c r="I31" s="139" t="s">
        <v>42</v>
      </c>
      <c r="J31" s="47" t="s">
        <v>44</v>
      </c>
      <c r="K31" s="46"/>
    </row>
    <row r="32" spans="2:11" s="1" customFormat="1" ht="14.45" customHeight="1">
      <c r="B32" s="42"/>
      <c r="C32" s="43"/>
      <c r="D32" s="50" t="s">
        <v>45</v>
      </c>
      <c r="E32" s="50" t="s">
        <v>46</v>
      </c>
      <c r="F32" s="140">
        <f>ROUND(SUM(BE84:BE87), 2)</f>
        <v>0</v>
      </c>
      <c r="G32" s="43"/>
      <c r="H32" s="43"/>
      <c r="I32" s="141">
        <v>0.21</v>
      </c>
      <c r="J32" s="140">
        <f>ROUND(ROUND((SUM(BE84:BE87)), 2)*I32, 2)</f>
        <v>0</v>
      </c>
      <c r="K32" s="46"/>
    </row>
    <row r="33" spans="2:11" s="1" customFormat="1" ht="14.45" customHeight="1">
      <c r="B33" s="42"/>
      <c r="C33" s="43"/>
      <c r="D33" s="43"/>
      <c r="E33" s="50" t="s">
        <v>47</v>
      </c>
      <c r="F33" s="140">
        <f>ROUND(SUM(BF84:BF87), 2)</f>
        <v>0</v>
      </c>
      <c r="G33" s="43"/>
      <c r="H33" s="43"/>
      <c r="I33" s="141">
        <v>0.15</v>
      </c>
      <c r="J33" s="140">
        <f>ROUND(ROUND((SUM(BF84:BF87)), 2)*I33, 2)</f>
        <v>0</v>
      </c>
      <c r="K33" s="46"/>
    </row>
    <row r="34" spans="2:11" s="1" customFormat="1" ht="14.45" hidden="1" customHeight="1">
      <c r="B34" s="42"/>
      <c r="C34" s="43"/>
      <c r="D34" s="43"/>
      <c r="E34" s="50" t="s">
        <v>48</v>
      </c>
      <c r="F34" s="140">
        <f>ROUND(SUM(BG84:BG87), 2)</f>
        <v>0</v>
      </c>
      <c r="G34" s="43"/>
      <c r="H34" s="43"/>
      <c r="I34" s="141">
        <v>0.21</v>
      </c>
      <c r="J34" s="140">
        <v>0</v>
      </c>
      <c r="K34" s="46"/>
    </row>
    <row r="35" spans="2:11" s="1" customFormat="1" ht="14.45" hidden="1" customHeight="1">
      <c r="B35" s="42"/>
      <c r="C35" s="43"/>
      <c r="D35" s="43"/>
      <c r="E35" s="50" t="s">
        <v>49</v>
      </c>
      <c r="F35" s="140">
        <f>ROUND(SUM(BH84:BH87), 2)</f>
        <v>0</v>
      </c>
      <c r="G35" s="43"/>
      <c r="H35" s="43"/>
      <c r="I35" s="141">
        <v>0.15</v>
      </c>
      <c r="J35" s="140">
        <v>0</v>
      </c>
      <c r="K35" s="46"/>
    </row>
    <row r="36" spans="2:11" s="1" customFormat="1" ht="14.45" hidden="1" customHeight="1">
      <c r="B36" s="42"/>
      <c r="C36" s="43"/>
      <c r="D36" s="43"/>
      <c r="E36" s="50" t="s">
        <v>50</v>
      </c>
      <c r="F36" s="140">
        <f>ROUND(SUM(BI84:BI87),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51</v>
      </c>
      <c r="E38" s="80"/>
      <c r="F38" s="80"/>
      <c r="G38" s="144" t="s">
        <v>52</v>
      </c>
      <c r="H38" s="145" t="s">
        <v>53</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112</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18</v>
      </c>
      <c r="D46" s="43"/>
      <c r="E46" s="43"/>
      <c r="F46" s="43"/>
      <c r="G46" s="43"/>
      <c r="H46" s="43"/>
      <c r="I46" s="128"/>
      <c r="J46" s="43"/>
      <c r="K46" s="46"/>
    </row>
    <row r="47" spans="2:11" s="1" customFormat="1" ht="22.5" customHeight="1">
      <c r="B47" s="42"/>
      <c r="C47" s="43"/>
      <c r="D47" s="43"/>
      <c r="E47" s="441" t="str">
        <f>E7</f>
        <v>III/4334, III/36711 - Kelčice - Investice obce</v>
      </c>
      <c r="F47" s="442"/>
      <c r="G47" s="442"/>
      <c r="H47" s="442"/>
      <c r="I47" s="128"/>
      <c r="J47" s="43"/>
      <c r="K47" s="46"/>
    </row>
    <row r="48" spans="2:11" ht="15">
      <c r="B48" s="29"/>
      <c r="C48" s="38" t="s">
        <v>107</v>
      </c>
      <c r="D48" s="30"/>
      <c r="E48" s="30"/>
      <c r="F48" s="30"/>
      <c r="G48" s="30"/>
      <c r="H48" s="30"/>
      <c r="I48" s="127"/>
      <c r="J48" s="30"/>
      <c r="K48" s="32"/>
    </row>
    <row r="49" spans="2:47" s="1" customFormat="1" ht="22.5" customHeight="1">
      <c r="B49" s="42"/>
      <c r="C49" s="43"/>
      <c r="D49" s="43"/>
      <c r="E49" s="441" t="s">
        <v>714</v>
      </c>
      <c r="F49" s="443"/>
      <c r="G49" s="443"/>
      <c r="H49" s="443"/>
      <c r="I49" s="128"/>
      <c r="J49" s="43"/>
      <c r="K49" s="46"/>
    </row>
    <row r="50" spans="2:47" s="1" customFormat="1" ht="14.45" customHeight="1">
      <c r="B50" s="42"/>
      <c r="C50" s="38" t="s">
        <v>109</v>
      </c>
      <c r="D50" s="43"/>
      <c r="E50" s="43"/>
      <c r="F50" s="43"/>
      <c r="G50" s="43"/>
      <c r="H50" s="43"/>
      <c r="I50" s="128"/>
      <c r="J50" s="43"/>
      <c r="K50" s="46"/>
    </row>
    <row r="51" spans="2:47" s="1" customFormat="1" ht="23.25" customHeight="1">
      <c r="B51" s="42"/>
      <c r="C51" s="43"/>
      <c r="D51" s="43"/>
      <c r="E51" s="444" t="str">
        <f>E11</f>
        <v>24 - SO 402 - Nové veřejné osvětlení - obec</v>
      </c>
      <c r="F51" s="443"/>
      <c r="G51" s="443"/>
      <c r="H51" s="443"/>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25</v>
      </c>
      <c r="D53" s="43"/>
      <c r="E53" s="43"/>
      <c r="F53" s="36" t="str">
        <f>F14</f>
        <v>Kelčice</v>
      </c>
      <c r="G53" s="43"/>
      <c r="H53" s="43"/>
      <c r="I53" s="129" t="s">
        <v>27</v>
      </c>
      <c r="J53" s="130" t="str">
        <f>IF(J14="","",J14)</f>
        <v>25.10.2016</v>
      </c>
      <c r="K53" s="46"/>
    </row>
    <row r="54" spans="2:47" s="1" customFormat="1" ht="6.95" customHeight="1">
      <c r="B54" s="42"/>
      <c r="C54" s="43"/>
      <c r="D54" s="43"/>
      <c r="E54" s="43"/>
      <c r="F54" s="43"/>
      <c r="G54" s="43"/>
      <c r="H54" s="43"/>
      <c r="I54" s="128"/>
      <c r="J54" s="43"/>
      <c r="K54" s="46"/>
    </row>
    <row r="55" spans="2:47" s="1" customFormat="1" ht="15">
      <c r="B55" s="42"/>
      <c r="C55" s="38" t="s">
        <v>31</v>
      </c>
      <c r="D55" s="43"/>
      <c r="E55" s="43"/>
      <c r="F55" s="36" t="str">
        <f>E17</f>
        <v>Správa silnic Olomouckého kraje</v>
      </c>
      <c r="G55" s="43"/>
      <c r="H55" s="43"/>
      <c r="I55" s="129" t="s">
        <v>37</v>
      </c>
      <c r="J55" s="36" t="str">
        <f>E23</f>
        <v>Atelis - Ateliér liniových staveb</v>
      </c>
      <c r="K55" s="46"/>
    </row>
    <row r="56" spans="2:47" s="1" customFormat="1" ht="14.45" customHeight="1">
      <c r="B56" s="42"/>
      <c r="C56" s="38" t="s">
        <v>35</v>
      </c>
      <c r="D56" s="43"/>
      <c r="E56" s="43"/>
      <c r="F56" s="36" t="str">
        <f>IF(E20="","",E20)</f>
        <v/>
      </c>
      <c r="G56" s="43"/>
      <c r="H56" s="43"/>
      <c r="I56" s="128"/>
      <c r="J56" s="43"/>
      <c r="K56" s="46"/>
    </row>
    <row r="57" spans="2:47" s="1" customFormat="1" ht="10.35" customHeight="1">
      <c r="B57" s="42"/>
      <c r="C57" s="43"/>
      <c r="D57" s="43"/>
      <c r="E57" s="43"/>
      <c r="F57" s="43"/>
      <c r="G57" s="43"/>
      <c r="H57" s="43"/>
      <c r="I57" s="128"/>
      <c r="J57" s="43"/>
      <c r="K57" s="46"/>
    </row>
    <row r="58" spans="2:47" s="1" customFormat="1" ht="29.25" customHeight="1">
      <c r="B58" s="42"/>
      <c r="C58" s="154" t="s">
        <v>113</v>
      </c>
      <c r="D58" s="142"/>
      <c r="E58" s="142"/>
      <c r="F58" s="142"/>
      <c r="G58" s="142"/>
      <c r="H58" s="142"/>
      <c r="I58" s="155"/>
      <c r="J58" s="156" t="s">
        <v>114</v>
      </c>
      <c r="K58" s="157"/>
    </row>
    <row r="59" spans="2:47" s="1" customFormat="1" ht="10.35" customHeight="1">
      <c r="B59" s="42"/>
      <c r="C59" s="43"/>
      <c r="D59" s="43"/>
      <c r="E59" s="43"/>
      <c r="F59" s="43"/>
      <c r="G59" s="43"/>
      <c r="H59" s="43"/>
      <c r="I59" s="128"/>
      <c r="J59" s="43"/>
      <c r="K59" s="46"/>
    </row>
    <row r="60" spans="2:47" s="1" customFormat="1" ht="29.25" customHeight="1">
      <c r="B60" s="42"/>
      <c r="C60" s="158" t="s">
        <v>115</v>
      </c>
      <c r="D60" s="43"/>
      <c r="E60" s="43"/>
      <c r="F60" s="43"/>
      <c r="G60" s="43"/>
      <c r="H60" s="43"/>
      <c r="I60" s="128"/>
      <c r="J60" s="138">
        <f>J84</f>
        <v>0</v>
      </c>
      <c r="K60" s="46"/>
      <c r="AU60" s="25" t="s">
        <v>116</v>
      </c>
    </row>
    <row r="61" spans="2:47" s="8" customFormat="1" ht="24.95" customHeight="1">
      <c r="B61" s="159"/>
      <c r="C61" s="160"/>
      <c r="D61" s="161" t="s">
        <v>1262</v>
      </c>
      <c r="E61" s="162"/>
      <c r="F61" s="162"/>
      <c r="G61" s="162"/>
      <c r="H61" s="162"/>
      <c r="I61" s="163"/>
      <c r="J61" s="164">
        <f>J85</f>
        <v>0</v>
      </c>
      <c r="K61" s="165"/>
    </row>
    <row r="62" spans="2:47" s="9" customFormat="1" ht="19.899999999999999" customHeight="1">
      <c r="B62" s="166"/>
      <c r="C62" s="167"/>
      <c r="D62" s="168" t="s">
        <v>1263</v>
      </c>
      <c r="E62" s="169"/>
      <c r="F62" s="169"/>
      <c r="G62" s="169"/>
      <c r="H62" s="169"/>
      <c r="I62" s="170"/>
      <c r="J62" s="171">
        <f>J86</f>
        <v>0</v>
      </c>
      <c r="K62" s="172"/>
    </row>
    <row r="63" spans="2:47" s="1" customFormat="1" ht="21.75" customHeight="1">
      <c r="B63" s="42"/>
      <c r="C63" s="43"/>
      <c r="D63" s="43"/>
      <c r="E63" s="43"/>
      <c r="F63" s="43"/>
      <c r="G63" s="43"/>
      <c r="H63" s="43"/>
      <c r="I63" s="128"/>
      <c r="J63" s="43"/>
      <c r="K63" s="46"/>
    </row>
    <row r="64" spans="2:47" s="1" customFormat="1" ht="6.95" customHeight="1">
      <c r="B64" s="57"/>
      <c r="C64" s="58"/>
      <c r="D64" s="58"/>
      <c r="E64" s="58"/>
      <c r="F64" s="58"/>
      <c r="G64" s="58"/>
      <c r="H64" s="58"/>
      <c r="I64" s="149"/>
      <c r="J64" s="58"/>
      <c r="K64" s="59"/>
    </row>
    <row r="68" spans="2:12" s="1" customFormat="1" ht="6.95" customHeight="1">
      <c r="B68" s="60"/>
      <c r="C68" s="61"/>
      <c r="D68" s="61"/>
      <c r="E68" s="61"/>
      <c r="F68" s="61"/>
      <c r="G68" s="61"/>
      <c r="H68" s="61"/>
      <c r="I68" s="152"/>
      <c r="J68" s="61"/>
      <c r="K68" s="61"/>
      <c r="L68" s="62"/>
    </row>
    <row r="69" spans="2:12" s="1" customFormat="1" ht="36.950000000000003" customHeight="1">
      <c r="B69" s="42"/>
      <c r="C69" s="63" t="s">
        <v>128</v>
      </c>
      <c r="D69" s="64"/>
      <c r="E69" s="64"/>
      <c r="F69" s="64"/>
      <c r="G69" s="64"/>
      <c r="H69" s="64"/>
      <c r="I69" s="173"/>
      <c r="J69" s="64"/>
      <c r="K69" s="64"/>
      <c r="L69" s="62"/>
    </row>
    <row r="70" spans="2:12" s="1" customFormat="1" ht="6.95" customHeight="1">
      <c r="B70" s="42"/>
      <c r="C70" s="64"/>
      <c r="D70" s="64"/>
      <c r="E70" s="64"/>
      <c r="F70" s="64"/>
      <c r="G70" s="64"/>
      <c r="H70" s="64"/>
      <c r="I70" s="173"/>
      <c r="J70" s="64"/>
      <c r="K70" s="64"/>
      <c r="L70" s="62"/>
    </row>
    <row r="71" spans="2:12" s="1" customFormat="1" ht="14.45" customHeight="1">
      <c r="B71" s="42"/>
      <c r="C71" s="66" t="s">
        <v>18</v>
      </c>
      <c r="D71" s="64"/>
      <c r="E71" s="64"/>
      <c r="F71" s="64"/>
      <c r="G71" s="64"/>
      <c r="H71" s="64"/>
      <c r="I71" s="173"/>
      <c r="J71" s="64"/>
      <c r="K71" s="64"/>
      <c r="L71" s="62"/>
    </row>
    <row r="72" spans="2:12" s="1" customFormat="1" ht="22.5" customHeight="1">
      <c r="B72" s="42"/>
      <c r="C72" s="64"/>
      <c r="D72" s="64"/>
      <c r="E72" s="439" t="str">
        <f>E7</f>
        <v>III/4334, III/36711 - Kelčice - Investice obce</v>
      </c>
      <c r="F72" s="446"/>
      <c r="G72" s="446"/>
      <c r="H72" s="446"/>
      <c r="I72" s="173"/>
      <c r="J72" s="64"/>
      <c r="K72" s="64"/>
      <c r="L72" s="62"/>
    </row>
    <row r="73" spans="2:12" ht="15">
      <c r="B73" s="29"/>
      <c r="C73" s="66" t="s">
        <v>107</v>
      </c>
      <c r="D73" s="174"/>
      <c r="E73" s="174"/>
      <c r="F73" s="174"/>
      <c r="G73" s="174"/>
      <c r="H73" s="174"/>
      <c r="J73" s="174"/>
      <c r="K73" s="174"/>
      <c r="L73" s="175"/>
    </row>
    <row r="74" spans="2:12" s="1" customFormat="1" ht="22.5" customHeight="1">
      <c r="B74" s="42"/>
      <c r="C74" s="64"/>
      <c r="D74" s="64"/>
      <c r="E74" s="439" t="s">
        <v>714</v>
      </c>
      <c r="F74" s="440"/>
      <c r="G74" s="440"/>
      <c r="H74" s="440"/>
      <c r="I74" s="173"/>
      <c r="J74" s="64"/>
      <c r="K74" s="64"/>
      <c r="L74" s="62"/>
    </row>
    <row r="75" spans="2:12" s="1" customFormat="1" ht="14.45" customHeight="1">
      <c r="B75" s="42"/>
      <c r="C75" s="66" t="s">
        <v>109</v>
      </c>
      <c r="D75" s="64"/>
      <c r="E75" s="64"/>
      <c r="F75" s="64"/>
      <c r="G75" s="64"/>
      <c r="H75" s="64"/>
      <c r="I75" s="173"/>
      <c r="J75" s="64"/>
      <c r="K75" s="64"/>
      <c r="L75" s="62"/>
    </row>
    <row r="76" spans="2:12" s="1" customFormat="1" ht="23.25" customHeight="1">
      <c r="B76" s="42"/>
      <c r="C76" s="64"/>
      <c r="D76" s="64"/>
      <c r="E76" s="415" t="str">
        <f>E11</f>
        <v>24 - SO 402 - Nové veřejné osvětlení - obec</v>
      </c>
      <c r="F76" s="440"/>
      <c r="G76" s="440"/>
      <c r="H76" s="440"/>
      <c r="I76" s="173"/>
      <c r="J76" s="64"/>
      <c r="K76" s="64"/>
      <c r="L76" s="62"/>
    </row>
    <row r="77" spans="2:12" s="1" customFormat="1" ht="6.95" customHeight="1">
      <c r="B77" s="42"/>
      <c r="C77" s="64"/>
      <c r="D77" s="64"/>
      <c r="E77" s="64"/>
      <c r="F77" s="64"/>
      <c r="G77" s="64"/>
      <c r="H77" s="64"/>
      <c r="I77" s="173"/>
      <c r="J77" s="64"/>
      <c r="K77" s="64"/>
      <c r="L77" s="62"/>
    </row>
    <row r="78" spans="2:12" s="1" customFormat="1" ht="18" customHeight="1">
      <c r="B78" s="42"/>
      <c r="C78" s="66" t="s">
        <v>25</v>
      </c>
      <c r="D78" s="64"/>
      <c r="E78" s="64"/>
      <c r="F78" s="176" t="str">
        <f>F14</f>
        <v>Kelčice</v>
      </c>
      <c r="G78" s="64"/>
      <c r="H78" s="64"/>
      <c r="I78" s="177" t="s">
        <v>27</v>
      </c>
      <c r="J78" s="74" t="str">
        <f>IF(J14="","",J14)</f>
        <v>25.10.2016</v>
      </c>
      <c r="K78" s="64"/>
      <c r="L78" s="62"/>
    </row>
    <row r="79" spans="2:12" s="1" customFormat="1" ht="6.95" customHeight="1">
      <c r="B79" s="42"/>
      <c r="C79" s="64"/>
      <c r="D79" s="64"/>
      <c r="E79" s="64"/>
      <c r="F79" s="64"/>
      <c r="G79" s="64"/>
      <c r="H79" s="64"/>
      <c r="I79" s="173"/>
      <c r="J79" s="64"/>
      <c r="K79" s="64"/>
      <c r="L79" s="62"/>
    </row>
    <row r="80" spans="2:12" s="1" customFormat="1" ht="15">
      <c r="B80" s="42"/>
      <c r="C80" s="66" t="s">
        <v>31</v>
      </c>
      <c r="D80" s="64"/>
      <c r="E80" s="64"/>
      <c r="F80" s="176" t="str">
        <f>E17</f>
        <v>Správa silnic Olomouckého kraje</v>
      </c>
      <c r="G80" s="64"/>
      <c r="H80" s="64"/>
      <c r="I80" s="177" t="s">
        <v>37</v>
      </c>
      <c r="J80" s="176" t="str">
        <f>E23</f>
        <v>Atelis - Ateliér liniových staveb</v>
      </c>
      <c r="K80" s="64"/>
      <c r="L80" s="62"/>
    </row>
    <row r="81" spans="2:65" s="1" customFormat="1" ht="14.45" customHeight="1">
      <c r="B81" s="42"/>
      <c r="C81" s="66" t="s">
        <v>35</v>
      </c>
      <c r="D81" s="64"/>
      <c r="E81" s="64"/>
      <c r="F81" s="176" t="str">
        <f>IF(E20="","",E20)</f>
        <v/>
      </c>
      <c r="G81" s="64"/>
      <c r="H81" s="64"/>
      <c r="I81" s="173"/>
      <c r="J81" s="64"/>
      <c r="K81" s="64"/>
      <c r="L81" s="62"/>
    </row>
    <row r="82" spans="2:65" s="1" customFormat="1" ht="10.35" customHeight="1">
      <c r="B82" s="42"/>
      <c r="C82" s="64"/>
      <c r="D82" s="64"/>
      <c r="E82" s="64"/>
      <c r="F82" s="64"/>
      <c r="G82" s="64"/>
      <c r="H82" s="64"/>
      <c r="I82" s="173"/>
      <c r="J82" s="64"/>
      <c r="K82" s="64"/>
      <c r="L82" s="62"/>
    </row>
    <row r="83" spans="2:65" s="10" customFormat="1" ht="29.25" customHeight="1">
      <c r="B83" s="178"/>
      <c r="C83" s="179" t="s">
        <v>129</v>
      </c>
      <c r="D83" s="180" t="s">
        <v>60</v>
      </c>
      <c r="E83" s="180" t="s">
        <v>56</v>
      </c>
      <c r="F83" s="180" t="s">
        <v>130</v>
      </c>
      <c r="G83" s="180" t="s">
        <v>131</v>
      </c>
      <c r="H83" s="180" t="s">
        <v>132</v>
      </c>
      <c r="I83" s="181" t="s">
        <v>133</v>
      </c>
      <c r="J83" s="180" t="s">
        <v>114</v>
      </c>
      <c r="K83" s="182" t="s">
        <v>134</v>
      </c>
      <c r="L83" s="183"/>
      <c r="M83" s="82" t="s">
        <v>135</v>
      </c>
      <c r="N83" s="83" t="s">
        <v>45</v>
      </c>
      <c r="O83" s="83" t="s">
        <v>136</v>
      </c>
      <c r="P83" s="83" t="s">
        <v>137</v>
      </c>
      <c r="Q83" s="83" t="s">
        <v>138</v>
      </c>
      <c r="R83" s="83" t="s">
        <v>139</v>
      </c>
      <c r="S83" s="83" t="s">
        <v>140</v>
      </c>
      <c r="T83" s="84" t="s">
        <v>141</v>
      </c>
    </row>
    <row r="84" spans="2:65" s="1" customFormat="1" ht="29.25" customHeight="1">
      <c r="B84" s="42"/>
      <c r="C84" s="88" t="s">
        <v>115</v>
      </c>
      <c r="D84" s="64"/>
      <c r="E84" s="64"/>
      <c r="F84" s="64"/>
      <c r="G84" s="64"/>
      <c r="H84" s="64"/>
      <c r="I84" s="173"/>
      <c r="J84" s="184">
        <f>BK84</f>
        <v>0</v>
      </c>
      <c r="K84" s="64"/>
      <c r="L84" s="62"/>
      <c r="M84" s="85"/>
      <c r="N84" s="86"/>
      <c r="O84" s="86"/>
      <c r="P84" s="185">
        <f>P85</f>
        <v>0</v>
      </c>
      <c r="Q84" s="86"/>
      <c r="R84" s="185">
        <f>R85</f>
        <v>0</v>
      </c>
      <c r="S84" s="86"/>
      <c r="T84" s="186">
        <f>T85</f>
        <v>0</v>
      </c>
      <c r="AT84" s="25" t="s">
        <v>74</v>
      </c>
      <c r="AU84" s="25" t="s">
        <v>116</v>
      </c>
      <c r="BK84" s="187">
        <f>BK85</f>
        <v>0</v>
      </c>
    </row>
    <row r="85" spans="2:65" s="11" customFormat="1" ht="37.35" customHeight="1">
      <c r="B85" s="188"/>
      <c r="C85" s="189"/>
      <c r="D85" s="190" t="s">
        <v>74</v>
      </c>
      <c r="E85" s="191" t="s">
        <v>1264</v>
      </c>
      <c r="F85" s="191" t="s">
        <v>1265</v>
      </c>
      <c r="G85" s="189"/>
      <c r="H85" s="189"/>
      <c r="I85" s="192"/>
      <c r="J85" s="193">
        <f>BK85</f>
        <v>0</v>
      </c>
      <c r="K85" s="189"/>
      <c r="L85" s="194"/>
      <c r="M85" s="195"/>
      <c r="N85" s="196"/>
      <c r="O85" s="196"/>
      <c r="P85" s="197">
        <f>P86</f>
        <v>0</v>
      </c>
      <c r="Q85" s="196"/>
      <c r="R85" s="197">
        <f>R86</f>
        <v>0</v>
      </c>
      <c r="S85" s="196"/>
      <c r="T85" s="198">
        <f>T86</f>
        <v>0</v>
      </c>
      <c r="AR85" s="199" t="s">
        <v>151</v>
      </c>
      <c r="AT85" s="200" t="s">
        <v>74</v>
      </c>
      <c r="AU85" s="200" t="s">
        <v>75</v>
      </c>
      <c r="AY85" s="199" t="s">
        <v>144</v>
      </c>
      <c r="BK85" s="201">
        <f>BK86</f>
        <v>0</v>
      </c>
    </row>
    <row r="86" spans="2:65" s="11" customFormat="1" ht="19.899999999999999" customHeight="1">
      <c r="B86" s="188"/>
      <c r="C86" s="189"/>
      <c r="D86" s="202" t="s">
        <v>74</v>
      </c>
      <c r="E86" s="203" t="s">
        <v>1266</v>
      </c>
      <c r="F86" s="203" t="s">
        <v>1267</v>
      </c>
      <c r="G86" s="189"/>
      <c r="H86" s="189"/>
      <c r="I86" s="192"/>
      <c r="J86" s="204">
        <f>BK86</f>
        <v>0</v>
      </c>
      <c r="K86" s="189"/>
      <c r="L86" s="194"/>
      <c r="M86" s="195"/>
      <c r="N86" s="196"/>
      <c r="O86" s="196"/>
      <c r="P86" s="197">
        <f>P87</f>
        <v>0</v>
      </c>
      <c r="Q86" s="196"/>
      <c r="R86" s="197">
        <f>R87</f>
        <v>0</v>
      </c>
      <c r="S86" s="196"/>
      <c r="T86" s="198">
        <f>T87</f>
        <v>0</v>
      </c>
      <c r="AR86" s="199" t="s">
        <v>151</v>
      </c>
      <c r="AT86" s="200" t="s">
        <v>74</v>
      </c>
      <c r="AU86" s="200" t="s">
        <v>24</v>
      </c>
      <c r="AY86" s="199" t="s">
        <v>144</v>
      </c>
      <c r="BK86" s="201">
        <f>BK87</f>
        <v>0</v>
      </c>
    </row>
    <row r="87" spans="2:65" s="1" customFormat="1" ht="22.5" customHeight="1">
      <c r="B87" s="42"/>
      <c r="C87" s="205" t="s">
        <v>24</v>
      </c>
      <c r="D87" s="205" t="s">
        <v>146</v>
      </c>
      <c r="E87" s="206" t="s">
        <v>1274</v>
      </c>
      <c r="F87" s="207" t="s">
        <v>1275</v>
      </c>
      <c r="G87" s="208" t="s">
        <v>676</v>
      </c>
      <c r="H87" s="209">
        <v>1</v>
      </c>
      <c r="I87" s="210"/>
      <c r="J87" s="211">
        <f>ROUND(I87*H87,2)</f>
        <v>0</v>
      </c>
      <c r="K87" s="207" t="s">
        <v>22</v>
      </c>
      <c r="L87" s="62"/>
      <c r="M87" s="212" t="s">
        <v>22</v>
      </c>
      <c r="N87" s="292" t="s">
        <v>46</v>
      </c>
      <c r="O87" s="287"/>
      <c r="P87" s="293">
        <f>O87*H87</f>
        <v>0</v>
      </c>
      <c r="Q87" s="293">
        <v>0</v>
      </c>
      <c r="R87" s="293">
        <f>Q87*H87</f>
        <v>0</v>
      </c>
      <c r="S87" s="293">
        <v>0</v>
      </c>
      <c r="T87" s="294">
        <f>S87*H87</f>
        <v>0</v>
      </c>
      <c r="AR87" s="25" t="s">
        <v>1270</v>
      </c>
      <c r="AT87" s="25" t="s">
        <v>146</v>
      </c>
      <c r="AU87" s="25" t="s">
        <v>82</v>
      </c>
      <c r="AY87" s="25" t="s">
        <v>144</v>
      </c>
      <c r="BE87" s="216">
        <f>IF(N87="základní",J87,0)</f>
        <v>0</v>
      </c>
      <c r="BF87" s="216">
        <f>IF(N87="snížená",J87,0)</f>
        <v>0</v>
      </c>
      <c r="BG87" s="216">
        <f>IF(N87="zákl. přenesená",J87,0)</f>
        <v>0</v>
      </c>
      <c r="BH87" s="216">
        <f>IF(N87="sníž. přenesená",J87,0)</f>
        <v>0</v>
      </c>
      <c r="BI87" s="216">
        <f>IF(N87="nulová",J87,0)</f>
        <v>0</v>
      </c>
      <c r="BJ87" s="25" t="s">
        <v>24</v>
      </c>
      <c r="BK87" s="216">
        <f>ROUND(I87*H87,2)</f>
        <v>0</v>
      </c>
      <c r="BL87" s="25" t="s">
        <v>1270</v>
      </c>
      <c r="BM87" s="25" t="s">
        <v>1276</v>
      </c>
    </row>
    <row r="88" spans="2:65" s="1" customFormat="1" ht="6.95" customHeight="1">
      <c r="B88" s="57"/>
      <c r="C88" s="58"/>
      <c r="D88" s="58"/>
      <c r="E88" s="58"/>
      <c r="F88" s="58"/>
      <c r="G88" s="58"/>
      <c r="H88" s="58"/>
      <c r="I88" s="149"/>
      <c r="J88" s="58"/>
      <c r="K88" s="58"/>
      <c r="L88" s="62"/>
    </row>
  </sheetData>
  <sheetProtection password="CC35" sheet="1" objects="1" scenarios="1" formatCells="0" formatColumns="0" formatRows="0" sort="0" autoFilter="0"/>
  <autoFilter ref="C83:K87"/>
  <mergeCells count="12">
    <mergeCell ref="G1:H1"/>
    <mergeCell ref="L2:V2"/>
    <mergeCell ref="E49:H49"/>
    <mergeCell ref="E51:H51"/>
    <mergeCell ref="E72:H72"/>
    <mergeCell ref="E74:H74"/>
    <mergeCell ref="E76:H76"/>
    <mergeCell ref="E7:H7"/>
    <mergeCell ref="E9:H9"/>
    <mergeCell ref="E11:H11"/>
    <mergeCell ref="E26:H26"/>
    <mergeCell ref="E47:H47"/>
  </mergeCells>
  <hyperlinks>
    <hyperlink ref="F1:G1" location="C2" display="1) Krycí list soupisu"/>
    <hyperlink ref="G1:H1" location="C58" display="2) Rekapitulace"/>
    <hyperlink ref="J1" location="C8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
  <sheetViews>
    <sheetView workbookViewId="0">
      <selection activeCell="E12" sqref="E12"/>
    </sheetView>
  </sheetViews>
  <sheetFormatPr defaultRowHeight="11.25"/>
  <cols>
    <col min="1" max="1" width="6.6640625" style="373" customWidth="1"/>
    <col min="2" max="2" width="13.6640625" style="373" customWidth="1"/>
    <col min="3" max="3" width="19.5" style="373" customWidth="1"/>
    <col min="4" max="5" width="13.6640625" style="373" customWidth="1"/>
    <col min="6" max="6" width="9" style="373" customWidth="1"/>
    <col min="7" max="7" width="13.6640625" style="373" customWidth="1"/>
    <col min="8" max="16384" width="9.33203125" style="373"/>
  </cols>
  <sheetData>
    <row r="1" spans="1:7" ht="20.25">
      <c r="A1" s="460" t="s">
        <v>1631</v>
      </c>
      <c r="B1" s="460"/>
      <c r="C1" s="460"/>
      <c r="D1" s="460"/>
      <c r="E1" s="460"/>
      <c r="F1" s="460"/>
      <c r="G1" s="460"/>
    </row>
    <row r="2" spans="1:7" ht="15">
      <c r="A2" s="461" t="s">
        <v>1630</v>
      </c>
      <c r="B2" s="461"/>
      <c r="C2" s="461"/>
      <c r="D2" s="461"/>
      <c r="E2" s="461"/>
      <c r="F2" s="461"/>
      <c r="G2" s="461"/>
    </row>
    <row r="3" spans="1:7" ht="15">
      <c r="A3" s="462" t="s">
        <v>1629</v>
      </c>
      <c r="B3" s="462"/>
      <c r="C3" s="462"/>
      <c r="D3" s="462"/>
      <c r="E3" s="462"/>
      <c r="F3" s="462"/>
      <c r="G3" s="462"/>
    </row>
    <row r="4" spans="1:7" ht="12" thickBot="1"/>
    <row r="5" spans="1:7" ht="15">
      <c r="A5" s="463" t="s">
        <v>1628</v>
      </c>
      <c r="B5" s="455"/>
      <c r="C5" s="455">
        <v>27161</v>
      </c>
      <c r="D5" s="455"/>
      <c r="E5" s="455"/>
      <c r="F5" s="455"/>
      <c r="G5" s="396"/>
    </row>
    <row r="6" spans="1:7" ht="15">
      <c r="A6" s="451" t="s">
        <v>1627</v>
      </c>
      <c r="B6" s="452"/>
      <c r="C6" s="452" t="s">
        <v>1626</v>
      </c>
      <c r="D6" s="452"/>
      <c r="E6" s="452"/>
      <c r="F6" s="452"/>
      <c r="G6" s="395"/>
    </row>
    <row r="7" spans="1:7" ht="15.75" thickBot="1">
      <c r="A7" s="453"/>
      <c r="B7" s="454"/>
      <c r="C7" s="454" t="s">
        <v>99</v>
      </c>
      <c r="D7" s="454"/>
      <c r="E7" s="454"/>
      <c r="F7" s="454"/>
      <c r="G7" s="394"/>
    </row>
    <row r="9" spans="1:7" ht="15">
      <c r="A9" s="393" t="s">
        <v>1625</v>
      </c>
      <c r="C9" s="392" t="s">
        <v>1667</v>
      </c>
    </row>
    <row r="10" spans="1:7" ht="15">
      <c r="A10" s="384"/>
      <c r="C10" s="392" t="s">
        <v>1623</v>
      </c>
    </row>
    <row r="11" spans="1:7">
      <c r="A11" s="384"/>
    </row>
    <row r="12" spans="1:7">
      <c r="A12" s="384" t="s">
        <v>1622</v>
      </c>
      <c r="C12" s="391" t="s">
        <v>1621</v>
      </c>
    </row>
    <row r="13" spans="1:7">
      <c r="A13" s="384" t="s">
        <v>1620</v>
      </c>
      <c r="C13" s="391" t="s">
        <v>1619</v>
      </c>
    </row>
    <row r="14" spans="1:7">
      <c r="A14" s="384" t="s">
        <v>1618</v>
      </c>
      <c r="C14" s="391" t="s">
        <v>1666</v>
      </c>
    </row>
    <row r="18" spans="1:7" ht="15.75">
      <c r="A18" s="465" t="s">
        <v>1616</v>
      </c>
      <c r="B18" s="465"/>
      <c r="C18" s="465"/>
      <c r="D18" s="465"/>
      <c r="E18" s="465"/>
      <c r="F18" s="465"/>
      <c r="G18" s="465"/>
    </row>
    <row r="19" spans="1:7">
      <c r="A19" s="464"/>
      <c r="B19" s="464"/>
      <c r="C19" s="464"/>
      <c r="D19" s="464"/>
      <c r="E19" s="464"/>
      <c r="F19" s="464"/>
      <c r="G19" s="464"/>
    </row>
    <row r="20" spans="1:7">
      <c r="A20" s="390" t="s">
        <v>1615</v>
      </c>
      <c r="B20" s="450" t="s">
        <v>1474</v>
      </c>
      <c r="C20" s="450"/>
      <c r="D20" s="450"/>
      <c r="E20" s="450"/>
      <c r="F20" s="450"/>
      <c r="G20" s="390" t="s">
        <v>1614</v>
      </c>
    </row>
    <row r="21" spans="1:7">
      <c r="A21" s="387" t="s">
        <v>1613</v>
      </c>
      <c r="B21" s="447" t="s">
        <v>1612</v>
      </c>
      <c r="C21" s="447"/>
      <c r="D21" s="447"/>
      <c r="E21" s="447"/>
      <c r="F21" s="447"/>
      <c r="G21" s="386"/>
    </row>
    <row r="22" spans="1:7">
      <c r="A22" s="389">
        <v>1</v>
      </c>
      <c r="B22" s="448" t="s">
        <v>1611</v>
      </c>
      <c r="C22" s="448"/>
      <c r="D22" s="448"/>
      <c r="E22" s="448"/>
      <c r="F22" s="448"/>
      <c r="G22" s="388"/>
    </row>
    <row r="23" spans="1:7">
      <c r="A23" s="389">
        <v>2</v>
      </c>
      <c r="B23" s="448" t="s">
        <v>1609</v>
      </c>
      <c r="C23" s="448"/>
      <c r="D23" s="448"/>
      <c r="E23" s="448"/>
      <c r="F23" s="448"/>
      <c r="G23" s="388"/>
    </row>
    <row r="24" spans="1:7">
      <c r="A24" s="389">
        <v>3</v>
      </c>
      <c r="B24" s="448" t="s">
        <v>1605</v>
      </c>
      <c r="C24" s="448"/>
      <c r="D24" s="448"/>
      <c r="E24" s="448"/>
      <c r="F24" s="448"/>
      <c r="G24" s="388"/>
    </row>
    <row r="25" spans="1:7">
      <c r="A25" s="389">
        <v>4</v>
      </c>
      <c r="B25" s="448" t="s">
        <v>1608</v>
      </c>
      <c r="C25" s="448"/>
      <c r="D25" s="448"/>
      <c r="E25" s="448"/>
      <c r="F25" s="448"/>
      <c r="G25" s="388"/>
    </row>
    <row r="26" spans="1:7">
      <c r="A26" s="389">
        <v>5</v>
      </c>
      <c r="B26" s="448" t="s">
        <v>1607</v>
      </c>
      <c r="C26" s="448"/>
      <c r="D26" s="448"/>
      <c r="E26" s="448"/>
      <c r="F26" s="448"/>
      <c r="G26" s="388"/>
    </row>
    <row r="27" spans="1:7">
      <c r="A27" s="389">
        <v>6</v>
      </c>
      <c r="B27" s="448" t="s">
        <v>1606</v>
      </c>
      <c r="C27" s="448"/>
      <c r="D27" s="448"/>
      <c r="E27" s="448"/>
      <c r="F27" s="448"/>
      <c r="G27" s="388"/>
    </row>
    <row r="28" spans="1:7">
      <c r="A28" s="389">
        <v>7</v>
      </c>
      <c r="B28" s="448" t="s">
        <v>1605</v>
      </c>
      <c r="C28" s="448"/>
      <c r="D28" s="448"/>
      <c r="E28" s="448"/>
      <c r="F28" s="448"/>
      <c r="G28" s="388"/>
    </row>
    <row r="29" spans="1:7">
      <c r="A29" s="389">
        <v>8</v>
      </c>
      <c r="B29" s="448" t="s">
        <v>1604</v>
      </c>
      <c r="C29" s="448"/>
      <c r="D29" s="448"/>
      <c r="E29" s="448"/>
      <c r="F29" s="448"/>
      <c r="G29" s="388"/>
    </row>
    <row r="30" spans="1:7">
      <c r="A30" s="389">
        <v>9</v>
      </c>
      <c r="B30" s="448" t="s">
        <v>1603</v>
      </c>
      <c r="C30" s="448"/>
      <c r="D30" s="448"/>
      <c r="E30" s="448"/>
      <c r="F30" s="448"/>
      <c r="G30" s="388"/>
    </row>
    <row r="31" spans="1:7">
      <c r="A31" s="387"/>
      <c r="B31" s="447" t="s">
        <v>1602</v>
      </c>
      <c r="C31" s="447"/>
      <c r="D31" s="447"/>
      <c r="E31" s="447"/>
      <c r="F31" s="447"/>
      <c r="G31" s="386"/>
    </row>
    <row r="32" spans="1:7">
      <c r="A32" s="389"/>
      <c r="B32" s="447"/>
      <c r="C32" s="447"/>
      <c r="D32" s="447"/>
      <c r="E32" s="447"/>
      <c r="F32" s="447"/>
      <c r="G32" s="388"/>
    </row>
    <row r="33" spans="1:7">
      <c r="A33" s="387" t="s">
        <v>1601</v>
      </c>
      <c r="B33" s="447" t="s">
        <v>1600</v>
      </c>
      <c r="C33" s="447"/>
      <c r="D33" s="447"/>
      <c r="E33" s="447"/>
      <c r="F33" s="447"/>
      <c r="G33" s="386"/>
    </row>
    <row r="34" spans="1:7">
      <c r="A34" s="389">
        <v>10</v>
      </c>
      <c r="B34" s="448" t="s">
        <v>1599</v>
      </c>
      <c r="C34" s="448"/>
      <c r="D34" s="448"/>
      <c r="E34" s="448"/>
      <c r="F34" s="448"/>
      <c r="G34" s="388"/>
    </row>
    <row r="35" spans="1:7">
      <c r="A35" s="387"/>
      <c r="B35" s="447" t="s">
        <v>1598</v>
      </c>
      <c r="C35" s="447"/>
      <c r="D35" s="447"/>
      <c r="E35" s="447"/>
      <c r="F35" s="447"/>
      <c r="G35" s="386"/>
    </row>
    <row r="36" spans="1:7">
      <c r="A36" s="389"/>
      <c r="B36" s="447"/>
      <c r="C36" s="447"/>
      <c r="D36" s="447"/>
      <c r="E36" s="447"/>
      <c r="F36" s="447"/>
      <c r="G36" s="388"/>
    </row>
    <row r="37" spans="1:7">
      <c r="A37" s="387" t="s">
        <v>1597</v>
      </c>
      <c r="B37" s="447" t="s">
        <v>1596</v>
      </c>
      <c r="C37" s="447"/>
      <c r="D37" s="447"/>
      <c r="E37" s="447"/>
      <c r="F37" s="447"/>
      <c r="G37" s="386"/>
    </row>
    <row r="38" spans="1:7">
      <c r="A38" s="389">
        <v>11</v>
      </c>
      <c r="B38" s="448" t="s">
        <v>1595</v>
      </c>
      <c r="C38" s="448"/>
      <c r="D38" s="448"/>
      <c r="E38" s="448"/>
      <c r="F38" s="448"/>
      <c r="G38" s="388"/>
    </row>
    <row r="39" spans="1:7">
      <c r="A39" s="389">
        <v>12</v>
      </c>
      <c r="B39" s="448" t="s">
        <v>1594</v>
      </c>
      <c r="C39" s="448"/>
      <c r="D39" s="448"/>
      <c r="E39" s="448"/>
      <c r="F39" s="448"/>
      <c r="G39" s="388"/>
    </row>
    <row r="40" spans="1:7">
      <c r="A40" s="387"/>
      <c r="B40" s="447" t="s">
        <v>1593</v>
      </c>
      <c r="C40" s="447"/>
      <c r="D40" s="447"/>
      <c r="E40" s="447"/>
      <c r="F40" s="447"/>
      <c r="G40" s="386"/>
    </row>
    <row r="41" spans="1:7">
      <c r="A41" s="389"/>
      <c r="B41" s="447"/>
      <c r="C41" s="447"/>
      <c r="D41" s="447"/>
      <c r="E41" s="447"/>
      <c r="F41" s="447"/>
      <c r="G41" s="388"/>
    </row>
    <row r="42" spans="1:7">
      <c r="A42" s="387" t="s">
        <v>1592</v>
      </c>
      <c r="B42" s="447" t="s">
        <v>1591</v>
      </c>
      <c r="C42" s="447"/>
      <c r="D42" s="447"/>
      <c r="E42" s="447"/>
      <c r="F42" s="447"/>
      <c r="G42" s="386"/>
    </row>
    <row r="43" spans="1:7">
      <c r="A43" s="389">
        <v>13</v>
      </c>
      <c r="B43" s="448" t="s">
        <v>1590</v>
      </c>
      <c r="C43" s="448"/>
      <c r="D43" s="448"/>
      <c r="E43" s="448"/>
      <c r="F43" s="448"/>
      <c r="G43" s="388"/>
    </row>
    <row r="44" spans="1:7">
      <c r="A44" s="387"/>
      <c r="B44" s="447" t="s">
        <v>1589</v>
      </c>
      <c r="C44" s="447"/>
      <c r="D44" s="447"/>
      <c r="E44" s="447"/>
      <c r="F44" s="447"/>
      <c r="G44" s="386"/>
    </row>
    <row r="45" spans="1:7">
      <c r="A45" s="389"/>
      <c r="B45" s="447"/>
      <c r="C45" s="447"/>
      <c r="D45" s="447"/>
      <c r="E45" s="447"/>
      <c r="F45" s="447"/>
      <c r="G45" s="388"/>
    </row>
    <row r="46" spans="1:7">
      <c r="A46" s="387"/>
      <c r="B46" s="447" t="s">
        <v>1588</v>
      </c>
      <c r="C46" s="447"/>
      <c r="D46" s="447"/>
      <c r="E46" s="447"/>
      <c r="F46" s="447"/>
      <c r="G46" s="386"/>
    </row>
    <row r="49" spans="1:7" ht="12">
      <c r="A49" s="385" t="s">
        <v>1587</v>
      </c>
    </row>
    <row r="61" spans="1:7" ht="15.75">
      <c r="A61" s="459" t="s">
        <v>1586</v>
      </c>
      <c r="B61" s="459"/>
      <c r="C61" s="459"/>
      <c r="D61" s="459"/>
      <c r="E61" s="459"/>
      <c r="F61" s="459"/>
      <c r="G61" s="459"/>
    </row>
    <row r="62" spans="1:7">
      <c r="A62" s="381" t="s">
        <v>1476</v>
      </c>
      <c r="B62" s="382" t="s">
        <v>1475</v>
      </c>
      <c r="C62" s="382" t="s">
        <v>1474</v>
      </c>
      <c r="D62" s="381" t="s">
        <v>1473</v>
      </c>
      <c r="E62" s="381" t="s">
        <v>1472</v>
      </c>
      <c r="F62" s="382" t="s">
        <v>1471</v>
      </c>
      <c r="G62" s="381" t="s">
        <v>1470</v>
      </c>
    </row>
    <row r="63" spans="1:7" ht="33.75">
      <c r="A63" s="380">
        <v>1</v>
      </c>
      <c r="B63" s="379" t="s">
        <v>1585</v>
      </c>
      <c r="C63" s="379" t="s">
        <v>1584</v>
      </c>
      <c r="D63" s="378"/>
      <c r="E63" s="378">
        <v>40</v>
      </c>
      <c r="F63" s="379" t="s">
        <v>220</v>
      </c>
      <c r="G63" s="378"/>
    </row>
    <row r="64" spans="1:7" ht="33.75">
      <c r="A64" s="380">
        <v>2</v>
      </c>
      <c r="B64" s="379" t="s">
        <v>1583</v>
      </c>
      <c r="C64" s="379" t="s">
        <v>1582</v>
      </c>
      <c r="D64" s="378"/>
      <c r="E64" s="378">
        <v>12</v>
      </c>
      <c r="F64" s="379" t="s">
        <v>895</v>
      </c>
      <c r="G64" s="378"/>
    </row>
    <row r="65" spans="1:7" ht="33.75">
      <c r="A65" s="380">
        <v>3</v>
      </c>
      <c r="B65" s="379" t="s">
        <v>1665</v>
      </c>
      <c r="C65" s="379" t="s">
        <v>1664</v>
      </c>
      <c r="D65" s="378"/>
      <c r="E65" s="378">
        <v>2</v>
      </c>
      <c r="F65" s="379" t="s">
        <v>895</v>
      </c>
      <c r="G65" s="378"/>
    </row>
    <row r="66" spans="1:7" ht="22.5">
      <c r="A66" s="380">
        <v>4</v>
      </c>
      <c r="B66" s="379" t="s">
        <v>1663</v>
      </c>
      <c r="C66" s="379" t="s">
        <v>1662</v>
      </c>
      <c r="D66" s="378"/>
      <c r="E66" s="378">
        <v>4</v>
      </c>
      <c r="F66" s="379" t="s">
        <v>895</v>
      </c>
      <c r="G66" s="378"/>
    </row>
    <row r="67" spans="1:7" ht="33.75">
      <c r="A67" s="380">
        <v>5</v>
      </c>
      <c r="B67" s="379" t="s">
        <v>1581</v>
      </c>
      <c r="C67" s="379" t="s">
        <v>1580</v>
      </c>
      <c r="D67" s="378"/>
      <c r="E67" s="378">
        <v>80</v>
      </c>
      <c r="F67" s="379" t="s">
        <v>895</v>
      </c>
      <c r="G67" s="378"/>
    </row>
    <row r="68" spans="1:7" ht="33.75">
      <c r="A68" s="380">
        <v>6</v>
      </c>
      <c r="B68" s="379" t="s">
        <v>1661</v>
      </c>
      <c r="C68" s="379" t="s">
        <v>1660</v>
      </c>
      <c r="D68" s="378"/>
      <c r="E68" s="378">
        <v>76</v>
      </c>
      <c r="F68" s="379" t="s">
        <v>895</v>
      </c>
      <c r="G68" s="378"/>
    </row>
    <row r="69" spans="1:7" ht="22.5">
      <c r="A69" s="380">
        <v>7</v>
      </c>
      <c r="B69" s="379" t="s">
        <v>1577</v>
      </c>
      <c r="C69" s="379" t="s">
        <v>1576</v>
      </c>
      <c r="D69" s="378"/>
      <c r="E69" s="378">
        <v>10</v>
      </c>
      <c r="F69" s="379" t="s">
        <v>895</v>
      </c>
      <c r="G69" s="378"/>
    </row>
    <row r="70" spans="1:7" ht="22.5">
      <c r="A70" s="380">
        <v>8</v>
      </c>
      <c r="B70" s="379" t="s">
        <v>1575</v>
      </c>
      <c r="C70" s="379" t="s">
        <v>1574</v>
      </c>
      <c r="D70" s="378"/>
      <c r="E70" s="378">
        <v>20</v>
      </c>
      <c r="F70" s="379" t="s">
        <v>895</v>
      </c>
      <c r="G70" s="378"/>
    </row>
    <row r="71" spans="1:7" ht="22.5">
      <c r="A71" s="380">
        <v>9</v>
      </c>
      <c r="B71" s="379" t="s">
        <v>1571</v>
      </c>
      <c r="C71" s="379" t="s">
        <v>1570</v>
      </c>
      <c r="D71" s="378"/>
      <c r="E71" s="378">
        <v>11</v>
      </c>
      <c r="F71" s="379" t="s">
        <v>895</v>
      </c>
      <c r="G71" s="378"/>
    </row>
    <row r="72" spans="1:7" ht="22.5">
      <c r="A72" s="380">
        <v>10</v>
      </c>
      <c r="B72" s="379" t="s">
        <v>1659</v>
      </c>
      <c r="C72" s="379" t="s">
        <v>1658</v>
      </c>
      <c r="D72" s="378"/>
      <c r="E72" s="378">
        <v>1</v>
      </c>
      <c r="F72" s="379" t="s">
        <v>895</v>
      </c>
      <c r="G72" s="378"/>
    </row>
    <row r="73" spans="1:7" ht="33.75">
      <c r="A73" s="380">
        <v>11</v>
      </c>
      <c r="B73" s="379" t="s">
        <v>1551</v>
      </c>
      <c r="C73" s="379" t="s">
        <v>1657</v>
      </c>
      <c r="D73" s="378"/>
      <c r="E73" s="378">
        <v>10</v>
      </c>
      <c r="F73" s="379" t="s">
        <v>895</v>
      </c>
      <c r="G73" s="378"/>
    </row>
    <row r="74" spans="1:7" ht="22.5">
      <c r="A74" s="380">
        <v>12</v>
      </c>
      <c r="B74" s="379" t="s">
        <v>1549</v>
      </c>
      <c r="C74" s="379" t="s">
        <v>1548</v>
      </c>
      <c r="D74" s="378"/>
      <c r="E74" s="378">
        <v>10</v>
      </c>
      <c r="F74" s="379" t="s">
        <v>895</v>
      </c>
      <c r="G74" s="378"/>
    </row>
    <row r="75" spans="1:7" ht="22.5">
      <c r="A75" s="380">
        <v>13</v>
      </c>
      <c r="B75" s="379" t="s">
        <v>1568</v>
      </c>
      <c r="C75" s="379" t="s">
        <v>1567</v>
      </c>
      <c r="D75" s="378"/>
      <c r="E75" s="378">
        <v>10</v>
      </c>
      <c r="F75" s="379" t="s">
        <v>895</v>
      </c>
      <c r="G75" s="378"/>
    </row>
    <row r="76" spans="1:7" ht="22.5">
      <c r="A76" s="380">
        <v>14</v>
      </c>
      <c r="B76" s="379" t="s">
        <v>1547</v>
      </c>
      <c r="C76" s="379" t="s">
        <v>1509</v>
      </c>
      <c r="D76" s="378"/>
      <c r="E76" s="378">
        <v>10</v>
      </c>
      <c r="F76" s="379" t="s">
        <v>895</v>
      </c>
      <c r="G76" s="378"/>
    </row>
    <row r="77" spans="1:7" ht="33.75">
      <c r="A77" s="380">
        <v>15</v>
      </c>
      <c r="B77" s="379" t="s">
        <v>1566</v>
      </c>
      <c r="C77" s="379" t="s">
        <v>1565</v>
      </c>
      <c r="D77" s="378"/>
      <c r="E77" s="378">
        <v>20</v>
      </c>
      <c r="F77" s="379" t="s">
        <v>220</v>
      </c>
      <c r="G77" s="378"/>
    </row>
    <row r="78" spans="1:7" ht="33.75">
      <c r="A78" s="380">
        <v>16</v>
      </c>
      <c r="B78" s="379" t="s">
        <v>1564</v>
      </c>
      <c r="C78" s="379" t="s">
        <v>1563</v>
      </c>
      <c r="D78" s="378"/>
      <c r="E78" s="378">
        <v>20</v>
      </c>
      <c r="F78" s="379" t="s">
        <v>220</v>
      </c>
      <c r="G78" s="378"/>
    </row>
    <row r="79" spans="1:7" ht="33.75">
      <c r="A79" s="380">
        <v>17</v>
      </c>
      <c r="B79" s="379" t="s">
        <v>1562</v>
      </c>
      <c r="C79" s="379" t="s">
        <v>1561</v>
      </c>
      <c r="D79" s="378"/>
      <c r="E79" s="378">
        <v>215</v>
      </c>
      <c r="F79" s="379" t="s">
        <v>220</v>
      </c>
      <c r="G79" s="378"/>
    </row>
    <row r="80" spans="1:7" ht="33.75">
      <c r="A80" s="380">
        <v>18</v>
      </c>
      <c r="B80" s="379" t="s">
        <v>1560</v>
      </c>
      <c r="C80" s="379" t="s">
        <v>1559</v>
      </c>
      <c r="D80" s="378"/>
      <c r="E80" s="378">
        <v>10</v>
      </c>
      <c r="F80" s="379" t="s">
        <v>895</v>
      </c>
      <c r="G80" s="378"/>
    </row>
    <row r="81" spans="1:7" ht="33.75">
      <c r="A81" s="380">
        <v>19</v>
      </c>
      <c r="B81" s="379" t="s">
        <v>1558</v>
      </c>
      <c r="C81" s="379" t="s">
        <v>1557</v>
      </c>
      <c r="D81" s="378"/>
      <c r="E81" s="378">
        <v>10</v>
      </c>
      <c r="F81" s="379" t="s">
        <v>895</v>
      </c>
      <c r="G81" s="378"/>
    </row>
    <row r="82" spans="1:7" ht="33.75">
      <c r="A82" s="380">
        <v>20</v>
      </c>
      <c r="B82" s="379" t="s">
        <v>1556</v>
      </c>
      <c r="C82" s="379" t="s">
        <v>1555</v>
      </c>
      <c r="D82" s="378"/>
      <c r="E82" s="378">
        <v>50</v>
      </c>
      <c r="F82" s="379" t="s">
        <v>220</v>
      </c>
      <c r="G82" s="378"/>
    </row>
    <row r="83" spans="1:7" ht="22.5">
      <c r="A83" s="380">
        <v>21</v>
      </c>
      <c r="B83" s="379" t="s">
        <v>1656</v>
      </c>
      <c r="C83" s="379" t="s">
        <v>1655</v>
      </c>
      <c r="D83" s="378"/>
      <c r="E83" s="378">
        <v>250</v>
      </c>
      <c r="F83" s="379" t="s">
        <v>220</v>
      </c>
      <c r="G83" s="378"/>
    </row>
    <row r="84" spans="1:7">
      <c r="G84" s="383"/>
    </row>
    <row r="85" spans="1:7" ht="12" thickBot="1">
      <c r="A85" s="377" t="s">
        <v>1520</v>
      </c>
    </row>
    <row r="86" spans="1:7" ht="12.75" thickTop="1">
      <c r="A86" s="376"/>
      <c r="B86" s="376"/>
      <c r="C86" s="376"/>
      <c r="D86" s="376"/>
      <c r="E86" s="376"/>
      <c r="F86" s="376"/>
      <c r="G86" s="375"/>
    </row>
    <row r="88" spans="1:7" ht="12">
      <c r="A88" s="374"/>
    </row>
    <row r="90" spans="1:7" ht="15.75">
      <c r="A90" s="459" t="s">
        <v>1545</v>
      </c>
      <c r="B90" s="459"/>
      <c r="C90" s="459"/>
      <c r="D90" s="459"/>
      <c r="E90" s="459"/>
      <c r="F90" s="459"/>
      <c r="G90" s="459"/>
    </row>
    <row r="91" spans="1:7">
      <c r="A91" s="381" t="s">
        <v>1476</v>
      </c>
      <c r="B91" s="382" t="s">
        <v>1475</v>
      </c>
      <c r="C91" s="382" t="s">
        <v>1474</v>
      </c>
      <c r="D91" s="381" t="s">
        <v>1473</v>
      </c>
      <c r="E91" s="381" t="s">
        <v>1472</v>
      </c>
      <c r="F91" s="382" t="s">
        <v>1471</v>
      </c>
      <c r="G91" s="381" t="s">
        <v>1470</v>
      </c>
    </row>
    <row r="92" spans="1:7">
      <c r="A92" s="380">
        <v>1</v>
      </c>
      <c r="B92" s="379" t="s">
        <v>1654</v>
      </c>
      <c r="C92" s="379" t="s">
        <v>1653</v>
      </c>
      <c r="D92" s="378"/>
      <c r="E92" s="378">
        <v>24</v>
      </c>
      <c r="F92" s="379" t="s">
        <v>220</v>
      </c>
      <c r="G92" s="378"/>
    </row>
    <row r="93" spans="1:7" ht="33.75">
      <c r="A93" s="380">
        <v>2</v>
      </c>
      <c r="B93" s="379" t="s">
        <v>1652</v>
      </c>
      <c r="C93" s="379" t="s">
        <v>1651</v>
      </c>
      <c r="D93" s="378"/>
      <c r="E93" s="378">
        <v>0.25</v>
      </c>
      <c r="F93" s="379" t="s">
        <v>1650</v>
      </c>
      <c r="G93" s="378"/>
    </row>
    <row r="94" spans="1:7" ht="22.5">
      <c r="A94" s="380">
        <v>3</v>
      </c>
      <c r="B94" s="379" t="s">
        <v>1544</v>
      </c>
      <c r="C94" s="379" t="s">
        <v>1543</v>
      </c>
      <c r="D94" s="378"/>
      <c r="E94" s="378">
        <v>13</v>
      </c>
      <c r="F94" s="379" t="s">
        <v>245</v>
      </c>
      <c r="G94" s="378"/>
    </row>
    <row r="95" spans="1:7" ht="22.5">
      <c r="A95" s="380">
        <v>4</v>
      </c>
      <c r="B95" s="379" t="s">
        <v>1542</v>
      </c>
      <c r="C95" s="379" t="s">
        <v>1541</v>
      </c>
      <c r="D95" s="378"/>
      <c r="E95" s="378">
        <v>4</v>
      </c>
      <c r="F95" s="379" t="s">
        <v>245</v>
      </c>
      <c r="G95" s="378"/>
    </row>
    <row r="96" spans="1:7" ht="33.75">
      <c r="A96" s="380">
        <v>5</v>
      </c>
      <c r="B96" s="379" t="s">
        <v>1538</v>
      </c>
      <c r="C96" s="379" t="s">
        <v>1537</v>
      </c>
      <c r="D96" s="378"/>
      <c r="E96" s="378">
        <v>10</v>
      </c>
      <c r="F96" s="379" t="s">
        <v>895</v>
      </c>
      <c r="G96" s="378"/>
    </row>
    <row r="97" spans="1:7" ht="22.5">
      <c r="A97" s="380">
        <v>6</v>
      </c>
      <c r="B97" s="379" t="s">
        <v>1536</v>
      </c>
      <c r="C97" s="379" t="s">
        <v>1535</v>
      </c>
      <c r="D97" s="378"/>
      <c r="E97" s="378">
        <v>13</v>
      </c>
      <c r="F97" s="379" t="s">
        <v>245</v>
      </c>
      <c r="G97" s="378"/>
    </row>
    <row r="98" spans="1:7" ht="22.5">
      <c r="A98" s="380">
        <v>7</v>
      </c>
      <c r="B98" s="379" t="s">
        <v>1534</v>
      </c>
      <c r="C98" s="379" t="s">
        <v>1533</v>
      </c>
      <c r="D98" s="378"/>
      <c r="E98" s="378">
        <v>120</v>
      </c>
      <c r="F98" s="379" t="s">
        <v>220</v>
      </c>
      <c r="G98" s="378"/>
    </row>
    <row r="99" spans="1:7" ht="22.5">
      <c r="A99" s="380">
        <v>8</v>
      </c>
      <c r="B99" s="379" t="s">
        <v>1649</v>
      </c>
      <c r="C99" s="379" t="s">
        <v>1648</v>
      </c>
      <c r="D99" s="378"/>
      <c r="E99" s="378">
        <v>65</v>
      </c>
      <c r="F99" s="379" t="s">
        <v>220</v>
      </c>
      <c r="G99" s="378"/>
    </row>
    <row r="100" spans="1:7" ht="33.75">
      <c r="A100" s="380">
        <v>9</v>
      </c>
      <c r="B100" s="379" t="s">
        <v>1532</v>
      </c>
      <c r="C100" s="379" t="s">
        <v>1531</v>
      </c>
      <c r="D100" s="378"/>
      <c r="E100" s="378">
        <v>200</v>
      </c>
      <c r="F100" s="379" t="s">
        <v>220</v>
      </c>
      <c r="G100" s="378"/>
    </row>
    <row r="101" spans="1:7" ht="22.5">
      <c r="A101" s="380">
        <v>10</v>
      </c>
      <c r="B101" s="379" t="s">
        <v>1530</v>
      </c>
      <c r="C101" s="379" t="s">
        <v>1529</v>
      </c>
      <c r="D101" s="378"/>
      <c r="E101" s="378">
        <v>200</v>
      </c>
      <c r="F101" s="379" t="s">
        <v>220</v>
      </c>
      <c r="G101" s="378"/>
    </row>
    <row r="102" spans="1:7" ht="22.5">
      <c r="A102" s="380">
        <v>11</v>
      </c>
      <c r="B102" s="379" t="s">
        <v>1528</v>
      </c>
      <c r="C102" s="379" t="s">
        <v>1527</v>
      </c>
      <c r="D102" s="378"/>
      <c r="E102" s="378">
        <v>210</v>
      </c>
      <c r="F102" s="379" t="s">
        <v>220</v>
      </c>
      <c r="G102" s="378"/>
    </row>
    <row r="103" spans="1:7" ht="33.75">
      <c r="A103" s="380">
        <v>12</v>
      </c>
      <c r="B103" s="379" t="s">
        <v>1526</v>
      </c>
      <c r="C103" s="379" t="s">
        <v>1525</v>
      </c>
      <c r="D103" s="378"/>
      <c r="E103" s="378">
        <v>120</v>
      </c>
      <c r="F103" s="379" t="s">
        <v>220</v>
      </c>
      <c r="G103" s="378"/>
    </row>
    <row r="104" spans="1:7" ht="33.75">
      <c r="A104" s="380">
        <v>13</v>
      </c>
      <c r="B104" s="379" t="s">
        <v>1647</v>
      </c>
      <c r="C104" s="379" t="s">
        <v>1646</v>
      </c>
      <c r="D104" s="378"/>
      <c r="E104" s="378">
        <v>65</v>
      </c>
      <c r="F104" s="379" t="s">
        <v>220</v>
      </c>
      <c r="G104" s="378"/>
    </row>
    <row r="105" spans="1:7">
      <c r="G105" s="383"/>
    </row>
    <row r="106" spans="1:7" ht="12" thickBot="1">
      <c r="A106" s="377" t="s">
        <v>1520</v>
      </c>
    </row>
    <row r="107" spans="1:7" ht="12.75" thickTop="1">
      <c r="A107" s="376"/>
      <c r="B107" s="376"/>
      <c r="C107" s="376"/>
      <c r="D107" s="376"/>
      <c r="E107" s="376"/>
      <c r="F107" s="376"/>
      <c r="G107" s="375"/>
    </row>
    <row r="109" spans="1:7" ht="12">
      <c r="A109" s="374"/>
    </row>
    <row r="111" spans="1:7" ht="15.75">
      <c r="A111" s="459" t="s">
        <v>1524</v>
      </c>
      <c r="B111" s="459"/>
      <c r="C111" s="459"/>
      <c r="D111" s="459"/>
      <c r="E111" s="459"/>
      <c r="F111" s="459"/>
      <c r="G111" s="459"/>
    </row>
    <row r="112" spans="1:7">
      <c r="A112" s="381" t="s">
        <v>1476</v>
      </c>
      <c r="B112" s="382" t="s">
        <v>1475</v>
      </c>
      <c r="C112" s="382" t="s">
        <v>1474</v>
      </c>
      <c r="D112" s="381" t="s">
        <v>1473</v>
      </c>
      <c r="E112" s="381" t="s">
        <v>1472</v>
      </c>
      <c r="F112" s="382" t="s">
        <v>1471</v>
      </c>
      <c r="G112" s="381" t="s">
        <v>1470</v>
      </c>
    </row>
    <row r="113" spans="1:7" ht="33.75">
      <c r="A113" s="380">
        <v>1</v>
      </c>
      <c r="B113" s="379" t="s">
        <v>1645</v>
      </c>
      <c r="C113" s="379" t="s">
        <v>1644</v>
      </c>
      <c r="D113" s="378"/>
      <c r="E113" s="378">
        <v>1</v>
      </c>
      <c r="F113" s="379" t="s">
        <v>1521</v>
      </c>
      <c r="G113" s="378"/>
    </row>
    <row r="114" spans="1:7">
      <c r="G114" s="383"/>
    </row>
    <row r="115" spans="1:7" ht="12" thickBot="1">
      <c r="A115" s="377" t="s">
        <v>1520</v>
      </c>
    </row>
    <row r="116" spans="1:7" ht="12.75" thickTop="1">
      <c r="A116" s="376"/>
      <c r="B116" s="376"/>
      <c r="C116" s="376"/>
      <c r="D116" s="376"/>
      <c r="E116" s="376"/>
      <c r="F116" s="376"/>
      <c r="G116" s="375"/>
    </row>
    <row r="118" spans="1:7" ht="12">
      <c r="A118" s="374"/>
    </row>
    <row r="120" spans="1:7" ht="15.75">
      <c r="A120" s="459" t="s">
        <v>1519</v>
      </c>
      <c r="B120" s="459"/>
      <c r="C120" s="459"/>
      <c r="D120" s="459"/>
      <c r="E120" s="459"/>
      <c r="F120" s="459"/>
      <c r="G120" s="459"/>
    </row>
    <row r="121" spans="1:7">
      <c r="A121" s="381" t="s">
        <v>1476</v>
      </c>
      <c r="B121" s="382" t="s">
        <v>1475</v>
      </c>
      <c r="C121" s="382" t="s">
        <v>1474</v>
      </c>
      <c r="D121" s="381" t="s">
        <v>1473</v>
      </c>
      <c r="E121" s="381" t="s">
        <v>1472</v>
      </c>
      <c r="F121" s="382" t="s">
        <v>1471</v>
      </c>
      <c r="G121" s="381" t="s">
        <v>1470</v>
      </c>
    </row>
    <row r="122" spans="1:7" ht="33.75">
      <c r="A122" s="380">
        <v>1</v>
      </c>
      <c r="B122" s="379" t="s">
        <v>1518</v>
      </c>
      <c r="C122" s="379" t="s">
        <v>1517</v>
      </c>
      <c r="D122" s="378"/>
      <c r="E122" s="378">
        <v>40</v>
      </c>
      <c r="F122" s="379" t="s">
        <v>220</v>
      </c>
      <c r="G122" s="378"/>
    </row>
    <row r="123" spans="1:7" ht="33.75">
      <c r="A123" s="380">
        <v>2</v>
      </c>
      <c r="B123" s="379" t="s">
        <v>1516</v>
      </c>
      <c r="C123" s="379" t="s">
        <v>1515</v>
      </c>
      <c r="D123" s="378"/>
      <c r="E123" s="378">
        <v>4</v>
      </c>
      <c r="F123" s="379" t="s">
        <v>895</v>
      </c>
      <c r="G123" s="378"/>
    </row>
    <row r="124" spans="1:7" ht="22.5">
      <c r="A124" s="380">
        <v>3</v>
      </c>
      <c r="B124" s="379" t="s">
        <v>1514</v>
      </c>
      <c r="C124" s="379" t="s">
        <v>1643</v>
      </c>
      <c r="D124" s="378"/>
      <c r="E124" s="378">
        <v>11</v>
      </c>
      <c r="F124" s="379" t="s">
        <v>895</v>
      </c>
      <c r="G124" s="378"/>
    </row>
    <row r="125" spans="1:7" ht="33.75">
      <c r="A125" s="380">
        <v>4</v>
      </c>
      <c r="B125" s="379" t="s">
        <v>1642</v>
      </c>
      <c r="C125" s="379" t="s">
        <v>1641</v>
      </c>
      <c r="D125" s="378"/>
      <c r="E125" s="378">
        <v>10</v>
      </c>
      <c r="F125" s="379" t="s">
        <v>895</v>
      </c>
      <c r="G125" s="378"/>
    </row>
    <row r="126" spans="1:7" ht="22.5">
      <c r="A126" s="380">
        <v>5</v>
      </c>
      <c r="B126" s="379" t="s">
        <v>1512</v>
      </c>
      <c r="C126" s="379" t="s">
        <v>1511</v>
      </c>
      <c r="D126" s="378"/>
      <c r="E126" s="378">
        <v>10</v>
      </c>
      <c r="F126" s="379" t="s">
        <v>895</v>
      </c>
      <c r="G126" s="378"/>
    </row>
    <row r="127" spans="1:7" ht="33.75">
      <c r="A127" s="380">
        <v>6</v>
      </c>
      <c r="B127" s="379" t="s">
        <v>1640</v>
      </c>
      <c r="C127" s="379" t="s">
        <v>1639</v>
      </c>
      <c r="D127" s="378"/>
      <c r="E127" s="378">
        <v>10</v>
      </c>
      <c r="F127" s="379" t="s">
        <v>895</v>
      </c>
      <c r="G127" s="378"/>
    </row>
    <row r="128" spans="1:7" ht="22.5">
      <c r="A128" s="380">
        <v>7</v>
      </c>
      <c r="B128" s="379" t="s">
        <v>1510</v>
      </c>
      <c r="C128" s="379" t="s">
        <v>1509</v>
      </c>
      <c r="D128" s="378"/>
      <c r="E128" s="378">
        <v>10</v>
      </c>
      <c r="F128" s="379" t="s">
        <v>895</v>
      </c>
      <c r="G128" s="378"/>
    </row>
    <row r="129" spans="1:7">
      <c r="A129" s="380">
        <v>8</v>
      </c>
      <c r="B129" s="379" t="s">
        <v>1505</v>
      </c>
      <c r="C129" s="379" t="s">
        <v>1504</v>
      </c>
      <c r="D129" s="378"/>
      <c r="E129" s="378">
        <v>20</v>
      </c>
      <c r="F129" s="379" t="s">
        <v>220</v>
      </c>
      <c r="G129" s="378"/>
    </row>
    <row r="130" spans="1:7">
      <c r="A130" s="380">
        <v>9</v>
      </c>
      <c r="B130" s="379" t="s">
        <v>1505</v>
      </c>
      <c r="C130" s="379" t="s">
        <v>1504</v>
      </c>
      <c r="D130" s="378"/>
      <c r="E130" s="378">
        <v>215</v>
      </c>
      <c r="F130" s="379" t="s">
        <v>220</v>
      </c>
      <c r="G130" s="378"/>
    </row>
    <row r="131" spans="1:7" ht="22.5">
      <c r="A131" s="380">
        <v>10</v>
      </c>
      <c r="B131" s="379" t="s">
        <v>1503</v>
      </c>
      <c r="C131" s="379" t="s">
        <v>1502</v>
      </c>
      <c r="D131" s="378"/>
      <c r="E131" s="378">
        <v>10</v>
      </c>
      <c r="F131" s="379" t="s">
        <v>895</v>
      </c>
      <c r="G131" s="378"/>
    </row>
    <row r="132" spans="1:7" ht="22.5">
      <c r="A132" s="380">
        <v>11</v>
      </c>
      <c r="B132" s="379" t="s">
        <v>1501</v>
      </c>
      <c r="C132" s="379" t="s">
        <v>1500</v>
      </c>
      <c r="D132" s="378"/>
      <c r="E132" s="378">
        <v>20</v>
      </c>
      <c r="F132" s="379" t="s">
        <v>895</v>
      </c>
      <c r="G132" s="378"/>
    </row>
    <row r="133" spans="1:7" ht="22.5">
      <c r="A133" s="380">
        <v>12</v>
      </c>
      <c r="B133" s="379" t="s">
        <v>1501</v>
      </c>
      <c r="C133" s="379" t="s">
        <v>1500</v>
      </c>
      <c r="D133" s="378"/>
      <c r="E133" s="378">
        <v>10</v>
      </c>
      <c r="F133" s="379" t="s">
        <v>895</v>
      </c>
      <c r="G133" s="378"/>
    </row>
    <row r="134" spans="1:7" ht="33.75">
      <c r="A134" s="380">
        <v>13</v>
      </c>
      <c r="B134" s="379" t="s">
        <v>1497</v>
      </c>
      <c r="C134" s="379" t="s">
        <v>1496</v>
      </c>
      <c r="D134" s="378"/>
      <c r="E134" s="378">
        <v>76</v>
      </c>
      <c r="F134" s="379" t="s">
        <v>895</v>
      </c>
      <c r="G134" s="378"/>
    </row>
    <row r="135" spans="1:7" ht="33.75">
      <c r="A135" s="380">
        <v>14</v>
      </c>
      <c r="B135" s="379" t="s">
        <v>1497</v>
      </c>
      <c r="C135" s="379" t="s">
        <v>1496</v>
      </c>
      <c r="D135" s="378"/>
      <c r="E135" s="378">
        <v>10</v>
      </c>
      <c r="F135" s="379" t="s">
        <v>895</v>
      </c>
      <c r="G135" s="378"/>
    </row>
    <row r="136" spans="1:7">
      <c r="A136" s="380">
        <v>15</v>
      </c>
      <c r="B136" s="379" t="s">
        <v>1638</v>
      </c>
      <c r="C136" s="379" t="s">
        <v>1637</v>
      </c>
      <c r="D136" s="378"/>
      <c r="E136" s="378">
        <v>250</v>
      </c>
      <c r="F136" s="379" t="s">
        <v>220</v>
      </c>
      <c r="G136" s="378"/>
    </row>
    <row r="137" spans="1:7">
      <c r="A137" s="380">
        <v>16</v>
      </c>
      <c r="B137" s="379" t="s">
        <v>1493</v>
      </c>
      <c r="C137" s="379" t="s">
        <v>1492</v>
      </c>
      <c r="D137" s="378"/>
      <c r="E137" s="378">
        <v>14</v>
      </c>
      <c r="F137" s="379" t="s">
        <v>852</v>
      </c>
      <c r="G137" s="378"/>
    </row>
    <row r="138" spans="1:7">
      <c r="A138" s="380">
        <v>17</v>
      </c>
      <c r="B138" s="379" t="s">
        <v>1493</v>
      </c>
      <c r="C138" s="379" t="s">
        <v>1492</v>
      </c>
      <c r="D138" s="378"/>
      <c r="E138" s="378">
        <v>4</v>
      </c>
      <c r="F138" s="379" t="s">
        <v>852</v>
      </c>
      <c r="G138" s="378"/>
    </row>
    <row r="139" spans="1:7" ht="22.5">
      <c r="A139" s="380">
        <v>18</v>
      </c>
      <c r="B139" s="379" t="s">
        <v>1636</v>
      </c>
      <c r="C139" s="379" t="s">
        <v>1635</v>
      </c>
      <c r="D139" s="378"/>
      <c r="E139" s="378">
        <v>4</v>
      </c>
      <c r="F139" s="379" t="s">
        <v>895</v>
      </c>
      <c r="G139" s="378"/>
    </row>
    <row r="140" spans="1:7">
      <c r="A140" s="380">
        <v>19</v>
      </c>
      <c r="B140" s="379" t="s">
        <v>1489</v>
      </c>
      <c r="C140" s="379" t="s">
        <v>1488</v>
      </c>
      <c r="D140" s="378"/>
      <c r="E140" s="378">
        <v>50</v>
      </c>
      <c r="F140" s="379" t="s">
        <v>220</v>
      </c>
      <c r="G140" s="378"/>
    </row>
    <row r="141" spans="1:7">
      <c r="A141" s="380">
        <v>20</v>
      </c>
      <c r="B141" s="379" t="s">
        <v>1487</v>
      </c>
      <c r="C141" s="379" t="s">
        <v>1486</v>
      </c>
      <c r="D141" s="378"/>
      <c r="E141" s="378">
        <v>15</v>
      </c>
      <c r="F141" s="379" t="s">
        <v>245</v>
      </c>
      <c r="G141" s="378"/>
    </row>
    <row r="142" spans="1:7" ht="22.5">
      <c r="A142" s="380">
        <v>21</v>
      </c>
      <c r="B142" s="379" t="s">
        <v>1485</v>
      </c>
      <c r="C142" s="379" t="s">
        <v>1484</v>
      </c>
      <c r="D142" s="378"/>
      <c r="E142" s="378">
        <v>200</v>
      </c>
      <c r="F142" s="379" t="s">
        <v>852</v>
      </c>
      <c r="G142" s="378"/>
    </row>
    <row r="143" spans="1:7" ht="22.5">
      <c r="A143" s="380">
        <v>22</v>
      </c>
      <c r="B143" s="379" t="s">
        <v>1483</v>
      </c>
      <c r="C143" s="379" t="s">
        <v>1634</v>
      </c>
      <c r="D143" s="378"/>
      <c r="E143" s="378">
        <v>210</v>
      </c>
      <c r="F143" s="379" t="s">
        <v>220</v>
      </c>
      <c r="G143" s="378"/>
    </row>
    <row r="144" spans="1:7" ht="12" thickBot="1">
      <c r="A144" s="377" t="s">
        <v>1481</v>
      </c>
    </row>
    <row r="145" spans="1:7" ht="12.75" thickTop="1">
      <c r="A145" s="376"/>
      <c r="B145" s="376"/>
      <c r="C145" s="376"/>
      <c r="D145" s="376"/>
      <c r="E145" s="376"/>
      <c r="F145" s="376"/>
      <c r="G145" s="375"/>
    </row>
    <row r="147" spans="1:7" ht="12">
      <c r="A147" s="374"/>
    </row>
    <row r="149" spans="1:7" ht="15.75">
      <c r="A149" s="459" t="s">
        <v>1480</v>
      </c>
      <c r="B149" s="459"/>
      <c r="C149" s="459"/>
      <c r="D149" s="459"/>
      <c r="E149" s="459"/>
      <c r="F149" s="459"/>
      <c r="G149" s="459"/>
    </row>
    <row r="150" spans="1:7">
      <c r="A150" s="381" t="s">
        <v>1476</v>
      </c>
      <c r="B150" s="382" t="s">
        <v>1475</v>
      </c>
      <c r="C150" s="382" t="s">
        <v>1474</v>
      </c>
      <c r="D150" s="381" t="s">
        <v>1473</v>
      </c>
      <c r="E150" s="381" t="s">
        <v>1472</v>
      </c>
      <c r="F150" s="382" t="s">
        <v>1471</v>
      </c>
      <c r="G150" s="381" t="s">
        <v>1470</v>
      </c>
    </row>
    <row r="151" spans="1:7" ht="22.5">
      <c r="A151" s="380">
        <v>1</v>
      </c>
      <c r="B151" s="379" t="s">
        <v>1633</v>
      </c>
      <c r="C151" s="379" t="s">
        <v>1632</v>
      </c>
      <c r="D151" s="378"/>
      <c r="E151" s="378">
        <v>1</v>
      </c>
      <c r="F151" s="379" t="s">
        <v>895</v>
      </c>
      <c r="G151" s="378"/>
    </row>
    <row r="152" spans="1:7">
      <c r="A152" s="380">
        <v>2</v>
      </c>
      <c r="B152" s="379" t="s">
        <v>1469</v>
      </c>
      <c r="C152" s="379" t="s">
        <v>1479</v>
      </c>
      <c r="D152" s="378"/>
      <c r="E152" s="378">
        <v>4</v>
      </c>
      <c r="F152" s="379" t="s">
        <v>22</v>
      </c>
      <c r="G152" s="378"/>
    </row>
    <row r="153" spans="1:7" ht="12" thickBot="1">
      <c r="A153" s="377" t="s">
        <v>1478</v>
      </c>
    </row>
    <row r="154" spans="1:7" ht="12.75" thickTop="1">
      <c r="A154" s="376"/>
      <c r="B154" s="376"/>
      <c r="C154" s="376"/>
      <c r="D154" s="376"/>
      <c r="E154" s="376"/>
      <c r="F154" s="376"/>
      <c r="G154" s="375"/>
    </row>
    <row r="156" spans="1:7" ht="12">
      <c r="A156" s="374"/>
    </row>
    <row r="158" spans="1:7" ht="15.75">
      <c r="A158" s="459" t="s">
        <v>1477</v>
      </c>
      <c r="B158" s="459"/>
      <c r="C158" s="459"/>
      <c r="D158" s="459"/>
      <c r="E158" s="459"/>
      <c r="F158" s="459"/>
      <c r="G158" s="459"/>
    </row>
    <row r="159" spans="1:7">
      <c r="A159" s="381" t="s">
        <v>1476</v>
      </c>
      <c r="B159" s="382" t="s">
        <v>1475</v>
      </c>
      <c r="C159" s="382" t="s">
        <v>1474</v>
      </c>
      <c r="D159" s="381" t="s">
        <v>1473</v>
      </c>
      <c r="E159" s="381" t="s">
        <v>1472</v>
      </c>
      <c r="F159" s="382" t="s">
        <v>1471</v>
      </c>
      <c r="G159" s="381" t="s">
        <v>1470</v>
      </c>
    </row>
    <row r="160" spans="1:7" ht="22.5">
      <c r="A160" s="380">
        <v>1</v>
      </c>
      <c r="B160" s="379" t="s">
        <v>1469</v>
      </c>
      <c r="C160" s="379" t="s">
        <v>1468</v>
      </c>
      <c r="D160" s="378"/>
      <c r="E160" s="378">
        <v>12</v>
      </c>
      <c r="F160" s="379" t="s">
        <v>1458</v>
      </c>
      <c r="G160" s="378"/>
    </row>
    <row r="161" spans="1:7" ht="22.5">
      <c r="A161" s="380">
        <v>2</v>
      </c>
      <c r="B161" s="379" t="s">
        <v>1465</v>
      </c>
      <c r="C161" s="379" t="s">
        <v>1464</v>
      </c>
      <c r="D161" s="378"/>
      <c r="E161" s="378">
        <v>16</v>
      </c>
      <c r="F161" s="379" t="s">
        <v>1458</v>
      </c>
      <c r="G161" s="378"/>
    </row>
    <row r="162" spans="1:7" ht="22.5">
      <c r="A162" s="380">
        <v>3</v>
      </c>
      <c r="B162" s="379" t="s">
        <v>265</v>
      </c>
      <c r="C162" s="379" t="s">
        <v>1463</v>
      </c>
      <c r="D162" s="378"/>
      <c r="E162" s="378">
        <v>40</v>
      </c>
      <c r="F162" s="379" t="s">
        <v>1458</v>
      </c>
      <c r="G162" s="378"/>
    </row>
    <row r="163" spans="1:7" ht="33.75">
      <c r="A163" s="380">
        <v>4</v>
      </c>
      <c r="B163" s="379" t="s">
        <v>10</v>
      </c>
      <c r="C163" s="379" t="s">
        <v>1462</v>
      </c>
      <c r="D163" s="378"/>
      <c r="E163" s="378">
        <v>15</v>
      </c>
      <c r="F163" s="379" t="s">
        <v>1458</v>
      </c>
      <c r="G163" s="378"/>
    </row>
    <row r="164" spans="1:7" ht="22.5">
      <c r="A164" s="380">
        <v>5</v>
      </c>
      <c r="B164" s="379" t="s">
        <v>291</v>
      </c>
      <c r="C164" s="379" t="s">
        <v>1461</v>
      </c>
      <c r="D164" s="378"/>
      <c r="E164" s="378">
        <v>14</v>
      </c>
      <c r="F164" s="379" t="s">
        <v>1458</v>
      </c>
      <c r="G164" s="378"/>
    </row>
    <row r="165" spans="1:7" ht="33.75">
      <c r="A165" s="380">
        <v>6</v>
      </c>
      <c r="B165" s="379" t="s">
        <v>98</v>
      </c>
      <c r="C165" s="379" t="s">
        <v>1460</v>
      </c>
      <c r="D165" s="378"/>
      <c r="E165" s="378">
        <v>15</v>
      </c>
      <c r="F165" s="379" t="s">
        <v>1458</v>
      </c>
      <c r="G165" s="378"/>
    </row>
    <row r="166" spans="1:7" ht="33.75">
      <c r="A166" s="380">
        <v>7</v>
      </c>
      <c r="B166" s="379" t="s">
        <v>390</v>
      </c>
      <c r="C166" s="379" t="s">
        <v>1459</v>
      </c>
      <c r="D166" s="378"/>
      <c r="E166" s="378">
        <v>18</v>
      </c>
      <c r="F166" s="379" t="s">
        <v>1458</v>
      </c>
      <c r="G166" s="378"/>
    </row>
    <row r="167" spans="1:7" ht="12" thickBot="1">
      <c r="A167" s="377" t="s">
        <v>1457</v>
      </c>
    </row>
    <row r="168" spans="1:7" ht="12.75" thickTop="1">
      <c r="A168" s="376"/>
      <c r="B168" s="376"/>
      <c r="C168" s="376"/>
      <c r="D168" s="376"/>
      <c r="E168" s="376"/>
      <c r="F168" s="376"/>
      <c r="G168" s="375"/>
    </row>
    <row r="170" spans="1:7" ht="12">
      <c r="A170" s="374"/>
    </row>
  </sheetData>
  <mergeCells count="44">
    <mergeCell ref="A158:G158"/>
    <mergeCell ref="A61:G61"/>
    <mergeCell ref="A90:G90"/>
    <mergeCell ref="A111:G111"/>
    <mergeCell ref="A120:G120"/>
    <mergeCell ref="A149:G149"/>
    <mergeCell ref="B24:F24"/>
    <mergeCell ref="A1:G1"/>
    <mergeCell ref="A2:G2"/>
    <mergeCell ref="A3:G3"/>
    <mergeCell ref="A5:B5"/>
    <mergeCell ref="A6:B6"/>
    <mergeCell ref="A18:G18"/>
    <mergeCell ref="A7:B7"/>
    <mergeCell ref="C5:F5"/>
    <mergeCell ref="C6:F6"/>
    <mergeCell ref="C7:F7"/>
    <mergeCell ref="B44:F44"/>
    <mergeCell ref="B45:F45"/>
    <mergeCell ref="B46:F46"/>
    <mergeCell ref="A19:G19"/>
    <mergeCell ref="B43:F43"/>
    <mergeCell ref="B31:F31"/>
    <mergeCell ref="B32:F32"/>
    <mergeCell ref="B33:F33"/>
    <mergeCell ref="B35:F35"/>
    <mergeCell ref="B36:F36"/>
    <mergeCell ref="B20:F20"/>
    <mergeCell ref="B21:F21"/>
    <mergeCell ref="B27:F27"/>
    <mergeCell ref="B37:F37"/>
    <mergeCell ref="B22:F22"/>
    <mergeCell ref="B23:F23"/>
    <mergeCell ref="B42:F42"/>
    <mergeCell ref="B28:F28"/>
    <mergeCell ref="B29:F29"/>
    <mergeCell ref="B30:F30"/>
    <mergeCell ref="B34:F34"/>
    <mergeCell ref="B38:F38"/>
    <mergeCell ref="B41:F41"/>
    <mergeCell ref="B39:F39"/>
    <mergeCell ref="B40:F40"/>
    <mergeCell ref="B25:F25"/>
    <mergeCell ref="B26:F26"/>
  </mergeCells>
  <pageMargins left="0.78740157499999996" right="0.78740157499999996" top="0.984251969" bottom="0.984251969" header="0.4921259845" footer="0.4921259845"/>
  <pageSetup paperSize="9" orientation="portrait" horizontalDpi="4294967293" verticalDpi="0" r:id="rId1"/>
  <headerFooter alignWithMargins="0">
    <oddFooter>&amp;CStrana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3.5"/>
  <cols>
    <col min="1" max="1" width="8.33203125" style="295" customWidth="1"/>
    <col min="2" max="2" width="1.6640625" style="295" customWidth="1"/>
    <col min="3" max="4" width="5" style="295" customWidth="1"/>
    <col min="5" max="5" width="11.6640625" style="295" customWidth="1"/>
    <col min="6" max="6" width="9.1640625" style="295" customWidth="1"/>
    <col min="7" max="7" width="5" style="295" customWidth="1"/>
    <col min="8" max="8" width="77.83203125" style="295" customWidth="1"/>
    <col min="9" max="10" width="20" style="295" customWidth="1"/>
    <col min="11" max="11" width="1.6640625" style="295" customWidth="1"/>
  </cols>
  <sheetData>
    <row r="1" spans="2:11" ht="37.5" customHeight="1"/>
    <row r="2" spans="2:11" ht="7.5" customHeight="1">
      <c r="B2" s="296"/>
      <c r="C2" s="297"/>
      <c r="D2" s="297"/>
      <c r="E2" s="297"/>
      <c r="F2" s="297"/>
      <c r="G2" s="297"/>
      <c r="H2" s="297"/>
      <c r="I2" s="297"/>
      <c r="J2" s="297"/>
      <c r="K2" s="298"/>
    </row>
    <row r="3" spans="2:11" s="16" customFormat="1" ht="45" customHeight="1">
      <c r="B3" s="299"/>
      <c r="C3" s="466" t="s">
        <v>1277</v>
      </c>
      <c r="D3" s="466"/>
      <c r="E3" s="466"/>
      <c r="F3" s="466"/>
      <c r="G3" s="466"/>
      <c r="H3" s="466"/>
      <c r="I3" s="466"/>
      <c r="J3" s="466"/>
      <c r="K3" s="300"/>
    </row>
    <row r="4" spans="2:11" ht="25.5" customHeight="1">
      <c r="B4" s="301"/>
      <c r="C4" s="473" t="s">
        <v>1278</v>
      </c>
      <c r="D4" s="473"/>
      <c r="E4" s="473"/>
      <c r="F4" s="473"/>
      <c r="G4" s="473"/>
      <c r="H4" s="473"/>
      <c r="I4" s="473"/>
      <c r="J4" s="473"/>
      <c r="K4" s="302"/>
    </row>
    <row r="5" spans="2:11" ht="5.25" customHeight="1">
      <c r="B5" s="301"/>
      <c r="C5" s="303"/>
      <c r="D5" s="303"/>
      <c r="E5" s="303"/>
      <c r="F5" s="303"/>
      <c r="G5" s="303"/>
      <c r="H5" s="303"/>
      <c r="I5" s="303"/>
      <c r="J5" s="303"/>
      <c r="K5" s="302"/>
    </row>
    <row r="6" spans="2:11" ht="15" customHeight="1">
      <c r="B6" s="301"/>
      <c r="C6" s="469" t="s">
        <v>1279</v>
      </c>
      <c r="D6" s="469"/>
      <c r="E6" s="469"/>
      <c r="F6" s="469"/>
      <c r="G6" s="469"/>
      <c r="H6" s="469"/>
      <c r="I6" s="469"/>
      <c r="J6" s="469"/>
      <c r="K6" s="302"/>
    </row>
    <row r="7" spans="2:11" ht="15" customHeight="1">
      <c r="B7" s="305"/>
      <c r="C7" s="469" t="s">
        <v>1280</v>
      </c>
      <c r="D7" s="469"/>
      <c r="E7" s="469"/>
      <c r="F7" s="469"/>
      <c r="G7" s="469"/>
      <c r="H7" s="469"/>
      <c r="I7" s="469"/>
      <c r="J7" s="469"/>
      <c r="K7" s="302"/>
    </row>
    <row r="8" spans="2:11" ht="12.75" customHeight="1">
      <c r="B8" s="305"/>
      <c r="C8" s="304"/>
      <c r="D8" s="304"/>
      <c r="E8" s="304"/>
      <c r="F8" s="304"/>
      <c r="G8" s="304"/>
      <c r="H8" s="304"/>
      <c r="I8" s="304"/>
      <c r="J8" s="304"/>
      <c r="K8" s="302"/>
    </row>
    <row r="9" spans="2:11" ht="15" customHeight="1">
      <c r="B9" s="305"/>
      <c r="C9" s="469" t="s">
        <v>1281</v>
      </c>
      <c r="D9" s="469"/>
      <c r="E9" s="469"/>
      <c r="F9" s="469"/>
      <c r="G9" s="469"/>
      <c r="H9" s="469"/>
      <c r="I9" s="469"/>
      <c r="J9" s="469"/>
      <c r="K9" s="302"/>
    </row>
    <row r="10" spans="2:11" ht="15" customHeight="1">
      <c r="B10" s="305"/>
      <c r="C10" s="304"/>
      <c r="D10" s="469" t="s">
        <v>1282</v>
      </c>
      <c r="E10" s="469"/>
      <c r="F10" s="469"/>
      <c r="G10" s="469"/>
      <c r="H10" s="469"/>
      <c r="I10" s="469"/>
      <c r="J10" s="469"/>
      <c r="K10" s="302"/>
    </row>
    <row r="11" spans="2:11" ht="15" customHeight="1">
      <c r="B11" s="305"/>
      <c r="C11" s="306"/>
      <c r="D11" s="469" t="s">
        <v>1283</v>
      </c>
      <c r="E11" s="469"/>
      <c r="F11" s="469"/>
      <c r="G11" s="469"/>
      <c r="H11" s="469"/>
      <c r="I11" s="469"/>
      <c r="J11" s="469"/>
      <c r="K11" s="302"/>
    </row>
    <row r="12" spans="2:11" ht="12.75" customHeight="1">
      <c r="B12" s="305"/>
      <c r="C12" s="306"/>
      <c r="D12" s="306"/>
      <c r="E12" s="306"/>
      <c r="F12" s="306"/>
      <c r="G12" s="306"/>
      <c r="H12" s="306"/>
      <c r="I12" s="306"/>
      <c r="J12" s="306"/>
      <c r="K12" s="302"/>
    </row>
    <row r="13" spans="2:11" ht="15" customHeight="1">
      <c r="B13" s="305"/>
      <c r="C13" s="306"/>
      <c r="D13" s="469" t="s">
        <v>1284</v>
      </c>
      <c r="E13" s="469"/>
      <c r="F13" s="469"/>
      <c r="G13" s="469"/>
      <c r="H13" s="469"/>
      <c r="I13" s="469"/>
      <c r="J13" s="469"/>
      <c r="K13" s="302"/>
    </row>
    <row r="14" spans="2:11" ht="15" customHeight="1">
      <c r="B14" s="305"/>
      <c r="C14" s="306"/>
      <c r="D14" s="469" t="s">
        <v>1285</v>
      </c>
      <c r="E14" s="469"/>
      <c r="F14" s="469"/>
      <c r="G14" s="469"/>
      <c r="H14" s="469"/>
      <c r="I14" s="469"/>
      <c r="J14" s="469"/>
      <c r="K14" s="302"/>
    </row>
    <row r="15" spans="2:11" ht="15" customHeight="1">
      <c r="B15" s="305"/>
      <c r="C15" s="306"/>
      <c r="D15" s="469" t="s">
        <v>1286</v>
      </c>
      <c r="E15" s="469"/>
      <c r="F15" s="469"/>
      <c r="G15" s="469"/>
      <c r="H15" s="469"/>
      <c r="I15" s="469"/>
      <c r="J15" s="469"/>
      <c r="K15" s="302"/>
    </row>
    <row r="16" spans="2:11" ht="15" customHeight="1">
      <c r="B16" s="305"/>
      <c r="C16" s="306"/>
      <c r="D16" s="306"/>
      <c r="E16" s="307" t="s">
        <v>80</v>
      </c>
      <c r="F16" s="469" t="s">
        <v>1287</v>
      </c>
      <c r="G16" s="469"/>
      <c r="H16" s="469"/>
      <c r="I16" s="469"/>
      <c r="J16" s="469"/>
      <c r="K16" s="302"/>
    </row>
    <row r="17" spans="2:11" ht="15" customHeight="1">
      <c r="B17" s="305"/>
      <c r="C17" s="306"/>
      <c r="D17" s="306"/>
      <c r="E17" s="307" t="s">
        <v>1288</v>
      </c>
      <c r="F17" s="469" t="s">
        <v>1289</v>
      </c>
      <c r="G17" s="469"/>
      <c r="H17" s="469"/>
      <c r="I17" s="469"/>
      <c r="J17" s="469"/>
      <c r="K17" s="302"/>
    </row>
    <row r="18" spans="2:11" ht="15" customHeight="1">
      <c r="B18" s="305"/>
      <c r="C18" s="306"/>
      <c r="D18" s="306"/>
      <c r="E18" s="307" t="s">
        <v>1290</v>
      </c>
      <c r="F18" s="469" t="s">
        <v>1291</v>
      </c>
      <c r="G18" s="469"/>
      <c r="H18" s="469"/>
      <c r="I18" s="469"/>
      <c r="J18" s="469"/>
      <c r="K18" s="302"/>
    </row>
    <row r="19" spans="2:11" ht="15" customHeight="1">
      <c r="B19" s="305"/>
      <c r="C19" s="306"/>
      <c r="D19" s="306"/>
      <c r="E19" s="307" t="s">
        <v>1292</v>
      </c>
      <c r="F19" s="469" t="s">
        <v>89</v>
      </c>
      <c r="G19" s="469"/>
      <c r="H19" s="469"/>
      <c r="I19" s="469"/>
      <c r="J19" s="469"/>
      <c r="K19" s="302"/>
    </row>
    <row r="20" spans="2:11" ht="15" customHeight="1">
      <c r="B20" s="305"/>
      <c r="C20" s="306"/>
      <c r="D20" s="306"/>
      <c r="E20" s="307" t="s">
        <v>1293</v>
      </c>
      <c r="F20" s="469" t="s">
        <v>1294</v>
      </c>
      <c r="G20" s="469"/>
      <c r="H20" s="469"/>
      <c r="I20" s="469"/>
      <c r="J20" s="469"/>
      <c r="K20" s="302"/>
    </row>
    <row r="21" spans="2:11" ht="15" customHeight="1">
      <c r="B21" s="305"/>
      <c r="C21" s="306"/>
      <c r="D21" s="306"/>
      <c r="E21" s="307" t="s">
        <v>86</v>
      </c>
      <c r="F21" s="469" t="s">
        <v>1295</v>
      </c>
      <c r="G21" s="469"/>
      <c r="H21" s="469"/>
      <c r="I21" s="469"/>
      <c r="J21" s="469"/>
      <c r="K21" s="302"/>
    </row>
    <row r="22" spans="2:11" ht="12.75" customHeight="1">
      <c r="B22" s="305"/>
      <c r="C22" s="306"/>
      <c r="D22" s="306"/>
      <c r="E22" s="306"/>
      <c r="F22" s="306"/>
      <c r="G22" s="306"/>
      <c r="H22" s="306"/>
      <c r="I22" s="306"/>
      <c r="J22" s="306"/>
      <c r="K22" s="302"/>
    </row>
    <row r="23" spans="2:11" ht="15" customHeight="1">
      <c r="B23" s="305"/>
      <c r="C23" s="469" t="s">
        <v>1296</v>
      </c>
      <c r="D23" s="469"/>
      <c r="E23" s="469"/>
      <c r="F23" s="469"/>
      <c r="G23" s="469"/>
      <c r="H23" s="469"/>
      <c r="I23" s="469"/>
      <c r="J23" s="469"/>
      <c r="K23" s="302"/>
    </row>
    <row r="24" spans="2:11" ht="15" customHeight="1">
      <c r="B24" s="305"/>
      <c r="C24" s="469" t="s">
        <v>1297</v>
      </c>
      <c r="D24" s="469"/>
      <c r="E24" s="469"/>
      <c r="F24" s="469"/>
      <c r="G24" s="469"/>
      <c r="H24" s="469"/>
      <c r="I24" s="469"/>
      <c r="J24" s="469"/>
      <c r="K24" s="302"/>
    </row>
    <row r="25" spans="2:11" ht="15" customHeight="1">
      <c r="B25" s="305"/>
      <c r="C25" s="304"/>
      <c r="D25" s="469" t="s">
        <v>1298</v>
      </c>
      <c r="E25" s="469"/>
      <c r="F25" s="469"/>
      <c r="G25" s="469"/>
      <c r="H25" s="469"/>
      <c r="I25" s="469"/>
      <c r="J25" s="469"/>
      <c r="K25" s="302"/>
    </row>
    <row r="26" spans="2:11" ht="15" customHeight="1">
      <c r="B26" s="305"/>
      <c r="C26" s="306"/>
      <c r="D26" s="469" t="s">
        <v>1299</v>
      </c>
      <c r="E26" s="469"/>
      <c r="F26" s="469"/>
      <c r="G26" s="469"/>
      <c r="H26" s="469"/>
      <c r="I26" s="469"/>
      <c r="J26" s="469"/>
      <c r="K26" s="302"/>
    </row>
    <row r="27" spans="2:11" ht="12.75" customHeight="1">
      <c r="B27" s="305"/>
      <c r="C27" s="306"/>
      <c r="D27" s="306"/>
      <c r="E27" s="306"/>
      <c r="F27" s="306"/>
      <c r="G27" s="306"/>
      <c r="H27" s="306"/>
      <c r="I27" s="306"/>
      <c r="J27" s="306"/>
      <c r="K27" s="302"/>
    </row>
    <row r="28" spans="2:11" ht="15" customHeight="1">
      <c r="B28" s="305"/>
      <c r="C28" s="306"/>
      <c r="D28" s="469" t="s">
        <v>1300</v>
      </c>
      <c r="E28" s="469"/>
      <c r="F28" s="469"/>
      <c r="G28" s="469"/>
      <c r="H28" s="469"/>
      <c r="I28" s="469"/>
      <c r="J28" s="469"/>
      <c r="K28" s="302"/>
    </row>
    <row r="29" spans="2:11" ht="15" customHeight="1">
      <c r="B29" s="305"/>
      <c r="C29" s="306"/>
      <c r="D29" s="469" t="s">
        <v>1301</v>
      </c>
      <c r="E29" s="469"/>
      <c r="F29" s="469"/>
      <c r="G29" s="469"/>
      <c r="H29" s="469"/>
      <c r="I29" s="469"/>
      <c r="J29" s="469"/>
      <c r="K29" s="302"/>
    </row>
    <row r="30" spans="2:11" ht="12.75" customHeight="1">
      <c r="B30" s="305"/>
      <c r="C30" s="306"/>
      <c r="D30" s="306"/>
      <c r="E30" s="306"/>
      <c r="F30" s="306"/>
      <c r="G30" s="306"/>
      <c r="H30" s="306"/>
      <c r="I30" s="306"/>
      <c r="J30" s="306"/>
      <c r="K30" s="302"/>
    </row>
    <row r="31" spans="2:11" ht="15" customHeight="1">
      <c r="B31" s="305"/>
      <c r="C31" s="306"/>
      <c r="D31" s="469" t="s">
        <v>1302</v>
      </c>
      <c r="E31" s="469"/>
      <c r="F31" s="469"/>
      <c r="G31" s="469"/>
      <c r="H31" s="469"/>
      <c r="I31" s="469"/>
      <c r="J31" s="469"/>
      <c r="K31" s="302"/>
    </row>
    <row r="32" spans="2:11" ht="15" customHeight="1">
      <c r="B32" s="305"/>
      <c r="C32" s="306"/>
      <c r="D32" s="469" t="s">
        <v>1303</v>
      </c>
      <c r="E32" s="469"/>
      <c r="F32" s="469"/>
      <c r="G32" s="469"/>
      <c r="H32" s="469"/>
      <c r="I32" s="469"/>
      <c r="J32" s="469"/>
      <c r="K32" s="302"/>
    </row>
    <row r="33" spans="2:11" ht="15" customHeight="1">
      <c r="B33" s="305"/>
      <c r="C33" s="306"/>
      <c r="D33" s="469" t="s">
        <v>1304</v>
      </c>
      <c r="E33" s="469"/>
      <c r="F33" s="469"/>
      <c r="G33" s="469"/>
      <c r="H33" s="469"/>
      <c r="I33" s="469"/>
      <c r="J33" s="469"/>
      <c r="K33" s="302"/>
    </row>
    <row r="34" spans="2:11" ht="15" customHeight="1">
      <c r="B34" s="305"/>
      <c r="C34" s="306"/>
      <c r="D34" s="304"/>
      <c r="E34" s="308" t="s">
        <v>129</v>
      </c>
      <c r="F34" s="304"/>
      <c r="G34" s="469" t="s">
        <v>1305</v>
      </c>
      <c r="H34" s="469"/>
      <c r="I34" s="469"/>
      <c r="J34" s="469"/>
      <c r="K34" s="302"/>
    </row>
    <row r="35" spans="2:11" ht="30.75" customHeight="1">
      <c r="B35" s="305"/>
      <c r="C35" s="306"/>
      <c r="D35" s="304"/>
      <c r="E35" s="308" t="s">
        <v>1306</v>
      </c>
      <c r="F35" s="304"/>
      <c r="G35" s="469" t="s">
        <v>1307</v>
      </c>
      <c r="H35" s="469"/>
      <c r="I35" s="469"/>
      <c r="J35" s="469"/>
      <c r="K35" s="302"/>
    </row>
    <row r="36" spans="2:11" ht="15" customHeight="1">
      <c r="B36" s="305"/>
      <c r="C36" s="306"/>
      <c r="D36" s="304"/>
      <c r="E36" s="308" t="s">
        <v>56</v>
      </c>
      <c r="F36" s="304"/>
      <c r="G36" s="469" t="s">
        <v>1308</v>
      </c>
      <c r="H36" s="469"/>
      <c r="I36" s="469"/>
      <c r="J36" s="469"/>
      <c r="K36" s="302"/>
    </row>
    <row r="37" spans="2:11" ht="15" customHeight="1">
      <c r="B37" s="305"/>
      <c r="C37" s="306"/>
      <c r="D37" s="304"/>
      <c r="E37" s="308" t="s">
        <v>130</v>
      </c>
      <c r="F37" s="304"/>
      <c r="G37" s="469" t="s">
        <v>1309</v>
      </c>
      <c r="H37" s="469"/>
      <c r="I37" s="469"/>
      <c r="J37" s="469"/>
      <c r="K37" s="302"/>
    </row>
    <row r="38" spans="2:11" ht="15" customHeight="1">
      <c r="B38" s="305"/>
      <c r="C38" s="306"/>
      <c r="D38" s="304"/>
      <c r="E38" s="308" t="s">
        <v>131</v>
      </c>
      <c r="F38" s="304"/>
      <c r="G38" s="469" t="s">
        <v>1310</v>
      </c>
      <c r="H38" s="469"/>
      <c r="I38" s="469"/>
      <c r="J38" s="469"/>
      <c r="K38" s="302"/>
    </row>
    <row r="39" spans="2:11" ht="15" customHeight="1">
      <c r="B39" s="305"/>
      <c r="C39" s="306"/>
      <c r="D39" s="304"/>
      <c r="E39" s="308" t="s">
        <v>132</v>
      </c>
      <c r="F39" s="304"/>
      <c r="G39" s="469" t="s">
        <v>1311</v>
      </c>
      <c r="H39" s="469"/>
      <c r="I39" s="469"/>
      <c r="J39" s="469"/>
      <c r="K39" s="302"/>
    </row>
    <row r="40" spans="2:11" ht="15" customHeight="1">
      <c r="B40" s="305"/>
      <c r="C40" s="306"/>
      <c r="D40" s="304"/>
      <c r="E40" s="308" t="s">
        <v>1312</v>
      </c>
      <c r="F40" s="304"/>
      <c r="G40" s="469" t="s">
        <v>1313</v>
      </c>
      <c r="H40" s="469"/>
      <c r="I40" s="469"/>
      <c r="J40" s="469"/>
      <c r="K40" s="302"/>
    </row>
    <row r="41" spans="2:11" ht="15" customHeight="1">
      <c r="B41" s="305"/>
      <c r="C41" s="306"/>
      <c r="D41" s="304"/>
      <c r="E41" s="308"/>
      <c r="F41" s="304"/>
      <c r="G41" s="469" t="s">
        <v>1314</v>
      </c>
      <c r="H41" s="469"/>
      <c r="I41" s="469"/>
      <c r="J41" s="469"/>
      <c r="K41" s="302"/>
    </row>
    <row r="42" spans="2:11" ht="15" customHeight="1">
      <c r="B42" s="305"/>
      <c r="C42" s="306"/>
      <c r="D42" s="304"/>
      <c r="E42" s="308" t="s">
        <v>1315</v>
      </c>
      <c r="F42" s="304"/>
      <c r="G42" s="469" t="s">
        <v>1316</v>
      </c>
      <c r="H42" s="469"/>
      <c r="I42" s="469"/>
      <c r="J42" s="469"/>
      <c r="K42" s="302"/>
    </row>
    <row r="43" spans="2:11" ht="15" customHeight="1">
      <c r="B43" s="305"/>
      <c r="C43" s="306"/>
      <c r="D43" s="304"/>
      <c r="E43" s="308" t="s">
        <v>134</v>
      </c>
      <c r="F43" s="304"/>
      <c r="G43" s="469" t="s">
        <v>1317</v>
      </c>
      <c r="H43" s="469"/>
      <c r="I43" s="469"/>
      <c r="J43" s="469"/>
      <c r="K43" s="302"/>
    </row>
    <row r="44" spans="2:11" ht="12.75" customHeight="1">
      <c r="B44" s="305"/>
      <c r="C44" s="306"/>
      <c r="D44" s="304"/>
      <c r="E44" s="304"/>
      <c r="F44" s="304"/>
      <c r="G44" s="304"/>
      <c r="H44" s="304"/>
      <c r="I44" s="304"/>
      <c r="J44" s="304"/>
      <c r="K44" s="302"/>
    </row>
    <row r="45" spans="2:11" ht="15" customHeight="1">
      <c r="B45" s="305"/>
      <c r="C45" s="306"/>
      <c r="D45" s="469" t="s">
        <v>1318</v>
      </c>
      <c r="E45" s="469"/>
      <c r="F45" s="469"/>
      <c r="G45" s="469"/>
      <c r="H45" s="469"/>
      <c r="I45" s="469"/>
      <c r="J45" s="469"/>
      <c r="K45" s="302"/>
    </row>
    <row r="46" spans="2:11" ht="15" customHeight="1">
      <c r="B46" s="305"/>
      <c r="C46" s="306"/>
      <c r="D46" s="306"/>
      <c r="E46" s="469" t="s">
        <v>1319</v>
      </c>
      <c r="F46" s="469"/>
      <c r="G46" s="469"/>
      <c r="H46" s="469"/>
      <c r="I46" s="469"/>
      <c r="J46" s="469"/>
      <c r="K46" s="302"/>
    </row>
    <row r="47" spans="2:11" ht="15" customHeight="1">
      <c r="B47" s="305"/>
      <c r="C47" s="306"/>
      <c r="D47" s="306"/>
      <c r="E47" s="469" t="s">
        <v>1320</v>
      </c>
      <c r="F47" s="469"/>
      <c r="G47" s="469"/>
      <c r="H47" s="469"/>
      <c r="I47" s="469"/>
      <c r="J47" s="469"/>
      <c r="K47" s="302"/>
    </row>
    <row r="48" spans="2:11" ht="15" customHeight="1">
      <c r="B48" s="305"/>
      <c r="C48" s="306"/>
      <c r="D48" s="306"/>
      <c r="E48" s="469" t="s">
        <v>1321</v>
      </c>
      <c r="F48" s="469"/>
      <c r="G48" s="469"/>
      <c r="H48" s="469"/>
      <c r="I48" s="469"/>
      <c r="J48" s="469"/>
      <c r="K48" s="302"/>
    </row>
    <row r="49" spans="2:11" ht="15" customHeight="1">
      <c r="B49" s="305"/>
      <c r="C49" s="306"/>
      <c r="D49" s="469" t="s">
        <v>1322</v>
      </c>
      <c r="E49" s="469"/>
      <c r="F49" s="469"/>
      <c r="G49" s="469"/>
      <c r="H49" s="469"/>
      <c r="I49" s="469"/>
      <c r="J49" s="469"/>
      <c r="K49" s="302"/>
    </row>
    <row r="50" spans="2:11" ht="25.5" customHeight="1">
      <c r="B50" s="301"/>
      <c r="C50" s="473" t="s">
        <v>1323</v>
      </c>
      <c r="D50" s="473"/>
      <c r="E50" s="473"/>
      <c r="F50" s="473"/>
      <c r="G50" s="473"/>
      <c r="H50" s="473"/>
      <c r="I50" s="473"/>
      <c r="J50" s="473"/>
      <c r="K50" s="302"/>
    </row>
    <row r="51" spans="2:11" ht="5.25" customHeight="1">
      <c r="B51" s="301"/>
      <c r="C51" s="303"/>
      <c r="D51" s="303"/>
      <c r="E51" s="303"/>
      <c r="F51" s="303"/>
      <c r="G51" s="303"/>
      <c r="H51" s="303"/>
      <c r="I51" s="303"/>
      <c r="J51" s="303"/>
      <c r="K51" s="302"/>
    </row>
    <row r="52" spans="2:11" ht="15" customHeight="1">
      <c r="B52" s="301"/>
      <c r="C52" s="469" t="s">
        <v>1324</v>
      </c>
      <c r="D52" s="469"/>
      <c r="E52" s="469"/>
      <c r="F52" s="469"/>
      <c r="G52" s="469"/>
      <c r="H52" s="469"/>
      <c r="I52" s="469"/>
      <c r="J52" s="469"/>
      <c r="K52" s="302"/>
    </row>
    <row r="53" spans="2:11" ht="15" customHeight="1">
      <c r="B53" s="301"/>
      <c r="C53" s="469" t="s">
        <v>1325</v>
      </c>
      <c r="D53" s="469"/>
      <c r="E53" s="469"/>
      <c r="F53" s="469"/>
      <c r="G53" s="469"/>
      <c r="H53" s="469"/>
      <c r="I53" s="469"/>
      <c r="J53" s="469"/>
      <c r="K53" s="302"/>
    </row>
    <row r="54" spans="2:11" ht="12.75" customHeight="1">
      <c r="B54" s="301"/>
      <c r="C54" s="304"/>
      <c r="D54" s="304"/>
      <c r="E54" s="304"/>
      <c r="F54" s="304"/>
      <c r="G54" s="304"/>
      <c r="H54" s="304"/>
      <c r="I54" s="304"/>
      <c r="J54" s="304"/>
      <c r="K54" s="302"/>
    </row>
    <row r="55" spans="2:11" ht="15" customHeight="1">
      <c r="B55" s="301"/>
      <c r="C55" s="469" t="s">
        <v>1326</v>
      </c>
      <c r="D55" s="469"/>
      <c r="E55" s="469"/>
      <c r="F55" s="469"/>
      <c r="G55" s="469"/>
      <c r="H55" s="469"/>
      <c r="I55" s="469"/>
      <c r="J55" s="469"/>
      <c r="K55" s="302"/>
    </row>
    <row r="56" spans="2:11" ht="15" customHeight="1">
      <c r="B56" s="301"/>
      <c r="C56" s="306"/>
      <c r="D56" s="469" t="s">
        <v>1327</v>
      </c>
      <c r="E56" s="469"/>
      <c r="F56" s="469"/>
      <c r="G56" s="469"/>
      <c r="H56" s="469"/>
      <c r="I56" s="469"/>
      <c r="J56" s="469"/>
      <c r="K56" s="302"/>
    </row>
    <row r="57" spans="2:11" ht="15" customHeight="1">
      <c r="B57" s="301"/>
      <c r="C57" s="306"/>
      <c r="D57" s="469" t="s">
        <v>1328</v>
      </c>
      <c r="E57" s="469"/>
      <c r="F57" s="469"/>
      <c r="G57" s="469"/>
      <c r="H57" s="469"/>
      <c r="I57" s="469"/>
      <c r="J57" s="469"/>
      <c r="K57" s="302"/>
    </row>
    <row r="58" spans="2:11" ht="15" customHeight="1">
      <c r="B58" s="301"/>
      <c r="C58" s="306"/>
      <c r="D58" s="469" t="s">
        <v>1329</v>
      </c>
      <c r="E58" s="469"/>
      <c r="F58" s="469"/>
      <c r="G58" s="469"/>
      <c r="H58" s="469"/>
      <c r="I58" s="469"/>
      <c r="J58" s="469"/>
      <c r="K58" s="302"/>
    </row>
    <row r="59" spans="2:11" ht="15" customHeight="1">
      <c r="B59" s="301"/>
      <c r="C59" s="306"/>
      <c r="D59" s="469" t="s">
        <v>1330</v>
      </c>
      <c r="E59" s="469"/>
      <c r="F59" s="469"/>
      <c r="G59" s="469"/>
      <c r="H59" s="469"/>
      <c r="I59" s="469"/>
      <c r="J59" s="469"/>
      <c r="K59" s="302"/>
    </row>
    <row r="60" spans="2:11" ht="15" customHeight="1">
      <c r="B60" s="301"/>
      <c r="C60" s="306"/>
      <c r="D60" s="470" t="s">
        <v>1331</v>
      </c>
      <c r="E60" s="470"/>
      <c r="F60" s="470"/>
      <c r="G60" s="470"/>
      <c r="H60" s="470"/>
      <c r="I60" s="470"/>
      <c r="J60" s="470"/>
      <c r="K60" s="302"/>
    </row>
    <row r="61" spans="2:11" ht="15" customHeight="1">
      <c r="B61" s="301"/>
      <c r="C61" s="306"/>
      <c r="D61" s="469" t="s">
        <v>1332</v>
      </c>
      <c r="E61" s="469"/>
      <c r="F61" s="469"/>
      <c r="G61" s="469"/>
      <c r="H61" s="469"/>
      <c r="I61" s="469"/>
      <c r="J61" s="469"/>
      <c r="K61" s="302"/>
    </row>
    <row r="62" spans="2:11" ht="12.75" customHeight="1">
      <c r="B62" s="301"/>
      <c r="C62" s="306"/>
      <c r="D62" s="306"/>
      <c r="E62" s="309"/>
      <c r="F62" s="306"/>
      <c r="G62" s="306"/>
      <c r="H62" s="306"/>
      <c r="I62" s="306"/>
      <c r="J62" s="306"/>
      <c r="K62" s="302"/>
    </row>
    <row r="63" spans="2:11" ht="15" customHeight="1">
      <c r="B63" s="301"/>
      <c r="C63" s="306"/>
      <c r="D63" s="469" t="s">
        <v>1333</v>
      </c>
      <c r="E63" s="469"/>
      <c r="F63" s="469"/>
      <c r="G63" s="469"/>
      <c r="H63" s="469"/>
      <c r="I63" s="469"/>
      <c r="J63" s="469"/>
      <c r="K63" s="302"/>
    </row>
    <row r="64" spans="2:11" ht="15" customHeight="1">
      <c r="B64" s="301"/>
      <c r="C64" s="306"/>
      <c r="D64" s="470" t="s">
        <v>1334</v>
      </c>
      <c r="E64" s="470"/>
      <c r="F64" s="470"/>
      <c r="G64" s="470"/>
      <c r="H64" s="470"/>
      <c r="I64" s="470"/>
      <c r="J64" s="470"/>
      <c r="K64" s="302"/>
    </row>
    <row r="65" spans="2:11" ht="15" customHeight="1">
      <c r="B65" s="301"/>
      <c r="C65" s="306"/>
      <c r="D65" s="469" t="s">
        <v>1335</v>
      </c>
      <c r="E65" s="469"/>
      <c r="F65" s="469"/>
      <c r="G65" s="469"/>
      <c r="H65" s="469"/>
      <c r="I65" s="469"/>
      <c r="J65" s="469"/>
      <c r="K65" s="302"/>
    </row>
    <row r="66" spans="2:11" ht="15" customHeight="1">
      <c r="B66" s="301"/>
      <c r="C66" s="306"/>
      <c r="D66" s="469" t="s">
        <v>1336</v>
      </c>
      <c r="E66" s="469"/>
      <c r="F66" s="469"/>
      <c r="G66" s="469"/>
      <c r="H66" s="469"/>
      <c r="I66" s="469"/>
      <c r="J66" s="469"/>
      <c r="K66" s="302"/>
    </row>
    <row r="67" spans="2:11" ht="15" customHeight="1">
      <c r="B67" s="301"/>
      <c r="C67" s="306"/>
      <c r="D67" s="469" t="s">
        <v>1337</v>
      </c>
      <c r="E67" s="469"/>
      <c r="F67" s="469"/>
      <c r="G67" s="469"/>
      <c r="H67" s="469"/>
      <c r="I67" s="469"/>
      <c r="J67" s="469"/>
      <c r="K67" s="302"/>
    </row>
    <row r="68" spans="2:11" ht="15" customHeight="1">
      <c r="B68" s="301"/>
      <c r="C68" s="306"/>
      <c r="D68" s="469" t="s">
        <v>1338</v>
      </c>
      <c r="E68" s="469"/>
      <c r="F68" s="469"/>
      <c r="G68" s="469"/>
      <c r="H68" s="469"/>
      <c r="I68" s="469"/>
      <c r="J68" s="469"/>
      <c r="K68" s="302"/>
    </row>
    <row r="69" spans="2:11" ht="12.75" customHeight="1">
      <c r="B69" s="310"/>
      <c r="C69" s="311"/>
      <c r="D69" s="311"/>
      <c r="E69" s="311"/>
      <c r="F69" s="311"/>
      <c r="G69" s="311"/>
      <c r="H69" s="311"/>
      <c r="I69" s="311"/>
      <c r="J69" s="311"/>
      <c r="K69" s="312"/>
    </row>
    <row r="70" spans="2:11" ht="18.75" customHeight="1">
      <c r="B70" s="313"/>
      <c r="C70" s="313"/>
      <c r="D70" s="313"/>
      <c r="E70" s="313"/>
      <c r="F70" s="313"/>
      <c r="G70" s="313"/>
      <c r="H70" s="313"/>
      <c r="I70" s="313"/>
      <c r="J70" s="313"/>
      <c r="K70" s="314"/>
    </row>
    <row r="71" spans="2:11" ht="18.75" customHeight="1">
      <c r="B71" s="314"/>
      <c r="C71" s="314"/>
      <c r="D71" s="314"/>
      <c r="E71" s="314"/>
      <c r="F71" s="314"/>
      <c r="G71" s="314"/>
      <c r="H71" s="314"/>
      <c r="I71" s="314"/>
      <c r="J71" s="314"/>
      <c r="K71" s="314"/>
    </row>
    <row r="72" spans="2:11" ht="7.5" customHeight="1">
      <c r="B72" s="315"/>
      <c r="C72" s="316"/>
      <c r="D72" s="316"/>
      <c r="E72" s="316"/>
      <c r="F72" s="316"/>
      <c r="G72" s="316"/>
      <c r="H72" s="316"/>
      <c r="I72" s="316"/>
      <c r="J72" s="316"/>
      <c r="K72" s="317"/>
    </row>
    <row r="73" spans="2:11" ht="45" customHeight="1">
      <c r="B73" s="318"/>
      <c r="C73" s="471" t="s">
        <v>105</v>
      </c>
      <c r="D73" s="471"/>
      <c r="E73" s="471"/>
      <c r="F73" s="471"/>
      <c r="G73" s="471"/>
      <c r="H73" s="471"/>
      <c r="I73" s="471"/>
      <c r="J73" s="471"/>
      <c r="K73" s="319"/>
    </row>
    <row r="74" spans="2:11" ht="17.25" customHeight="1">
      <c r="B74" s="318"/>
      <c r="C74" s="320" t="s">
        <v>1339</v>
      </c>
      <c r="D74" s="320"/>
      <c r="E74" s="320"/>
      <c r="F74" s="320" t="s">
        <v>1340</v>
      </c>
      <c r="G74" s="321"/>
      <c r="H74" s="320" t="s">
        <v>130</v>
      </c>
      <c r="I74" s="320" t="s">
        <v>60</v>
      </c>
      <c r="J74" s="320" t="s">
        <v>1341</v>
      </c>
      <c r="K74" s="319"/>
    </row>
    <row r="75" spans="2:11" ht="17.25" customHeight="1">
      <c r="B75" s="318"/>
      <c r="C75" s="322" t="s">
        <v>1342</v>
      </c>
      <c r="D75" s="322"/>
      <c r="E75" s="322"/>
      <c r="F75" s="323" t="s">
        <v>1343</v>
      </c>
      <c r="G75" s="324"/>
      <c r="H75" s="322"/>
      <c r="I75" s="322"/>
      <c r="J75" s="322" t="s">
        <v>1344</v>
      </c>
      <c r="K75" s="319"/>
    </row>
    <row r="76" spans="2:11" ht="5.25" customHeight="1">
      <c r="B76" s="318"/>
      <c r="C76" s="325"/>
      <c r="D76" s="325"/>
      <c r="E76" s="325"/>
      <c r="F76" s="325"/>
      <c r="G76" s="326"/>
      <c r="H76" s="325"/>
      <c r="I76" s="325"/>
      <c r="J76" s="325"/>
      <c r="K76" s="319"/>
    </row>
    <row r="77" spans="2:11" ht="15" customHeight="1">
      <c r="B77" s="318"/>
      <c r="C77" s="308" t="s">
        <v>56</v>
      </c>
      <c r="D77" s="325"/>
      <c r="E77" s="325"/>
      <c r="F77" s="327" t="s">
        <v>1345</v>
      </c>
      <c r="G77" s="326"/>
      <c r="H77" s="308" t="s">
        <v>1346</v>
      </c>
      <c r="I77" s="308" t="s">
        <v>1347</v>
      </c>
      <c r="J77" s="308">
        <v>20</v>
      </c>
      <c r="K77" s="319"/>
    </row>
    <row r="78" spans="2:11" ht="15" customHeight="1">
      <c r="B78" s="318"/>
      <c r="C78" s="308" t="s">
        <v>1348</v>
      </c>
      <c r="D78" s="308"/>
      <c r="E78" s="308"/>
      <c r="F78" s="327" t="s">
        <v>1345</v>
      </c>
      <c r="G78" s="326"/>
      <c r="H78" s="308" t="s">
        <v>1349</v>
      </c>
      <c r="I78" s="308" t="s">
        <v>1347</v>
      </c>
      <c r="J78" s="308">
        <v>120</v>
      </c>
      <c r="K78" s="319"/>
    </row>
    <row r="79" spans="2:11" ht="15" customHeight="1">
      <c r="B79" s="328"/>
      <c r="C79" s="308" t="s">
        <v>1350</v>
      </c>
      <c r="D79" s="308"/>
      <c r="E79" s="308"/>
      <c r="F79" s="327" t="s">
        <v>1351</v>
      </c>
      <c r="G79" s="326"/>
      <c r="H79" s="308" t="s">
        <v>1352</v>
      </c>
      <c r="I79" s="308" t="s">
        <v>1347</v>
      </c>
      <c r="J79" s="308">
        <v>50</v>
      </c>
      <c r="K79" s="319"/>
    </row>
    <row r="80" spans="2:11" ht="15" customHeight="1">
      <c r="B80" s="328"/>
      <c r="C80" s="308" t="s">
        <v>1353</v>
      </c>
      <c r="D80" s="308"/>
      <c r="E80" s="308"/>
      <c r="F80" s="327" t="s">
        <v>1345</v>
      </c>
      <c r="G80" s="326"/>
      <c r="H80" s="308" t="s">
        <v>1354</v>
      </c>
      <c r="I80" s="308" t="s">
        <v>1355</v>
      </c>
      <c r="J80" s="308"/>
      <c r="K80" s="319"/>
    </row>
    <row r="81" spans="2:11" ht="15" customHeight="1">
      <c r="B81" s="328"/>
      <c r="C81" s="329" t="s">
        <v>1356</v>
      </c>
      <c r="D81" s="329"/>
      <c r="E81" s="329"/>
      <c r="F81" s="330" t="s">
        <v>1351</v>
      </c>
      <c r="G81" s="329"/>
      <c r="H81" s="329" t="s">
        <v>1357</v>
      </c>
      <c r="I81" s="329" t="s">
        <v>1347</v>
      </c>
      <c r="J81" s="329">
        <v>15</v>
      </c>
      <c r="K81" s="319"/>
    </row>
    <row r="82" spans="2:11" ht="15" customHeight="1">
      <c r="B82" s="328"/>
      <c r="C82" s="329" t="s">
        <v>1358</v>
      </c>
      <c r="D82" s="329"/>
      <c r="E82" s="329"/>
      <c r="F82" s="330" t="s">
        <v>1351</v>
      </c>
      <c r="G82" s="329"/>
      <c r="H82" s="329" t="s">
        <v>1359</v>
      </c>
      <c r="I82" s="329" t="s">
        <v>1347</v>
      </c>
      <c r="J82" s="329">
        <v>15</v>
      </c>
      <c r="K82" s="319"/>
    </row>
    <row r="83" spans="2:11" ht="15" customHeight="1">
      <c r="B83" s="328"/>
      <c r="C83" s="329" t="s">
        <v>1360</v>
      </c>
      <c r="D83" s="329"/>
      <c r="E83" s="329"/>
      <c r="F83" s="330" t="s">
        <v>1351</v>
      </c>
      <c r="G83" s="329"/>
      <c r="H83" s="329" t="s">
        <v>1361</v>
      </c>
      <c r="I83" s="329" t="s">
        <v>1347</v>
      </c>
      <c r="J83" s="329">
        <v>20</v>
      </c>
      <c r="K83" s="319"/>
    </row>
    <row r="84" spans="2:11" ht="15" customHeight="1">
      <c r="B84" s="328"/>
      <c r="C84" s="329" t="s">
        <v>1362</v>
      </c>
      <c r="D84" s="329"/>
      <c r="E84" s="329"/>
      <c r="F84" s="330" t="s">
        <v>1351</v>
      </c>
      <c r="G84" s="329"/>
      <c r="H84" s="329" t="s">
        <v>1363</v>
      </c>
      <c r="I84" s="329" t="s">
        <v>1347</v>
      </c>
      <c r="J84" s="329">
        <v>20</v>
      </c>
      <c r="K84" s="319"/>
    </row>
    <row r="85" spans="2:11" ht="15" customHeight="1">
      <c r="B85" s="328"/>
      <c r="C85" s="308" t="s">
        <v>1364</v>
      </c>
      <c r="D85" s="308"/>
      <c r="E85" s="308"/>
      <c r="F85" s="327" t="s">
        <v>1351</v>
      </c>
      <c r="G85" s="326"/>
      <c r="H85" s="308" t="s">
        <v>1365</v>
      </c>
      <c r="I85" s="308" t="s">
        <v>1347</v>
      </c>
      <c r="J85" s="308">
        <v>50</v>
      </c>
      <c r="K85" s="319"/>
    </row>
    <row r="86" spans="2:11" ht="15" customHeight="1">
      <c r="B86" s="328"/>
      <c r="C86" s="308" t="s">
        <v>1366</v>
      </c>
      <c r="D86" s="308"/>
      <c r="E86" s="308"/>
      <c r="F86" s="327" t="s">
        <v>1351</v>
      </c>
      <c r="G86" s="326"/>
      <c r="H86" s="308" t="s">
        <v>1367</v>
      </c>
      <c r="I86" s="308" t="s">
        <v>1347</v>
      </c>
      <c r="J86" s="308">
        <v>20</v>
      </c>
      <c r="K86" s="319"/>
    </row>
    <row r="87" spans="2:11" ht="15" customHeight="1">
      <c r="B87" s="328"/>
      <c r="C87" s="308" t="s">
        <v>1368</v>
      </c>
      <c r="D87" s="308"/>
      <c r="E87" s="308"/>
      <c r="F87" s="327" t="s">
        <v>1351</v>
      </c>
      <c r="G87" s="326"/>
      <c r="H87" s="308" t="s">
        <v>1369</v>
      </c>
      <c r="I87" s="308" t="s">
        <v>1347</v>
      </c>
      <c r="J87" s="308">
        <v>20</v>
      </c>
      <c r="K87" s="319"/>
    </row>
    <row r="88" spans="2:11" ht="15" customHeight="1">
      <c r="B88" s="328"/>
      <c r="C88" s="308" t="s">
        <v>1370</v>
      </c>
      <c r="D88" s="308"/>
      <c r="E88" s="308"/>
      <c r="F88" s="327" t="s">
        <v>1351</v>
      </c>
      <c r="G88" s="326"/>
      <c r="H88" s="308" t="s">
        <v>1371</v>
      </c>
      <c r="I88" s="308" t="s">
        <v>1347</v>
      </c>
      <c r="J88" s="308">
        <v>50</v>
      </c>
      <c r="K88" s="319"/>
    </row>
    <row r="89" spans="2:11" ht="15" customHeight="1">
      <c r="B89" s="328"/>
      <c r="C89" s="308" t="s">
        <v>1372</v>
      </c>
      <c r="D89" s="308"/>
      <c r="E89" s="308"/>
      <c r="F89" s="327" t="s">
        <v>1351</v>
      </c>
      <c r="G89" s="326"/>
      <c r="H89" s="308" t="s">
        <v>1372</v>
      </c>
      <c r="I89" s="308" t="s">
        <v>1347</v>
      </c>
      <c r="J89" s="308">
        <v>50</v>
      </c>
      <c r="K89" s="319"/>
    </row>
    <row r="90" spans="2:11" ht="15" customHeight="1">
      <c r="B90" s="328"/>
      <c r="C90" s="308" t="s">
        <v>135</v>
      </c>
      <c r="D90" s="308"/>
      <c r="E90" s="308"/>
      <c r="F90" s="327" t="s">
        <v>1351</v>
      </c>
      <c r="G90" s="326"/>
      <c r="H90" s="308" t="s">
        <v>1373</v>
      </c>
      <c r="I90" s="308" t="s">
        <v>1347</v>
      </c>
      <c r="J90" s="308">
        <v>255</v>
      </c>
      <c r="K90" s="319"/>
    </row>
    <row r="91" spans="2:11" ht="15" customHeight="1">
      <c r="B91" s="328"/>
      <c r="C91" s="308" t="s">
        <v>1374</v>
      </c>
      <c r="D91" s="308"/>
      <c r="E91" s="308"/>
      <c r="F91" s="327" t="s">
        <v>1345</v>
      </c>
      <c r="G91" s="326"/>
      <c r="H91" s="308" t="s">
        <v>1375</v>
      </c>
      <c r="I91" s="308" t="s">
        <v>1376</v>
      </c>
      <c r="J91" s="308"/>
      <c r="K91" s="319"/>
    </row>
    <row r="92" spans="2:11" ht="15" customHeight="1">
      <c r="B92" s="328"/>
      <c r="C92" s="308" t="s">
        <v>1377</v>
      </c>
      <c r="D92" s="308"/>
      <c r="E92" s="308"/>
      <c r="F92" s="327" t="s">
        <v>1345</v>
      </c>
      <c r="G92" s="326"/>
      <c r="H92" s="308" t="s">
        <v>1378</v>
      </c>
      <c r="I92" s="308" t="s">
        <v>1379</v>
      </c>
      <c r="J92" s="308"/>
      <c r="K92" s="319"/>
    </row>
    <row r="93" spans="2:11" ht="15" customHeight="1">
      <c r="B93" s="328"/>
      <c r="C93" s="308" t="s">
        <v>1380</v>
      </c>
      <c r="D93" s="308"/>
      <c r="E93" s="308"/>
      <c r="F93" s="327" t="s">
        <v>1345</v>
      </c>
      <c r="G93" s="326"/>
      <c r="H93" s="308" t="s">
        <v>1380</v>
      </c>
      <c r="I93" s="308" t="s">
        <v>1379</v>
      </c>
      <c r="J93" s="308"/>
      <c r="K93" s="319"/>
    </row>
    <row r="94" spans="2:11" ht="15" customHeight="1">
      <c r="B94" s="328"/>
      <c r="C94" s="308" t="s">
        <v>41</v>
      </c>
      <c r="D94" s="308"/>
      <c r="E94" s="308"/>
      <c r="F94" s="327" t="s">
        <v>1345</v>
      </c>
      <c r="G94" s="326"/>
      <c r="H94" s="308" t="s">
        <v>1381</v>
      </c>
      <c r="I94" s="308" t="s">
        <v>1379</v>
      </c>
      <c r="J94" s="308"/>
      <c r="K94" s="319"/>
    </row>
    <row r="95" spans="2:11" ht="15" customHeight="1">
      <c r="B95" s="328"/>
      <c r="C95" s="308" t="s">
        <v>51</v>
      </c>
      <c r="D95" s="308"/>
      <c r="E95" s="308"/>
      <c r="F95" s="327" t="s">
        <v>1345</v>
      </c>
      <c r="G95" s="326"/>
      <c r="H95" s="308" t="s">
        <v>1382</v>
      </c>
      <c r="I95" s="308" t="s">
        <v>1379</v>
      </c>
      <c r="J95" s="308"/>
      <c r="K95" s="319"/>
    </row>
    <row r="96" spans="2:11" ht="15" customHeight="1">
      <c r="B96" s="331"/>
      <c r="C96" s="332"/>
      <c r="D96" s="332"/>
      <c r="E96" s="332"/>
      <c r="F96" s="332"/>
      <c r="G96" s="332"/>
      <c r="H96" s="332"/>
      <c r="I96" s="332"/>
      <c r="J96" s="332"/>
      <c r="K96" s="333"/>
    </row>
    <row r="97" spans="2:11" ht="18.75" customHeight="1">
      <c r="B97" s="334"/>
      <c r="C97" s="335"/>
      <c r="D97" s="335"/>
      <c r="E97" s="335"/>
      <c r="F97" s="335"/>
      <c r="G97" s="335"/>
      <c r="H97" s="335"/>
      <c r="I97" s="335"/>
      <c r="J97" s="335"/>
      <c r="K97" s="334"/>
    </row>
    <row r="98" spans="2:11" ht="18.75" customHeight="1">
      <c r="B98" s="314"/>
      <c r="C98" s="314"/>
      <c r="D98" s="314"/>
      <c r="E98" s="314"/>
      <c r="F98" s="314"/>
      <c r="G98" s="314"/>
      <c r="H98" s="314"/>
      <c r="I98" s="314"/>
      <c r="J98" s="314"/>
      <c r="K98" s="314"/>
    </row>
    <row r="99" spans="2:11" ht="7.5" customHeight="1">
      <c r="B99" s="315"/>
      <c r="C99" s="316"/>
      <c r="D99" s="316"/>
      <c r="E99" s="316"/>
      <c r="F99" s="316"/>
      <c r="G99" s="316"/>
      <c r="H99" s="316"/>
      <c r="I99" s="316"/>
      <c r="J99" s="316"/>
      <c r="K99" s="317"/>
    </row>
    <row r="100" spans="2:11" ht="45" customHeight="1">
      <c r="B100" s="318"/>
      <c r="C100" s="471" t="s">
        <v>1383</v>
      </c>
      <c r="D100" s="471"/>
      <c r="E100" s="471"/>
      <c r="F100" s="471"/>
      <c r="G100" s="471"/>
      <c r="H100" s="471"/>
      <c r="I100" s="471"/>
      <c r="J100" s="471"/>
      <c r="K100" s="319"/>
    </row>
    <row r="101" spans="2:11" ht="17.25" customHeight="1">
      <c r="B101" s="318"/>
      <c r="C101" s="320" t="s">
        <v>1339</v>
      </c>
      <c r="D101" s="320"/>
      <c r="E101" s="320"/>
      <c r="F101" s="320" t="s">
        <v>1340</v>
      </c>
      <c r="G101" s="321"/>
      <c r="H101" s="320" t="s">
        <v>130</v>
      </c>
      <c r="I101" s="320" t="s">
        <v>60</v>
      </c>
      <c r="J101" s="320" t="s">
        <v>1341</v>
      </c>
      <c r="K101" s="319"/>
    </row>
    <row r="102" spans="2:11" ht="17.25" customHeight="1">
      <c r="B102" s="318"/>
      <c r="C102" s="322" t="s">
        <v>1342</v>
      </c>
      <c r="D102" s="322"/>
      <c r="E102" s="322"/>
      <c r="F102" s="323" t="s">
        <v>1343</v>
      </c>
      <c r="G102" s="324"/>
      <c r="H102" s="322"/>
      <c r="I102" s="322"/>
      <c r="J102" s="322" t="s">
        <v>1344</v>
      </c>
      <c r="K102" s="319"/>
    </row>
    <row r="103" spans="2:11" ht="5.25" customHeight="1">
      <c r="B103" s="318"/>
      <c r="C103" s="320"/>
      <c r="D103" s="320"/>
      <c r="E103" s="320"/>
      <c r="F103" s="320"/>
      <c r="G103" s="336"/>
      <c r="H103" s="320"/>
      <c r="I103" s="320"/>
      <c r="J103" s="320"/>
      <c r="K103" s="319"/>
    </row>
    <row r="104" spans="2:11" ht="15" customHeight="1">
      <c r="B104" s="318"/>
      <c r="C104" s="308" t="s">
        <v>56</v>
      </c>
      <c r="D104" s="325"/>
      <c r="E104" s="325"/>
      <c r="F104" s="327" t="s">
        <v>1345</v>
      </c>
      <c r="G104" s="336"/>
      <c r="H104" s="308" t="s">
        <v>1384</v>
      </c>
      <c r="I104" s="308" t="s">
        <v>1347</v>
      </c>
      <c r="J104" s="308">
        <v>20</v>
      </c>
      <c r="K104" s="319"/>
    </row>
    <row r="105" spans="2:11" ht="15" customHeight="1">
      <c r="B105" s="318"/>
      <c r="C105" s="308" t="s">
        <v>1348</v>
      </c>
      <c r="D105" s="308"/>
      <c r="E105" s="308"/>
      <c r="F105" s="327" t="s">
        <v>1345</v>
      </c>
      <c r="G105" s="308"/>
      <c r="H105" s="308" t="s">
        <v>1384</v>
      </c>
      <c r="I105" s="308" t="s">
        <v>1347</v>
      </c>
      <c r="J105" s="308">
        <v>120</v>
      </c>
      <c r="K105" s="319"/>
    </row>
    <row r="106" spans="2:11" ht="15" customHeight="1">
      <c r="B106" s="328"/>
      <c r="C106" s="308" t="s">
        <v>1350</v>
      </c>
      <c r="D106" s="308"/>
      <c r="E106" s="308"/>
      <c r="F106" s="327" t="s">
        <v>1351</v>
      </c>
      <c r="G106" s="308"/>
      <c r="H106" s="308" t="s">
        <v>1384</v>
      </c>
      <c r="I106" s="308" t="s">
        <v>1347</v>
      </c>
      <c r="J106" s="308">
        <v>50</v>
      </c>
      <c r="K106" s="319"/>
    </row>
    <row r="107" spans="2:11" ht="15" customHeight="1">
      <c r="B107" s="328"/>
      <c r="C107" s="308" t="s">
        <v>1353</v>
      </c>
      <c r="D107" s="308"/>
      <c r="E107" s="308"/>
      <c r="F107" s="327" t="s">
        <v>1345</v>
      </c>
      <c r="G107" s="308"/>
      <c r="H107" s="308" t="s">
        <v>1384</v>
      </c>
      <c r="I107" s="308" t="s">
        <v>1355</v>
      </c>
      <c r="J107" s="308"/>
      <c r="K107" s="319"/>
    </row>
    <row r="108" spans="2:11" ht="15" customHeight="1">
      <c r="B108" s="328"/>
      <c r="C108" s="308" t="s">
        <v>1364</v>
      </c>
      <c r="D108" s="308"/>
      <c r="E108" s="308"/>
      <c r="F108" s="327" t="s">
        <v>1351</v>
      </c>
      <c r="G108" s="308"/>
      <c r="H108" s="308" t="s">
        <v>1384</v>
      </c>
      <c r="I108" s="308" t="s">
        <v>1347</v>
      </c>
      <c r="J108" s="308">
        <v>50</v>
      </c>
      <c r="K108" s="319"/>
    </row>
    <row r="109" spans="2:11" ht="15" customHeight="1">
      <c r="B109" s="328"/>
      <c r="C109" s="308" t="s">
        <v>1372</v>
      </c>
      <c r="D109" s="308"/>
      <c r="E109" s="308"/>
      <c r="F109" s="327" t="s">
        <v>1351</v>
      </c>
      <c r="G109" s="308"/>
      <c r="H109" s="308" t="s">
        <v>1384</v>
      </c>
      <c r="I109" s="308" t="s">
        <v>1347</v>
      </c>
      <c r="J109" s="308">
        <v>50</v>
      </c>
      <c r="K109" s="319"/>
    </row>
    <row r="110" spans="2:11" ht="15" customHeight="1">
      <c r="B110" s="328"/>
      <c r="C110" s="308" t="s">
        <v>1370</v>
      </c>
      <c r="D110" s="308"/>
      <c r="E110" s="308"/>
      <c r="F110" s="327" t="s">
        <v>1351</v>
      </c>
      <c r="G110" s="308"/>
      <c r="H110" s="308" t="s">
        <v>1384</v>
      </c>
      <c r="I110" s="308" t="s">
        <v>1347</v>
      </c>
      <c r="J110" s="308">
        <v>50</v>
      </c>
      <c r="K110" s="319"/>
    </row>
    <row r="111" spans="2:11" ht="15" customHeight="1">
      <c r="B111" s="328"/>
      <c r="C111" s="308" t="s">
        <v>56</v>
      </c>
      <c r="D111" s="308"/>
      <c r="E111" s="308"/>
      <c r="F111" s="327" t="s">
        <v>1345</v>
      </c>
      <c r="G111" s="308"/>
      <c r="H111" s="308" t="s">
        <v>1385</v>
      </c>
      <c r="I111" s="308" t="s">
        <v>1347</v>
      </c>
      <c r="J111" s="308">
        <v>20</v>
      </c>
      <c r="K111" s="319"/>
    </row>
    <row r="112" spans="2:11" ht="15" customHeight="1">
      <c r="B112" s="328"/>
      <c r="C112" s="308" t="s">
        <v>1386</v>
      </c>
      <c r="D112" s="308"/>
      <c r="E112" s="308"/>
      <c r="F112" s="327" t="s">
        <v>1345</v>
      </c>
      <c r="G112" s="308"/>
      <c r="H112" s="308" t="s">
        <v>1387</v>
      </c>
      <c r="I112" s="308" t="s">
        <v>1347</v>
      </c>
      <c r="J112" s="308">
        <v>120</v>
      </c>
      <c r="K112" s="319"/>
    </row>
    <row r="113" spans="2:11" ht="15" customHeight="1">
      <c r="B113" s="328"/>
      <c r="C113" s="308" t="s">
        <v>41</v>
      </c>
      <c r="D113" s="308"/>
      <c r="E113" s="308"/>
      <c r="F113" s="327" t="s">
        <v>1345</v>
      </c>
      <c r="G113" s="308"/>
      <c r="H113" s="308" t="s">
        <v>1388</v>
      </c>
      <c r="I113" s="308" t="s">
        <v>1379</v>
      </c>
      <c r="J113" s="308"/>
      <c r="K113" s="319"/>
    </row>
    <row r="114" spans="2:11" ht="15" customHeight="1">
      <c r="B114" s="328"/>
      <c r="C114" s="308" t="s">
        <v>51</v>
      </c>
      <c r="D114" s="308"/>
      <c r="E114" s="308"/>
      <c r="F114" s="327" t="s">
        <v>1345</v>
      </c>
      <c r="G114" s="308"/>
      <c r="H114" s="308" t="s">
        <v>1389</v>
      </c>
      <c r="I114" s="308" t="s">
        <v>1379</v>
      </c>
      <c r="J114" s="308"/>
      <c r="K114" s="319"/>
    </row>
    <row r="115" spans="2:11" ht="15" customHeight="1">
      <c r="B115" s="328"/>
      <c r="C115" s="308" t="s">
        <v>60</v>
      </c>
      <c r="D115" s="308"/>
      <c r="E115" s="308"/>
      <c r="F115" s="327" t="s">
        <v>1345</v>
      </c>
      <c r="G115" s="308"/>
      <c r="H115" s="308" t="s">
        <v>1390</v>
      </c>
      <c r="I115" s="308" t="s">
        <v>1391</v>
      </c>
      <c r="J115" s="308"/>
      <c r="K115" s="319"/>
    </row>
    <row r="116" spans="2:11" ht="15" customHeight="1">
      <c r="B116" s="331"/>
      <c r="C116" s="337"/>
      <c r="D116" s="337"/>
      <c r="E116" s="337"/>
      <c r="F116" s="337"/>
      <c r="G116" s="337"/>
      <c r="H116" s="337"/>
      <c r="I116" s="337"/>
      <c r="J116" s="337"/>
      <c r="K116" s="333"/>
    </row>
    <row r="117" spans="2:11" ht="18.75" customHeight="1">
      <c r="B117" s="338"/>
      <c r="C117" s="304"/>
      <c r="D117" s="304"/>
      <c r="E117" s="304"/>
      <c r="F117" s="339"/>
      <c r="G117" s="304"/>
      <c r="H117" s="304"/>
      <c r="I117" s="304"/>
      <c r="J117" s="304"/>
      <c r="K117" s="338"/>
    </row>
    <row r="118" spans="2:11" ht="18.75" customHeight="1">
      <c r="B118" s="314"/>
      <c r="C118" s="314"/>
      <c r="D118" s="314"/>
      <c r="E118" s="314"/>
      <c r="F118" s="314"/>
      <c r="G118" s="314"/>
      <c r="H118" s="314"/>
      <c r="I118" s="314"/>
      <c r="J118" s="314"/>
      <c r="K118" s="314"/>
    </row>
    <row r="119" spans="2:11" ht="7.5" customHeight="1">
      <c r="B119" s="340"/>
      <c r="C119" s="341"/>
      <c r="D119" s="341"/>
      <c r="E119" s="341"/>
      <c r="F119" s="341"/>
      <c r="G119" s="341"/>
      <c r="H119" s="341"/>
      <c r="I119" s="341"/>
      <c r="J119" s="341"/>
      <c r="K119" s="342"/>
    </row>
    <row r="120" spans="2:11" ht="45" customHeight="1">
      <c r="B120" s="343"/>
      <c r="C120" s="466" t="s">
        <v>1392</v>
      </c>
      <c r="D120" s="466"/>
      <c r="E120" s="466"/>
      <c r="F120" s="466"/>
      <c r="G120" s="466"/>
      <c r="H120" s="466"/>
      <c r="I120" s="466"/>
      <c r="J120" s="466"/>
      <c r="K120" s="344"/>
    </row>
    <row r="121" spans="2:11" ht="17.25" customHeight="1">
      <c r="B121" s="345"/>
      <c r="C121" s="320" t="s">
        <v>1339</v>
      </c>
      <c r="D121" s="320"/>
      <c r="E121" s="320"/>
      <c r="F121" s="320" t="s">
        <v>1340</v>
      </c>
      <c r="G121" s="321"/>
      <c r="H121" s="320" t="s">
        <v>130</v>
      </c>
      <c r="I121" s="320" t="s">
        <v>60</v>
      </c>
      <c r="J121" s="320" t="s">
        <v>1341</v>
      </c>
      <c r="K121" s="346"/>
    </row>
    <row r="122" spans="2:11" ht="17.25" customHeight="1">
      <c r="B122" s="345"/>
      <c r="C122" s="322" t="s">
        <v>1342</v>
      </c>
      <c r="D122" s="322"/>
      <c r="E122" s="322"/>
      <c r="F122" s="323" t="s">
        <v>1343</v>
      </c>
      <c r="G122" s="324"/>
      <c r="H122" s="322"/>
      <c r="I122" s="322"/>
      <c r="J122" s="322" t="s">
        <v>1344</v>
      </c>
      <c r="K122" s="346"/>
    </row>
    <row r="123" spans="2:11" ht="5.25" customHeight="1">
      <c r="B123" s="347"/>
      <c r="C123" s="325"/>
      <c r="D123" s="325"/>
      <c r="E123" s="325"/>
      <c r="F123" s="325"/>
      <c r="G123" s="308"/>
      <c r="H123" s="325"/>
      <c r="I123" s="325"/>
      <c r="J123" s="325"/>
      <c r="K123" s="348"/>
    </row>
    <row r="124" spans="2:11" ht="15" customHeight="1">
      <c r="B124" s="347"/>
      <c r="C124" s="308" t="s">
        <v>1348</v>
      </c>
      <c r="D124" s="325"/>
      <c r="E124" s="325"/>
      <c r="F124" s="327" t="s">
        <v>1345</v>
      </c>
      <c r="G124" s="308"/>
      <c r="H124" s="308" t="s">
        <v>1384</v>
      </c>
      <c r="I124" s="308" t="s">
        <v>1347</v>
      </c>
      <c r="J124" s="308">
        <v>120</v>
      </c>
      <c r="K124" s="349"/>
    </row>
    <row r="125" spans="2:11" ht="15" customHeight="1">
      <c r="B125" s="347"/>
      <c r="C125" s="308" t="s">
        <v>1393</v>
      </c>
      <c r="D125" s="308"/>
      <c r="E125" s="308"/>
      <c r="F125" s="327" t="s">
        <v>1345</v>
      </c>
      <c r="G125" s="308"/>
      <c r="H125" s="308" t="s">
        <v>1394</v>
      </c>
      <c r="I125" s="308" t="s">
        <v>1347</v>
      </c>
      <c r="J125" s="308" t="s">
        <v>1395</v>
      </c>
      <c r="K125" s="349"/>
    </row>
    <row r="126" spans="2:11" ht="15" customHeight="1">
      <c r="B126" s="347"/>
      <c r="C126" s="308" t="s">
        <v>86</v>
      </c>
      <c r="D126" s="308"/>
      <c r="E126" s="308"/>
      <c r="F126" s="327" t="s">
        <v>1345</v>
      </c>
      <c r="G126" s="308"/>
      <c r="H126" s="308" t="s">
        <v>1396</v>
      </c>
      <c r="I126" s="308" t="s">
        <v>1347</v>
      </c>
      <c r="J126" s="308" t="s">
        <v>1395</v>
      </c>
      <c r="K126" s="349"/>
    </row>
    <row r="127" spans="2:11" ht="15" customHeight="1">
      <c r="B127" s="347"/>
      <c r="C127" s="308" t="s">
        <v>1356</v>
      </c>
      <c r="D127" s="308"/>
      <c r="E127" s="308"/>
      <c r="F127" s="327" t="s">
        <v>1351</v>
      </c>
      <c r="G127" s="308"/>
      <c r="H127" s="308" t="s">
        <v>1357</v>
      </c>
      <c r="I127" s="308" t="s">
        <v>1347</v>
      </c>
      <c r="J127" s="308">
        <v>15</v>
      </c>
      <c r="K127" s="349"/>
    </row>
    <row r="128" spans="2:11" ht="15" customHeight="1">
      <c r="B128" s="347"/>
      <c r="C128" s="329" t="s">
        <v>1358</v>
      </c>
      <c r="D128" s="329"/>
      <c r="E128" s="329"/>
      <c r="F128" s="330" t="s">
        <v>1351</v>
      </c>
      <c r="G128" s="329"/>
      <c r="H128" s="329" t="s">
        <v>1359</v>
      </c>
      <c r="I128" s="329" t="s">
        <v>1347</v>
      </c>
      <c r="J128" s="329">
        <v>15</v>
      </c>
      <c r="K128" s="349"/>
    </row>
    <row r="129" spans="2:11" ht="15" customHeight="1">
      <c r="B129" s="347"/>
      <c r="C129" s="329" t="s">
        <v>1360</v>
      </c>
      <c r="D129" s="329"/>
      <c r="E129" s="329"/>
      <c r="F129" s="330" t="s">
        <v>1351</v>
      </c>
      <c r="G129" s="329"/>
      <c r="H129" s="329" t="s">
        <v>1361</v>
      </c>
      <c r="I129" s="329" t="s">
        <v>1347</v>
      </c>
      <c r="J129" s="329">
        <v>20</v>
      </c>
      <c r="K129" s="349"/>
    </row>
    <row r="130" spans="2:11" ht="15" customHeight="1">
      <c r="B130" s="347"/>
      <c r="C130" s="329" t="s">
        <v>1362</v>
      </c>
      <c r="D130" s="329"/>
      <c r="E130" s="329"/>
      <c r="F130" s="330" t="s">
        <v>1351</v>
      </c>
      <c r="G130" s="329"/>
      <c r="H130" s="329" t="s">
        <v>1363</v>
      </c>
      <c r="I130" s="329" t="s">
        <v>1347</v>
      </c>
      <c r="J130" s="329">
        <v>20</v>
      </c>
      <c r="K130" s="349"/>
    </row>
    <row r="131" spans="2:11" ht="15" customHeight="1">
      <c r="B131" s="347"/>
      <c r="C131" s="308" t="s">
        <v>1350</v>
      </c>
      <c r="D131" s="308"/>
      <c r="E131" s="308"/>
      <c r="F131" s="327" t="s">
        <v>1351</v>
      </c>
      <c r="G131" s="308"/>
      <c r="H131" s="308" t="s">
        <v>1384</v>
      </c>
      <c r="I131" s="308" t="s">
        <v>1347</v>
      </c>
      <c r="J131" s="308">
        <v>50</v>
      </c>
      <c r="K131" s="349"/>
    </row>
    <row r="132" spans="2:11" ht="15" customHeight="1">
      <c r="B132" s="347"/>
      <c r="C132" s="308" t="s">
        <v>1364</v>
      </c>
      <c r="D132" s="308"/>
      <c r="E132" s="308"/>
      <c r="F132" s="327" t="s">
        <v>1351</v>
      </c>
      <c r="G132" s="308"/>
      <c r="H132" s="308" t="s">
        <v>1384</v>
      </c>
      <c r="I132" s="308" t="s">
        <v>1347</v>
      </c>
      <c r="J132" s="308">
        <v>50</v>
      </c>
      <c r="K132" s="349"/>
    </row>
    <row r="133" spans="2:11" ht="15" customHeight="1">
      <c r="B133" s="347"/>
      <c r="C133" s="308" t="s">
        <v>1370</v>
      </c>
      <c r="D133" s="308"/>
      <c r="E133" s="308"/>
      <c r="F133" s="327" t="s">
        <v>1351</v>
      </c>
      <c r="G133" s="308"/>
      <c r="H133" s="308" t="s">
        <v>1384</v>
      </c>
      <c r="I133" s="308" t="s">
        <v>1347</v>
      </c>
      <c r="J133" s="308">
        <v>50</v>
      </c>
      <c r="K133" s="349"/>
    </row>
    <row r="134" spans="2:11" ht="15" customHeight="1">
      <c r="B134" s="347"/>
      <c r="C134" s="308" t="s">
        <v>1372</v>
      </c>
      <c r="D134" s="308"/>
      <c r="E134" s="308"/>
      <c r="F134" s="327" t="s">
        <v>1351</v>
      </c>
      <c r="G134" s="308"/>
      <c r="H134" s="308" t="s">
        <v>1384</v>
      </c>
      <c r="I134" s="308" t="s">
        <v>1347</v>
      </c>
      <c r="J134" s="308">
        <v>50</v>
      </c>
      <c r="K134" s="349"/>
    </row>
    <row r="135" spans="2:11" ht="15" customHeight="1">
      <c r="B135" s="347"/>
      <c r="C135" s="308" t="s">
        <v>135</v>
      </c>
      <c r="D135" s="308"/>
      <c r="E135" s="308"/>
      <c r="F135" s="327" t="s">
        <v>1351</v>
      </c>
      <c r="G135" s="308"/>
      <c r="H135" s="308" t="s">
        <v>1397</v>
      </c>
      <c r="I135" s="308" t="s">
        <v>1347</v>
      </c>
      <c r="J135" s="308">
        <v>255</v>
      </c>
      <c r="K135" s="349"/>
    </row>
    <row r="136" spans="2:11" ht="15" customHeight="1">
      <c r="B136" s="347"/>
      <c r="C136" s="308" t="s">
        <v>1374</v>
      </c>
      <c r="D136" s="308"/>
      <c r="E136" s="308"/>
      <c r="F136" s="327" t="s">
        <v>1345</v>
      </c>
      <c r="G136" s="308"/>
      <c r="H136" s="308" t="s">
        <v>1398</v>
      </c>
      <c r="I136" s="308" t="s">
        <v>1376</v>
      </c>
      <c r="J136" s="308"/>
      <c r="K136" s="349"/>
    </row>
    <row r="137" spans="2:11" ht="15" customHeight="1">
      <c r="B137" s="347"/>
      <c r="C137" s="308" t="s">
        <v>1377</v>
      </c>
      <c r="D137" s="308"/>
      <c r="E137" s="308"/>
      <c r="F137" s="327" t="s">
        <v>1345</v>
      </c>
      <c r="G137" s="308"/>
      <c r="H137" s="308" t="s">
        <v>1399</v>
      </c>
      <c r="I137" s="308" t="s">
        <v>1379</v>
      </c>
      <c r="J137" s="308"/>
      <c r="K137" s="349"/>
    </row>
    <row r="138" spans="2:11" ht="15" customHeight="1">
      <c r="B138" s="347"/>
      <c r="C138" s="308" t="s">
        <v>1380</v>
      </c>
      <c r="D138" s="308"/>
      <c r="E138" s="308"/>
      <c r="F138" s="327" t="s">
        <v>1345</v>
      </c>
      <c r="G138" s="308"/>
      <c r="H138" s="308" t="s">
        <v>1380</v>
      </c>
      <c r="I138" s="308" t="s">
        <v>1379</v>
      </c>
      <c r="J138" s="308"/>
      <c r="K138" s="349"/>
    </row>
    <row r="139" spans="2:11" ht="15" customHeight="1">
      <c r="B139" s="347"/>
      <c r="C139" s="308" t="s">
        <v>41</v>
      </c>
      <c r="D139" s="308"/>
      <c r="E139" s="308"/>
      <c r="F139" s="327" t="s">
        <v>1345</v>
      </c>
      <c r="G139" s="308"/>
      <c r="H139" s="308" t="s">
        <v>1400</v>
      </c>
      <c r="I139" s="308" t="s">
        <v>1379</v>
      </c>
      <c r="J139" s="308"/>
      <c r="K139" s="349"/>
    </row>
    <row r="140" spans="2:11" ht="15" customHeight="1">
      <c r="B140" s="347"/>
      <c r="C140" s="308" t="s">
        <v>1401</v>
      </c>
      <c r="D140" s="308"/>
      <c r="E140" s="308"/>
      <c r="F140" s="327" t="s">
        <v>1345</v>
      </c>
      <c r="G140" s="308"/>
      <c r="H140" s="308" t="s">
        <v>1402</v>
      </c>
      <c r="I140" s="308" t="s">
        <v>1379</v>
      </c>
      <c r="J140" s="308"/>
      <c r="K140" s="349"/>
    </row>
    <row r="141" spans="2:11" ht="15" customHeight="1">
      <c r="B141" s="350"/>
      <c r="C141" s="351"/>
      <c r="D141" s="351"/>
      <c r="E141" s="351"/>
      <c r="F141" s="351"/>
      <c r="G141" s="351"/>
      <c r="H141" s="351"/>
      <c r="I141" s="351"/>
      <c r="J141" s="351"/>
      <c r="K141" s="352"/>
    </row>
    <row r="142" spans="2:11" ht="18.75" customHeight="1">
      <c r="B142" s="304"/>
      <c r="C142" s="304"/>
      <c r="D142" s="304"/>
      <c r="E142" s="304"/>
      <c r="F142" s="339"/>
      <c r="G142" s="304"/>
      <c r="H142" s="304"/>
      <c r="I142" s="304"/>
      <c r="J142" s="304"/>
      <c r="K142" s="304"/>
    </row>
    <row r="143" spans="2:11" ht="18.75" customHeight="1">
      <c r="B143" s="314"/>
      <c r="C143" s="314"/>
      <c r="D143" s="314"/>
      <c r="E143" s="314"/>
      <c r="F143" s="314"/>
      <c r="G143" s="314"/>
      <c r="H143" s="314"/>
      <c r="I143" s="314"/>
      <c r="J143" s="314"/>
      <c r="K143" s="314"/>
    </row>
    <row r="144" spans="2:11" ht="7.5" customHeight="1">
      <c r="B144" s="315"/>
      <c r="C144" s="316"/>
      <c r="D144" s="316"/>
      <c r="E144" s="316"/>
      <c r="F144" s="316"/>
      <c r="G144" s="316"/>
      <c r="H144" s="316"/>
      <c r="I144" s="316"/>
      <c r="J144" s="316"/>
      <c r="K144" s="317"/>
    </row>
    <row r="145" spans="2:11" ht="45" customHeight="1">
      <c r="B145" s="318"/>
      <c r="C145" s="471" t="s">
        <v>1403</v>
      </c>
      <c r="D145" s="471"/>
      <c r="E145" s="471"/>
      <c r="F145" s="471"/>
      <c r="G145" s="471"/>
      <c r="H145" s="471"/>
      <c r="I145" s="471"/>
      <c r="J145" s="471"/>
      <c r="K145" s="319"/>
    </row>
    <row r="146" spans="2:11" ht="17.25" customHeight="1">
      <c r="B146" s="318"/>
      <c r="C146" s="320" t="s">
        <v>1339</v>
      </c>
      <c r="D146" s="320"/>
      <c r="E146" s="320"/>
      <c r="F146" s="320" t="s">
        <v>1340</v>
      </c>
      <c r="G146" s="321"/>
      <c r="H146" s="320" t="s">
        <v>130</v>
      </c>
      <c r="I146" s="320" t="s">
        <v>60</v>
      </c>
      <c r="J146" s="320" t="s">
        <v>1341</v>
      </c>
      <c r="K146" s="319"/>
    </row>
    <row r="147" spans="2:11" ht="17.25" customHeight="1">
      <c r="B147" s="318"/>
      <c r="C147" s="322" t="s">
        <v>1342</v>
      </c>
      <c r="D147" s="322"/>
      <c r="E147" s="322"/>
      <c r="F147" s="323" t="s">
        <v>1343</v>
      </c>
      <c r="G147" s="324"/>
      <c r="H147" s="322"/>
      <c r="I147" s="322"/>
      <c r="J147" s="322" t="s">
        <v>1344</v>
      </c>
      <c r="K147" s="319"/>
    </row>
    <row r="148" spans="2:11" ht="5.25" customHeight="1">
      <c r="B148" s="328"/>
      <c r="C148" s="325"/>
      <c r="D148" s="325"/>
      <c r="E148" s="325"/>
      <c r="F148" s="325"/>
      <c r="G148" s="326"/>
      <c r="H148" s="325"/>
      <c r="I148" s="325"/>
      <c r="J148" s="325"/>
      <c r="K148" s="349"/>
    </row>
    <row r="149" spans="2:11" ht="15" customHeight="1">
      <c r="B149" s="328"/>
      <c r="C149" s="353" t="s">
        <v>1348</v>
      </c>
      <c r="D149" s="308"/>
      <c r="E149" s="308"/>
      <c r="F149" s="354" t="s">
        <v>1345</v>
      </c>
      <c r="G149" s="308"/>
      <c r="H149" s="353" t="s">
        <v>1384</v>
      </c>
      <c r="I149" s="353" t="s">
        <v>1347</v>
      </c>
      <c r="J149" s="353">
        <v>120</v>
      </c>
      <c r="K149" s="349"/>
    </row>
    <row r="150" spans="2:11" ht="15" customHeight="1">
      <c r="B150" s="328"/>
      <c r="C150" s="353" t="s">
        <v>1393</v>
      </c>
      <c r="D150" s="308"/>
      <c r="E150" s="308"/>
      <c r="F150" s="354" t="s">
        <v>1345</v>
      </c>
      <c r="G150" s="308"/>
      <c r="H150" s="353" t="s">
        <v>1404</v>
      </c>
      <c r="I150" s="353" t="s">
        <v>1347</v>
      </c>
      <c r="J150" s="353" t="s">
        <v>1395</v>
      </c>
      <c r="K150" s="349"/>
    </row>
    <row r="151" spans="2:11" ht="15" customHeight="1">
      <c r="B151" s="328"/>
      <c r="C151" s="353" t="s">
        <v>86</v>
      </c>
      <c r="D151" s="308"/>
      <c r="E151" s="308"/>
      <c r="F151" s="354" t="s">
        <v>1345</v>
      </c>
      <c r="G151" s="308"/>
      <c r="H151" s="353" t="s">
        <v>1405</v>
      </c>
      <c r="I151" s="353" t="s">
        <v>1347</v>
      </c>
      <c r="J151" s="353" t="s">
        <v>1395</v>
      </c>
      <c r="K151" s="349"/>
    </row>
    <row r="152" spans="2:11" ht="15" customHeight="1">
      <c r="B152" s="328"/>
      <c r="C152" s="353" t="s">
        <v>1350</v>
      </c>
      <c r="D152" s="308"/>
      <c r="E152" s="308"/>
      <c r="F152" s="354" t="s">
        <v>1351</v>
      </c>
      <c r="G152" s="308"/>
      <c r="H152" s="353" t="s">
        <v>1384</v>
      </c>
      <c r="I152" s="353" t="s">
        <v>1347</v>
      </c>
      <c r="J152" s="353">
        <v>50</v>
      </c>
      <c r="K152" s="349"/>
    </row>
    <row r="153" spans="2:11" ht="15" customHeight="1">
      <c r="B153" s="328"/>
      <c r="C153" s="353" t="s">
        <v>1353</v>
      </c>
      <c r="D153" s="308"/>
      <c r="E153" s="308"/>
      <c r="F153" s="354" t="s">
        <v>1345</v>
      </c>
      <c r="G153" s="308"/>
      <c r="H153" s="353" t="s">
        <v>1384</v>
      </c>
      <c r="I153" s="353" t="s">
        <v>1355</v>
      </c>
      <c r="J153" s="353"/>
      <c r="K153" s="349"/>
    </row>
    <row r="154" spans="2:11" ht="15" customHeight="1">
      <c r="B154" s="328"/>
      <c r="C154" s="353" t="s">
        <v>1364</v>
      </c>
      <c r="D154" s="308"/>
      <c r="E154" s="308"/>
      <c r="F154" s="354" t="s">
        <v>1351</v>
      </c>
      <c r="G154" s="308"/>
      <c r="H154" s="353" t="s">
        <v>1384</v>
      </c>
      <c r="I154" s="353" t="s">
        <v>1347</v>
      </c>
      <c r="J154" s="353">
        <v>50</v>
      </c>
      <c r="K154" s="349"/>
    </row>
    <row r="155" spans="2:11" ht="15" customHeight="1">
      <c r="B155" s="328"/>
      <c r="C155" s="353" t="s">
        <v>1372</v>
      </c>
      <c r="D155" s="308"/>
      <c r="E155" s="308"/>
      <c r="F155" s="354" t="s">
        <v>1351</v>
      </c>
      <c r="G155" s="308"/>
      <c r="H155" s="353" t="s">
        <v>1384</v>
      </c>
      <c r="I155" s="353" t="s">
        <v>1347</v>
      </c>
      <c r="J155" s="353">
        <v>50</v>
      </c>
      <c r="K155" s="349"/>
    </row>
    <row r="156" spans="2:11" ht="15" customHeight="1">
      <c r="B156" s="328"/>
      <c r="C156" s="353" t="s">
        <v>1370</v>
      </c>
      <c r="D156" s="308"/>
      <c r="E156" s="308"/>
      <c r="F156" s="354" t="s">
        <v>1351</v>
      </c>
      <c r="G156" s="308"/>
      <c r="H156" s="353" t="s">
        <v>1384</v>
      </c>
      <c r="I156" s="353" t="s">
        <v>1347</v>
      </c>
      <c r="J156" s="353">
        <v>50</v>
      </c>
      <c r="K156" s="349"/>
    </row>
    <row r="157" spans="2:11" ht="15" customHeight="1">
      <c r="B157" s="328"/>
      <c r="C157" s="353" t="s">
        <v>113</v>
      </c>
      <c r="D157" s="308"/>
      <c r="E157" s="308"/>
      <c r="F157" s="354" t="s">
        <v>1345</v>
      </c>
      <c r="G157" s="308"/>
      <c r="H157" s="353" t="s">
        <v>1406</v>
      </c>
      <c r="I157" s="353" t="s">
        <v>1347</v>
      </c>
      <c r="J157" s="353" t="s">
        <v>1407</v>
      </c>
      <c r="K157" s="349"/>
    </row>
    <row r="158" spans="2:11" ht="15" customHeight="1">
      <c r="B158" s="328"/>
      <c r="C158" s="353" t="s">
        <v>1408</v>
      </c>
      <c r="D158" s="308"/>
      <c r="E158" s="308"/>
      <c r="F158" s="354" t="s">
        <v>1345</v>
      </c>
      <c r="G158" s="308"/>
      <c r="H158" s="353" t="s">
        <v>1409</v>
      </c>
      <c r="I158" s="353" t="s">
        <v>1379</v>
      </c>
      <c r="J158" s="353"/>
      <c r="K158" s="349"/>
    </row>
    <row r="159" spans="2:11" ht="15" customHeight="1">
      <c r="B159" s="355"/>
      <c r="C159" s="337"/>
      <c r="D159" s="337"/>
      <c r="E159" s="337"/>
      <c r="F159" s="337"/>
      <c r="G159" s="337"/>
      <c r="H159" s="337"/>
      <c r="I159" s="337"/>
      <c r="J159" s="337"/>
      <c r="K159" s="356"/>
    </row>
    <row r="160" spans="2:11" ht="18.75" customHeight="1">
      <c r="B160" s="304"/>
      <c r="C160" s="308"/>
      <c r="D160" s="308"/>
      <c r="E160" s="308"/>
      <c r="F160" s="327"/>
      <c r="G160" s="308"/>
      <c r="H160" s="308"/>
      <c r="I160" s="308"/>
      <c r="J160" s="308"/>
      <c r="K160" s="304"/>
    </row>
    <row r="161" spans="2:11" ht="18.75" customHeight="1">
      <c r="B161" s="314"/>
      <c r="C161" s="314"/>
      <c r="D161" s="314"/>
      <c r="E161" s="314"/>
      <c r="F161" s="314"/>
      <c r="G161" s="314"/>
      <c r="H161" s="314"/>
      <c r="I161" s="314"/>
      <c r="J161" s="314"/>
      <c r="K161" s="314"/>
    </row>
    <row r="162" spans="2:11" ht="7.5" customHeight="1">
      <c r="B162" s="296"/>
      <c r="C162" s="297"/>
      <c r="D162" s="297"/>
      <c r="E162" s="297"/>
      <c r="F162" s="297"/>
      <c r="G162" s="297"/>
      <c r="H162" s="297"/>
      <c r="I162" s="297"/>
      <c r="J162" s="297"/>
      <c r="K162" s="298"/>
    </row>
    <row r="163" spans="2:11" ht="45" customHeight="1">
      <c r="B163" s="299"/>
      <c r="C163" s="466" t="s">
        <v>1410</v>
      </c>
      <c r="D163" s="466"/>
      <c r="E163" s="466"/>
      <c r="F163" s="466"/>
      <c r="G163" s="466"/>
      <c r="H163" s="466"/>
      <c r="I163" s="466"/>
      <c r="J163" s="466"/>
      <c r="K163" s="300"/>
    </row>
    <row r="164" spans="2:11" ht="17.25" customHeight="1">
      <c r="B164" s="299"/>
      <c r="C164" s="320" t="s">
        <v>1339</v>
      </c>
      <c r="D164" s="320"/>
      <c r="E164" s="320"/>
      <c r="F164" s="320" t="s">
        <v>1340</v>
      </c>
      <c r="G164" s="357"/>
      <c r="H164" s="358" t="s">
        <v>130</v>
      </c>
      <c r="I164" s="358" t="s">
        <v>60</v>
      </c>
      <c r="J164" s="320" t="s">
        <v>1341</v>
      </c>
      <c r="K164" s="300"/>
    </row>
    <row r="165" spans="2:11" ht="17.25" customHeight="1">
      <c r="B165" s="301"/>
      <c r="C165" s="322" t="s">
        <v>1342</v>
      </c>
      <c r="D165" s="322"/>
      <c r="E165" s="322"/>
      <c r="F165" s="323" t="s">
        <v>1343</v>
      </c>
      <c r="G165" s="359"/>
      <c r="H165" s="360"/>
      <c r="I165" s="360"/>
      <c r="J165" s="322" t="s">
        <v>1344</v>
      </c>
      <c r="K165" s="302"/>
    </row>
    <row r="166" spans="2:11" ht="5.25" customHeight="1">
      <c r="B166" s="328"/>
      <c r="C166" s="325"/>
      <c r="D166" s="325"/>
      <c r="E166" s="325"/>
      <c r="F166" s="325"/>
      <c r="G166" s="326"/>
      <c r="H166" s="325"/>
      <c r="I166" s="325"/>
      <c r="J166" s="325"/>
      <c r="K166" s="349"/>
    </row>
    <row r="167" spans="2:11" ht="15" customHeight="1">
      <c r="B167" s="328"/>
      <c r="C167" s="308" t="s">
        <v>1348</v>
      </c>
      <c r="D167" s="308"/>
      <c r="E167" s="308"/>
      <c r="F167" s="327" t="s">
        <v>1345</v>
      </c>
      <c r="G167" s="308"/>
      <c r="H167" s="308" t="s">
        <v>1384</v>
      </c>
      <c r="I167" s="308" t="s">
        <v>1347</v>
      </c>
      <c r="J167" s="308">
        <v>120</v>
      </c>
      <c r="K167" s="349"/>
    </row>
    <row r="168" spans="2:11" ht="15" customHeight="1">
      <c r="B168" s="328"/>
      <c r="C168" s="308" t="s">
        <v>1393</v>
      </c>
      <c r="D168" s="308"/>
      <c r="E168" s="308"/>
      <c r="F168" s="327" t="s">
        <v>1345</v>
      </c>
      <c r="G168" s="308"/>
      <c r="H168" s="308" t="s">
        <v>1394</v>
      </c>
      <c r="I168" s="308" t="s">
        <v>1347</v>
      </c>
      <c r="J168" s="308" t="s">
        <v>1395</v>
      </c>
      <c r="K168" s="349"/>
    </row>
    <row r="169" spans="2:11" ht="15" customHeight="1">
      <c r="B169" s="328"/>
      <c r="C169" s="308" t="s">
        <v>86</v>
      </c>
      <c r="D169" s="308"/>
      <c r="E169" s="308"/>
      <c r="F169" s="327" t="s">
        <v>1345</v>
      </c>
      <c r="G169" s="308"/>
      <c r="H169" s="308" t="s">
        <v>1411</v>
      </c>
      <c r="I169" s="308" t="s">
        <v>1347</v>
      </c>
      <c r="J169" s="308" t="s">
        <v>1395</v>
      </c>
      <c r="K169" s="349"/>
    </row>
    <row r="170" spans="2:11" ht="15" customHeight="1">
      <c r="B170" s="328"/>
      <c r="C170" s="308" t="s">
        <v>1350</v>
      </c>
      <c r="D170" s="308"/>
      <c r="E170" s="308"/>
      <c r="F170" s="327" t="s">
        <v>1351</v>
      </c>
      <c r="G170" s="308"/>
      <c r="H170" s="308" t="s">
        <v>1411</v>
      </c>
      <c r="I170" s="308" t="s">
        <v>1347</v>
      </c>
      <c r="J170" s="308">
        <v>50</v>
      </c>
      <c r="K170" s="349"/>
    </row>
    <row r="171" spans="2:11" ht="15" customHeight="1">
      <c r="B171" s="328"/>
      <c r="C171" s="308" t="s">
        <v>1353</v>
      </c>
      <c r="D171" s="308"/>
      <c r="E171" s="308"/>
      <c r="F171" s="327" t="s">
        <v>1345</v>
      </c>
      <c r="G171" s="308"/>
      <c r="H171" s="308" t="s">
        <v>1411</v>
      </c>
      <c r="I171" s="308" t="s">
        <v>1355</v>
      </c>
      <c r="J171" s="308"/>
      <c r="K171" s="349"/>
    </row>
    <row r="172" spans="2:11" ht="15" customHeight="1">
      <c r="B172" s="328"/>
      <c r="C172" s="308" t="s">
        <v>1364</v>
      </c>
      <c r="D172" s="308"/>
      <c r="E172" s="308"/>
      <c r="F172" s="327" t="s">
        <v>1351</v>
      </c>
      <c r="G172" s="308"/>
      <c r="H172" s="308" t="s">
        <v>1411</v>
      </c>
      <c r="I172" s="308" t="s">
        <v>1347</v>
      </c>
      <c r="J172" s="308">
        <v>50</v>
      </c>
      <c r="K172" s="349"/>
    </row>
    <row r="173" spans="2:11" ht="15" customHeight="1">
      <c r="B173" s="328"/>
      <c r="C173" s="308" t="s">
        <v>1372</v>
      </c>
      <c r="D173" s="308"/>
      <c r="E173" s="308"/>
      <c r="F173" s="327" t="s">
        <v>1351</v>
      </c>
      <c r="G173" s="308"/>
      <c r="H173" s="308" t="s">
        <v>1411</v>
      </c>
      <c r="I173" s="308" t="s">
        <v>1347</v>
      </c>
      <c r="J173" s="308">
        <v>50</v>
      </c>
      <c r="K173" s="349"/>
    </row>
    <row r="174" spans="2:11" ht="15" customHeight="1">
      <c r="B174" s="328"/>
      <c r="C174" s="308" t="s">
        <v>1370</v>
      </c>
      <c r="D174" s="308"/>
      <c r="E174" s="308"/>
      <c r="F174" s="327" t="s">
        <v>1351</v>
      </c>
      <c r="G174" s="308"/>
      <c r="H174" s="308" t="s">
        <v>1411</v>
      </c>
      <c r="I174" s="308" t="s">
        <v>1347</v>
      </c>
      <c r="J174" s="308">
        <v>50</v>
      </c>
      <c r="K174" s="349"/>
    </row>
    <row r="175" spans="2:11" ht="15" customHeight="1">
      <c r="B175" s="328"/>
      <c r="C175" s="308" t="s">
        <v>129</v>
      </c>
      <c r="D175" s="308"/>
      <c r="E175" s="308"/>
      <c r="F175" s="327" t="s">
        <v>1345</v>
      </c>
      <c r="G175" s="308"/>
      <c r="H175" s="308" t="s">
        <v>1412</v>
      </c>
      <c r="I175" s="308" t="s">
        <v>1413</v>
      </c>
      <c r="J175" s="308"/>
      <c r="K175" s="349"/>
    </row>
    <row r="176" spans="2:11" ht="15" customHeight="1">
      <c r="B176" s="328"/>
      <c r="C176" s="308" t="s">
        <v>60</v>
      </c>
      <c r="D176" s="308"/>
      <c r="E176" s="308"/>
      <c r="F176" s="327" t="s">
        <v>1345</v>
      </c>
      <c r="G176" s="308"/>
      <c r="H176" s="308" t="s">
        <v>1414</v>
      </c>
      <c r="I176" s="308" t="s">
        <v>1415</v>
      </c>
      <c r="J176" s="308">
        <v>1</v>
      </c>
      <c r="K176" s="349"/>
    </row>
    <row r="177" spans="2:11" ht="15" customHeight="1">
      <c r="B177" s="328"/>
      <c r="C177" s="308" t="s">
        <v>56</v>
      </c>
      <c r="D177" s="308"/>
      <c r="E177" s="308"/>
      <c r="F177" s="327" t="s">
        <v>1345</v>
      </c>
      <c r="G177" s="308"/>
      <c r="H177" s="308" t="s">
        <v>1416</v>
      </c>
      <c r="I177" s="308" t="s">
        <v>1347</v>
      </c>
      <c r="J177" s="308">
        <v>20</v>
      </c>
      <c r="K177" s="349"/>
    </row>
    <row r="178" spans="2:11" ht="15" customHeight="1">
      <c r="B178" s="328"/>
      <c r="C178" s="308" t="s">
        <v>130</v>
      </c>
      <c r="D178" s="308"/>
      <c r="E178" s="308"/>
      <c r="F178" s="327" t="s">
        <v>1345</v>
      </c>
      <c r="G178" s="308"/>
      <c r="H178" s="308" t="s">
        <v>1417</v>
      </c>
      <c r="I178" s="308" t="s">
        <v>1347</v>
      </c>
      <c r="J178" s="308">
        <v>255</v>
      </c>
      <c r="K178" s="349"/>
    </row>
    <row r="179" spans="2:11" ht="15" customHeight="1">
      <c r="B179" s="328"/>
      <c r="C179" s="308" t="s">
        <v>131</v>
      </c>
      <c r="D179" s="308"/>
      <c r="E179" s="308"/>
      <c r="F179" s="327" t="s">
        <v>1345</v>
      </c>
      <c r="G179" s="308"/>
      <c r="H179" s="308" t="s">
        <v>1310</v>
      </c>
      <c r="I179" s="308" t="s">
        <v>1347</v>
      </c>
      <c r="J179" s="308">
        <v>10</v>
      </c>
      <c r="K179" s="349"/>
    </row>
    <row r="180" spans="2:11" ht="15" customHeight="1">
      <c r="B180" s="328"/>
      <c r="C180" s="308" t="s">
        <v>132</v>
      </c>
      <c r="D180" s="308"/>
      <c r="E180" s="308"/>
      <c r="F180" s="327" t="s">
        <v>1345</v>
      </c>
      <c r="G180" s="308"/>
      <c r="H180" s="308" t="s">
        <v>1418</v>
      </c>
      <c r="I180" s="308" t="s">
        <v>1379</v>
      </c>
      <c r="J180" s="308"/>
      <c r="K180" s="349"/>
    </row>
    <row r="181" spans="2:11" ht="15" customHeight="1">
      <c r="B181" s="328"/>
      <c r="C181" s="308" t="s">
        <v>1419</v>
      </c>
      <c r="D181" s="308"/>
      <c r="E181" s="308"/>
      <c r="F181" s="327" t="s">
        <v>1345</v>
      </c>
      <c r="G181" s="308"/>
      <c r="H181" s="308" t="s">
        <v>1420</v>
      </c>
      <c r="I181" s="308" t="s">
        <v>1379</v>
      </c>
      <c r="J181" s="308"/>
      <c r="K181" s="349"/>
    </row>
    <row r="182" spans="2:11" ht="15" customHeight="1">
      <c r="B182" s="328"/>
      <c r="C182" s="308" t="s">
        <v>1408</v>
      </c>
      <c r="D182" s="308"/>
      <c r="E182" s="308"/>
      <c r="F182" s="327" t="s">
        <v>1345</v>
      </c>
      <c r="G182" s="308"/>
      <c r="H182" s="308" t="s">
        <v>1421</v>
      </c>
      <c r="I182" s="308" t="s">
        <v>1379</v>
      </c>
      <c r="J182" s="308"/>
      <c r="K182" s="349"/>
    </row>
    <row r="183" spans="2:11" ht="15" customHeight="1">
      <c r="B183" s="328"/>
      <c r="C183" s="308" t="s">
        <v>134</v>
      </c>
      <c r="D183" s="308"/>
      <c r="E183" s="308"/>
      <c r="F183" s="327" t="s">
        <v>1351</v>
      </c>
      <c r="G183" s="308"/>
      <c r="H183" s="308" t="s">
        <v>1422</v>
      </c>
      <c r="I183" s="308" t="s">
        <v>1347</v>
      </c>
      <c r="J183" s="308">
        <v>50</v>
      </c>
      <c r="K183" s="349"/>
    </row>
    <row r="184" spans="2:11" ht="15" customHeight="1">
      <c r="B184" s="328"/>
      <c r="C184" s="308" t="s">
        <v>1423</v>
      </c>
      <c r="D184" s="308"/>
      <c r="E184" s="308"/>
      <c r="F184" s="327" t="s">
        <v>1351</v>
      </c>
      <c r="G184" s="308"/>
      <c r="H184" s="308" t="s">
        <v>1424</v>
      </c>
      <c r="I184" s="308" t="s">
        <v>1425</v>
      </c>
      <c r="J184" s="308"/>
      <c r="K184" s="349"/>
    </row>
    <row r="185" spans="2:11" ht="15" customHeight="1">
      <c r="B185" s="328"/>
      <c r="C185" s="308" t="s">
        <v>1426</v>
      </c>
      <c r="D185" s="308"/>
      <c r="E185" s="308"/>
      <c r="F185" s="327" t="s">
        <v>1351</v>
      </c>
      <c r="G185" s="308"/>
      <c r="H185" s="308" t="s">
        <v>1427</v>
      </c>
      <c r="I185" s="308" t="s">
        <v>1425</v>
      </c>
      <c r="J185" s="308"/>
      <c r="K185" s="349"/>
    </row>
    <row r="186" spans="2:11" ht="15" customHeight="1">
      <c r="B186" s="328"/>
      <c r="C186" s="308" t="s">
        <v>1428</v>
      </c>
      <c r="D186" s="308"/>
      <c r="E186" s="308"/>
      <c r="F186" s="327" t="s">
        <v>1351</v>
      </c>
      <c r="G186" s="308"/>
      <c r="H186" s="308" t="s">
        <v>1429</v>
      </c>
      <c r="I186" s="308" t="s">
        <v>1425</v>
      </c>
      <c r="J186" s="308"/>
      <c r="K186" s="349"/>
    </row>
    <row r="187" spans="2:11" ht="15" customHeight="1">
      <c r="B187" s="328"/>
      <c r="C187" s="361" t="s">
        <v>1430</v>
      </c>
      <c r="D187" s="308"/>
      <c r="E187" s="308"/>
      <c r="F187" s="327" t="s">
        <v>1351</v>
      </c>
      <c r="G187" s="308"/>
      <c r="H187" s="308" t="s">
        <v>1431</v>
      </c>
      <c r="I187" s="308" t="s">
        <v>1432</v>
      </c>
      <c r="J187" s="362" t="s">
        <v>1433</v>
      </c>
      <c r="K187" s="349"/>
    </row>
    <row r="188" spans="2:11" ht="15" customHeight="1">
      <c r="B188" s="328"/>
      <c r="C188" s="313" t="s">
        <v>45</v>
      </c>
      <c r="D188" s="308"/>
      <c r="E188" s="308"/>
      <c r="F188" s="327" t="s">
        <v>1345</v>
      </c>
      <c r="G188" s="308"/>
      <c r="H188" s="304" t="s">
        <v>1434</v>
      </c>
      <c r="I188" s="308" t="s">
        <v>1435</v>
      </c>
      <c r="J188" s="308"/>
      <c r="K188" s="349"/>
    </row>
    <row r="189" spans="2:11" ht="15" customHeight="1">
      <c r="B189" s="328"/>
      <c r="C189" s="313" t="s">
        <v>1436</v>
      </c>
      <c r="D189" s="308"/>
      <c r="E189" s="308"/>
      <c r="F189" s="327" t="s">
        <v>1345</v>
      </c>
      <c r="G189" s="308"/>
      <c r="H189" s="308" t="s">
        <v>1437</v>
      </c>
      <c r="I189" s="308" t="s">
        <v>1379</v>
      </c>
      <c r="J189" s="308"/>
      <c r="K189" s="349"/>
    </row>
    <row r="190" spans="2:11" ht="15" customHeight="1">
      <c r="B190" s="328"/>
      <c r="C190" s="313" t="s">
        <v>1438</v>
      </c>
      <c r="D190" s="308"/>
      <c r="E190" s="308"/>
      <c r="F190" s="327" t="s">
        <v>1345</v>
      </c>
      <c r="G190" s="308"/>
      <c r="H190" s="308" t="s">
        <v>1439</v>
      </c>
      <c r="I190" s="308" t="s">
        <v>1379</v>
      </c>
      <c r="J190" s="308"/>
      <c r="K190" s="349"/>
    </row>
    <row r="191" spans="2:11" ht="15" customHeight="1">
      <c r="B191" s="328"/>
      <c r="C191" s="313" t="s">
        <v>1440</v>
      </c>
      <c r="D191" s="308"/>
      <c r="E191" s="308"/>
      <c r="F191" s="327" t="s">
        <v>1351</v>
      </c>
      <c r="G191" s="308"/>
      <c r="H191" s="308" t="s">
        <v>1441</v>
      </c>
      <c r="I191" s="308" t="s">
        <v>1379</v>
      </c>
      <c r="J191" s="308"/>
      <c r="K191" s="349"/>
    </row>
    <row r="192" spans="2:11" ht="15" customHeight="1">
      <c r="B192" s="355"/>
      <c r="C192" s="363"/>
      <c r="D192" s="337"/>
      <c r="E192" s="337"/>
      <c r="F192" s="337"/>
      <c r="G192" s="337"/>
      <c r="H192" s="337"/>
      <c r="I192" s="337"/>
      <c r="J192" s="337"/>
      <c r="K192" s="356"/>
    </row>
    <row r="193" spans="2:11" ht="18.75" customHeight="1">
      <c r="B193" s="304"/>
      <c r="C193" s="308"/>
      <c r="D193" s="308"/>
      <c r="E193" s="308"/>
      <c r="F193" s="327"/>
      <c r="G193" s="308"/>
      <c r="H193" s="308"/>
      <c r="I193" s="308"/>
      <c r="J193" s="308"/>
      <c r="K193" s="304"/>
    </row>
    <row r="194" spans="2:11" ht="18.75" customHeight="1">
      <c r="B194" s="304"/>
      <c r="C194" s="308"/>
      <c r="D194" s="308"/>
      <c r="E194" s="308"/>
      <c r="F194" s="327"/>
      <c r="G194" s="308"/>
      <c r="H194" s="308"/>
      <c r="I194" s="308"/>
      <c r="J194" s="308"/>
      <c r="K194" s="304"/>
    </row>
    <row r="195" spans="2:11" ht="18.75" customHeight="1">
      <c r="B195" s="314"/>
      <c r="C195" s="314"/>
      <c r="D195" s="314"/>
      <c r="E195" s="314"/>
      <c r="F195" s="314"/>
      <c r="G195" s="314"/>
      <c r="H195" s="314"/>
      <c r="I195" s="314"/>
      <c r="J195" s="314"/>
      <c r="K195" s="314"/>
    </row>
    <row r="196" spans="2:11">
      <c r="B196" s="296"/>
      <c r="C196" s="297"/>
      <c r="D196" s="297"/>
      <c r="E196" s="297"/>
      <c r="F196" s="297"/>
      <c r="G196" s="297"/>
      <c r="H196" s="297"/>
      <c r="I196" s="297"/>
      <c r="J196" s="297"/>
      <c r="K196" s="298"/>
    </row>
    <row r="197" spans="2:11" ht="21">
      <c r="B197" s="299"/>
      <c r="C197" s="466" t="s">
        <v>1442</v>
      </c>
      <c r="D197" s="466"/>
      <c r="E197" s="466"/>
      <c r="F197" s="466"/>
      <c r="G197" s="466"/>
      <c r="H197" s="466"/>
      <c r="I197" s="466"/>
      <c r="J197" s="466"/>
      <c r="K197" s="300"/>
    </row>
    <row r="198" spans="2:11" ht="25.5" customHeight="1">
      <c r="B198" s="299"/>
      <c r="C198" s="364" t="s">
        <v>1443</v>
      </c>
      <c r="D198" s="364"/>
      <c r="E198" s="364"/>
      <c r="F198" s="364" t="s">
        <v>1444</v>
      </c>
      <c r="G198" s="365"/>
      <c r="H198" s="472" t="s">
        <v>1445</v>
      </c>
      <c r="I198" s="472"/>
      <c r="J198" s="472"/>
      <c r="K198" s="300"/>
    </row>
    <row r="199" spans="2:11" ht="5.25" customHeight="1">
      <c r="B199" s="328"/>
      <c r="C199" s="325"/>
      <c r="D199" s="325"/>
      <c r="E199" s="325"/>
      <c r="F199" s="325"/>
      <c r="G199" s="308"/>
      <c r="H199" s="325"/>
      <c r="I199" s="325"/>
      <c r="J199" s="325"/>
      <c r="K199" s="349"/>
    </row>
    <row r="200" spans="2:11" ht="15" customHeight="1">
      <c r="B200" s="328"/>
      <c r="C200" s="308" t="s">
        <v>1435</v>
      </c>
      <c r="D200" s="308"/>
      <c r="E200" s="308"/>
      <c r="F200" s="327" t="s">
        <v>46</v>
      </c>
      <c r="G200" s="308"/>
      <c r="H200" s="468" t="s">
        <v>1446</v>
      </c>
      <c r="I200" s="468"/>
      <c r="J200" s="468"/>
      <c r="K200" s="349"/>
    </row>
    <row r="201" spans="2:11" ht="15" customHeight="1">
      <c r="B201" s="328"/>
      <c r="C201" s="334"/>
      <c r="D201" s="308"/>
      <c r="E201" s="308"/>
      <c r="F201" s="327" t="s">
        <v>47</v>
      </c>
      <c r="G201" s="308"/>
      <c r="H201" s="468" t="s">
        <v>1447</v>
      </c>
      <c r="I201" s="468"/>
      <c r="J201" s="468"/>
      <c r="K201" s="349"/>
    </row>
    <row r="202" spans="2:11" ht="15" customHeight="1">
      <c r="B202" s="328"/>
      <c r="C202" s="334"/>
      <c r="D202" s="308"/>
      <c r="E202" s="308"/>
      <c r="F202" s="327" t="s">
        <v>50</v>
      </c>
      <c r="G202" s="308"/>
      <c r="H202" s="468" t="s">
        <v>1448</v>
      </c>
      <c r="I202" s="468"/>
      <c r="J202" s="468"/>
      <c r="K202" s="349"/>
    </row>
    <row r="203" spans="2:11" ht="15" customHeight="1">
      <c r="B203" s="328"/>
      <c r="C203" s="308"/>
      <c r="D203" s="308"/>
      <c r="E203" s="308"/>
      <c r="F203" s="327" t="s">
        <v>48</v>
      </c>
      <c r="G203" s="308"/>
      <c r="H203" s="468" t="s">
        <v>1449</v>
      </c>
      <c r="I203" s="468"/>
      <c r="J203" s="468"/>
      <c r="K203" s="349"/>
    </row>
    <row r="204" spans="2:11" ht="15" customHeight="1">
      <c r="B204" s="328"/>
      <c r="C204" s="308"/>
      <c r="D204" s="308"/>
      <c r="E204" s="308"/>
      <c r="F204" s="327" t="s">
        <v>49</v>
      </c>
      <c r="G204" s="308"/>
      <c r="H204" s="468" t="s">
        <v>1450</v>
      </c>
      <c r="I204" s="468"/>
      <c r="J204" s="468"/>
      <c r="K204" s="349"/>
    </row>
    <row r="205" spans="2:11" ht="15" customHeight="1">
      <c r="B205" s="328"/>
      <c r="C205" s="308"/>
      <c r="D205" s="308"/>
      <c r="E205" s="308"/>
      <c r="F205" s="327"/>
      <c r="G205" s="308"/>
      <c r="H205" s="308"/>
      <c r="I205" s="308"/>
      <c r="J205" s="308"/>
      <c r="K205" s="349"/>
    </row>
    <row r="206" spans="2:11" ht="15" customHeight="1">
      <c r="B206" s="328"/>
      <c r="C206" s="308" t="s">
        <v>1391</v>
      </c>
      <c r="D206" s="308"/>
      <c r="E206" s="308"/>
      <c r="F206" s="327" t="s">
        <v>80</v>
      </c>
      <c r="G206" s="308"/>
      <c r="H206" s="468" t="s">
        <v>1451</v>
      </c>
      <c r="I206" s="468"/>
      <c r="J206" s="468"/>
      <c r="K206" s="349"/>
    </row>
    <row r="207" spans="2:11" ht="15" customHeight="1">
      <c r="B207" s="328"/>
      <c r="C207" s="334"/>
      <c r="D207" s="308"/>
      <c r="E207" s="308"/>
      <c r="F207" s="327" t="s">
        <v>1290</v>
      </c>
      <c r="G207" s="308"/>
      <c r="H207" s="468" t="s">
        <v>1291</v>
      </c>
      <c r="I207" s="468"/>
      <c r="J207" s="468"/>
      <c r="K207" s="349"/>
    </row>
    <row r="208" spans="2:11" ht="15" customHeight="1">
      <c r="B208" s="328"/>
      <c r="C208" s="308"/>
      <c r="D208" s="308"/>
      <c r="E208" s="308"/>
      <c r="F208" s="327" t="s">
        <v>1288</v>
      </c>
      <c r="G208" s="308"/>
      <c r="H208" s="468" t="s">
        <v>1452</v>
      </c>
      <c r="I208" s="468"/>
      <c r="J208" s="468"/>
      <c r="K208" s="349"/>
    </row>
    <row r="209" spans="2:11" ht="15" customHeight="1">
      <c r="B209" s="366"/>
      <c r="C209" s="334"/>
      <c r="D209" s="334"/>
      <c r="E209" s="334"/>
      <c r="F209" s="327" t="s">
        <v>1292</v>
      </c>
      <c r="G209" s="313"/>
      <c r="H209" s="467" t="s">
        <v>89</v>
      </c>
      <c r="I209" s="467"/>
      <c r="J209" s="467"/>
      <c r="K209" s="367"/>
    </row>
    <row r="210" spans="2:11" ht="15" customHeight="1">
      <c r="B210" s="366"/>
      <c r="C210" s="334"/>
      <c r="D210" s="334"/>
      <c r="E210" s="334"/>
      <c r="F210" s="327" t="s">
        <v>1293</v>
      </c>
      <c r="G210" s="313"/>
      <c r="H210" s="467" t="s">
        <v>673</v>
      </c>
      <c r="I210" s="467"/>
      <c r="J210" s="467"/>
      <c r="K210" s="367"/>
    </row>
    <row r="211" spans="2:11" ht="15" customHeight="1">
      <c r="B211" s="366"/>
      <c r="C211" s="334"/>
      <c r="D211" s="334"/>
      <c r="E211" s="334"/>
      <c r="F211" s="368"/>
      <c r="G211" s="313"/>
      <c r="H211" s="369"/>
      <c r="I211" s="369"/>
      <c r="J211" s="369"/>
      <c r="K211" s="367"/>
    </row>
    <row r="212" spans="2:11" ht="15" customHeight="1">
      <c r="B212" s="366"/>
      <c r="C212" s="308" t="s">
        <v>1415</v>
      </c>
      <c r="D212" s="334"/>
      <c r="E212" s="334"/>
      <c r="F212" s="327">
        <v>1</v>
      </c>
      <c r="G212" s="313"/>
      <c r="H212" s="467" t="s">
        <v>1453</v>
      </c>
      <c r="I212" s="467"/>
      <c r="J212" s="467"/>
      <c r="K212" s="367"/>
    </row>
    <row r="213" spans="2:11" ht="15" customHeight="1">
      <c r="B213" s="366"/>
      <c r="C213" s="334"/>
      <c r="D213" s="334"/>
      <c r="E213" s="334"/>
      <c r="F213" s="327">
        <v>2</v>
      </c>
      <c r="G213" s="313"/>
      <c r="H213" s="467" t="s">
        <v>1454</v>
      </c>
      <c r="I213" s="467"/>
      <c r="J213" s="467"/>
      <c r="K213" s="367"/>
    </row>
    <row r="214" spans="2:11" ht="15" customHeight="1">
      <c r="B214" s="366"/>
      <c r="C214" s="334"/>
      <c r="D214" s="334"/>
      <c r="E214" s="334"/>
      <c r="F214" s="327">
        <v>3</v>
      </c>
      <c r="G214" s="313"/>
      <c r="H214" s="467" t="s">
        <v>1455</v>
      </c>
      <c r="I214" s="467"/>
      <c r="J214" s="467"/>
      <c r="K214" s="367"/>
    </row>
    <row r="215" spans="2:11" ht="15" customHeight="1">
      <c r="B215" s="366"/>
      <c r="C215" s="334"/>
      <c r="D215" s="334"/>
      <c r="E215" s="334"/>
      <c r="F215" s="327">
        <v>4</v>
      </c>
      <c r="G215" s="313"/>
      <c r="H215" s="467" t="s">
        <v>1456</v>
      </c>
      <c r="I215" s="467"/>
      <c r="J215" s="467"/>
      <c r="K215" s="367"/>
    </row>
    <row r="216" spans="2:11" ht="12.75" customHeight="1">
      <c r="B216" s="370"/>
      <c r="C216" s="371"/>
      <c r="D216" s="371"/>
      <c r="E216" s="371"/>
      <c r="F216" s="371"/>
      <c r="G216" s="371"/>
      <c r="H216" s="371"/>
      <c r="I216" s="371"/>
      <c r="J216" s="371"/>
      <c r="K216" s="372"/>
    </row>
  </sheetData>
  <sheetProtection password="CC35" sheet="1" objects="1" scenarios="1" formatCells="0" formatColumns="0" formatRows="0" sort="0" autoFilter="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CiGOfb/jWaKn2aiVx/wveZy3kcmGsOScE9a8RYxWwRM=</DigestValue>
    </Reference>
    <Reference Type="http://www.w3.org/2000/09/xmldsig#Object" URI="#idOfficeObject">
      <DigestMethod Algorithm="http://www.w3.org/2001/04/xmlenc#sha256"/>
      <DigestValue>ESS4lzHxogDShkxZTRcR1fL61J9UuPWN6loEDL0dNz8=</DigestValue>
    </Reference>
    <Reference Type="http://uri.etsi.org/01903#SignedProperties" URI="#idSignedProperties">
      <Transforms>
        <Transform Algorithm="http://www.w3.org/TR/2001/REC-xml-c14n-20010315"/>
      </Transforms>
      <DigestMethod Algorithm="http://www.w3.org/2001/04/xmlenc#sha256"/>
      <DigestValue>vBcFC7ZbjhFMfj1awz2LPgYFG7p+GzIUODNsL7YaQng=</DigestValue>
    </Reference>
  </SignedInfo>
  <SignatureValue>QqErccxUPJznQvdpITnC0svIatmM+19Tr7erR7v57gODpm5JqulhVRDGdxe7t/H96Nr1zsKmikX7
wGpXS7N55yBUl00kaCmDWOEUDOK2Ad3qyhJjGfWjsneXNb4cN9b9b55mrL+s+4+UveQiyGTWoAhR
nlId0FBBkf4GyrILXpxVk1aED3o6VEXv/U41CAaqQqJP4oFXOUrOi8JlE3E2g0vET1hEHSGcuFTJ
53V5QU7AaWq/PPM8zQEurIAxemVYpSL0L0bAq0JdhL5Coq7KMpVnh2pKTT3wpAn0eUsirUqwM2Hk
izFCIBKFH0wnptVQWnFLZxPuxIC63SejfBqXpw==</SignatureValue>
  <KeyInfo>
    <X509Data>
      <X509Certificate>MIIHsjCCBpqgAwIBAgIDIt0RMA0GCSqGSIb3DQEBCwUAMF8xCzAJBgNVBAYTAkNaMSwwKgYDVQQKDCPEjGVza8OhIHBvxaF0YSwgcy5wLiBbScSMIDQ3MTE0OTgzXTEiMCAGA1UEAxMZUG9zdFNpZ251bSBRdWFsaWZpZWQgQ0EgMjAeFw0xNzAzMzAxMjI5MDJaFw0xODAzMzAxMjI5MDJaMIGzMQswCQYDVQQGEwJDWjEXMBUGA1UEYRMOTlRSQ1otMDQ2MzQyNzYxKDAmBgNVBAoMH01PTEFUUkFERSBzLnIuby4gW0nEjCAwNDYzNDI3Nl0xCjAIBgNVBAsTATExHjAcBgNVBAMMFU1nci4gVG9tw6HFoSBKdXLEjWVrYTERMA8GA1UEBAwISnVyxI1la2ExEDAOBgNVBCoMB1RvbcOhxaExEDAOBgNVBAUTB1A1ODc5ODIwggEiMA0GCSqGSIb3DQEBAQUAA4IBDwAwggEKAoIBAQDNLQ8FSHvW5WJeHuyA0UXQh/g6L3m2o7jfHC+/+ILOsVAiHjPdcSi+JbURXauiy6Sln1WEaw2btQCE4mffnflwMHMN5Wh8Y8BkKjwPWrvMC4JfjvShhkOJ/PPwtjzAytppiu6CuwSj8XIXP8bBpMAVd6EUJigFj27knzZeqLknWfvw9QyJcb6hyyzIazgPV5reetVghGrZY4GrLKriP/uU43bdTibHY5uRiEhrZmeDB0BSQDzoT/p2ryuHbgwBKsB6Ms3i4r+Ifoj0astPxh4zPIXjS8JThDu35SnqRbPN/jasjA5SGN/TmlaxyULHfMgkjA7h/cr7LmG1pAE6yA9BAgMBAAGjggQgMIIEHDBBBgNVHREEOjA4gRBqdXJjZWthQGFycmNyLmN6oBkGCSsGAQQB3BkCAaAMEwoxNjA0NTY2Njg5oAkGA1UEDaACEwAwCQYDVR0TBAIwADCCASsGA1UdIASCASIwggEeMIIBDwYIZ4EGAQQBEWQwggEBMIHYBggrBgEFBQcCAjCByxqByFRlbnRvIGt2YWxpZmlrb3ZhbnkgY2VydGlmaWthdCBwcm8gZWxla3Ryb25pY2t5IHBvZHBpcyBieWwgdnlkYW4gdiBzb3VsYWR1IHMgbmFyaXplbmltIEVVIGMuIDkxMC8yMDE0LlRoaXMgaXMgYSBxdWFsaWZpZWQgY2VydGlmaWNhdGUgZm9yIGVsZWN0cm9uaWMgc2lnbmF0dXJlIGFjY29yZGluZyB0byBSZWd1bGF0aW9uIChFVSkgTm8gOTEwLzIwMTQuMCQGCCsGAQUFBwIBFhhodHRwOi8vd3d3LnBvc3RzaWdudW0uY3owCQYHBACL7EABADCBmwYIKwYBBQUHAQMEgY4wgYswCAYGBACORgEBMGoGBgQAjkYBBTBgMC4WKGh0dHBzOi8vd3d3LnBvc3RzaWdudW0uY3ovcGRzL3Bkc19lbi5wZGYTAmVuMC4WKGh0dHBzOi8vd3d3LnBvc3RzaWdudW0uY3ovcGRzL3Bkc19jcy5wZGYTAmNzMBMGBgQAjkYBBjAJBgcEAI5GAQYB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rhLWno4qSRNLnFqoDsclQYtTslMA0GCSqGSIb3DQEBCwUAA4IBAQAy14tF4b/4tAELjUVYBozOYjXShrbNUkec1oDvOtyrjJvhd4oMa4Y3ZQr67HDCjzu+ES5dB1yZsC1NMb8l3cKeaIrrNVVtKNj5a8N2FRIGErDFrfxA6Zx51N0fuvl7W4Qkss9HEr+z4yVkCPZfyzPD/RViWuxYNhI59z1VHhP4RE/Yz6CJIUIR7KeqcZ6z4/UNyWH2jRNPVjCSpleUNOlVa+bPRD8RKAu8BOpaJhSdJDBZmzDymnTszuDpLizfgb/93Ba9ht9rUEJ0E2FNAxU0LkEKZMZ7zjLuukG+Hs6+95zPCk8kbi7TGJmSSg2cNZ9ReVPa0KqT3q3kJVIkput+</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lrVg9fRbRhzj3L8+QGHmJxgMb7HDoVSIZJmZnPkf+bw=</DigestValue>
      </Reference>
      <Reference URI="/xl/calcChain.xml?ContentType=application/vnd.openxmlformats-officedocument.spreadsheetml.calcChain+xml">
        <DigestMethod Algorithm="http://www.w3.org/2001/04/xmlenc#sha256"/>
        <DigestValue>/VO82in84irbpZdD5L5b5DcZvKHmDzbSY+ZUc12IgbA=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GtbdWP2MHp9sj1eIJ8/7rOj7DxoXUzoCnD0AIxVGB1s=</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GtbdWP2MHp9sj1eIJ8/7rOj7DxoXUzoCnD0AIxVGB1s=</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GtbdWP2MHp9sj1eIJ8/7rOj7DxoXUzoCnD0AIxVGB1s=</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GtbdWP2MHp9sj1eIJ8/7rOj7DxoXUzoCnD0AIxVGB1s=</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GtbdWP2MHp9sj1eIJ8/7rOj7DxoXUzoCnD0AIxVGB1s=</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GtbdWP2MHp9sj1eIJ8/7rOj7DxoXUzoCnD0AIxVGB1s=</DigestValue>
      </Reference>
      <Reference URI="/xl/drawings/drawing1.xml?ContentType=application/vnd.openxmlformats-officedocument.drawing+xml">
        <DigestMethod Algorithm="http://www.w3.org/2001/04/xmlenc#sha256"/>
        <DigestValue>Yz1+0zFSsfH9nkxZxfJxFbnVQTZPDRQCvX1quFyJQZ8=</DigestValue>
      </Reference>
      <Reference URI="/xl/drawings/drawing2.xml?ContentType=application/vnd.openxmlformats-officedocument.drawing+xml">
        <DigestMethod Algorithm="http://www.w3.org/2001/04/xmlenc#sha256"/>
        <DigestValue>kvJrzQk6evzMfovHyv/HouyNLR6BI5YNgcKaIbN+bM8=</DigestValue>
      </Reference>
      <Reference URI="/xl/drawings/drawing3.xml?ContentType=application/vnd.openxmlformats-officedocument.drawing+xml">
        <DigestMethod Algorithm="http://www.w3.org/2001/04/xmlenc#sha256"/>
        <DigestValue>kvJrzQk6evzMfovHyv/HouyNLR6BI5YNgcKaIbN+bM8=</DigestValue>
      </Reference>
      <Reference URI="/xl/drawings/drawing4.xml?ContentType=application/vnd.openxmlformats-officedocument.drawing+xml">
        <DigestMethod Algorithm="http://www.w3.org/2001/04/xmlenc#sha256"/>
        <DigestValue>kvJrzQk6evzMfovHyv/HouyNLR6BI5YNgcKaIbN+bM8=</DigestValue>
      </Reference>
      <Reference URI="/xl/drawings/drawing5.xml?ContentType=application/vnd.openxmlformats-officedocument.drawing+xml">
        <DigestMethod Algorithm="http://www.w3.org/2001/04/xmlenc#sha256"/>
        <DigestValue>kvJrzQk6evzMfovHyv/HouyNLR6BI5YNgcKaIbN+bM8=</DigestValue>
      </Reference>
      <Reference URI="/xl/drawings/drawing6.xml?ContentType=application/vnd.openxmlformats-officedocument.drawing+xml">
        <DigestMethod Algorithm="http://www.w3.org/2001/04/xmlenc#sha256"/>
        <DigestValue>kvJrzQk6evzMfovHyv/HouyNLR6BI5YNgcKaIbN+bM8=</DigestValue>
      </Reference>
      <Reference URI="/xl/media/image1.png?ContentType=image/png">
        <DigestMethod Algorithm="http://www.w3.org/2001/04/xmlenc#sha256"/>
        <DigestValue>TfZ5gKW+zn9/kkPFk/s5eKYqQlZDBOvIm2yiaR+pc2U=</DigestValue>
      </Reference>
      <Reference URI="/xl/printerSettings/printerSettings1.bin?ContentType=application/vnd.openxmlformats-officedocument.spreadsheetml.printerSettings">
        <DigestMethod Algorithm="http://www.w3.org/2001/04/xmlenc#sha256"/>
        <DigestValue>s6l80irlBTW+uFk7nR5c7WcaDa2jSh3MPBgl0IjaDO0=</DigestValue>
      </Reference>
      <Reference URI="/xl/printerSettings/printerSettings2.bin?ContentType=application/vnd.openxmlformats-officedocument.spreadsheetml.printerSettings">
        <DigestMethod Algorithm="http://www.w3.org/2001/04/xmlenc#sha256"/>
        <DigestValue>y0J9f5jw694x+UPFaQI20AqZPhQTDmSqAfwxkYWWFIU=</DigestValue>
      </Reference>
      <Reference URI="/xl/printerSettings/printerSettings3.bin?ContentType=application/vnd.openxmlformats-officedocument.spreadsheetml.printerSettings">
        <DigestMethod Algorithm="http://www.w3.org/2001/04/xmlenc#sha256"/>
        <DigestValue>y0J9f5jw694x+UPFaQI20AqZPhQTDmSqAfwxkYWWFIU=</DigestValue>
      </Reference>
      <Reference URI="/xl/printerSettings/printerSettings4.bin?ContentType=application/vnd.openxmlformats-officedocument.spreadsheetml.printerSettings">
        <DigestMethod Algorithm="http://www.w3.org/2001/04/xmlenc#sha256"/>
        <DigestValue>y0J9f5jw694x+UPFaQI20AqZPhQTDmSqAfwxkYWWFIU=</DigestValue>
      </Reference>
      <Reference URI="/xl/printerSettings/printerSettings5.bin?ContentType=application/vnd.openxmlformats-officedocument.spreadsheetml.printerSettings">
        <DigestMethod Algorithm="http://www.w3.org/2001/04/xmlenc#sha256"/>
        <DigestValue>y0J9f5jw694x+UPFaQI20AqZPhQTDmSqAfwxkYWWFIU=</DigestValue>
      </Reference>
      <Reference URI="/xl/printerSettings/printerSettings6.bin?ContentType=application/vnd.openxmlformats-officedocument.spreadsheetml.printerSettings">
        <DigestMethod Algorithm="http://www.w3.org/2001/04/xmlenc#sha256"/>
        <DigestValue>2/IN/JMFf02E/OIpsujQ7i4YN82MdBg+VgwPj8WrU9s=</DigestValue>
      </Reference>
      <Reference URI="/xl/printerSettings/printerSettings7.bin?ContentType=application/vnd.openxmlformats-officedocument.spreadsheetml.printerSettings">
        <DigestMethod Algorithm="http://www.w3.org/2001/04/xmlenc#sha256"/>
        <DigestValue>y0J9f5jw694x+UPFaQI20AqZPhQTDmSqAfwxkYWWFIU=</DigestValue>
      </Reference>
      <Reference URI="/xl/printerSettings/printerSettings8.bin?ContentType=application/vnd.openxmlformats-officedocument.spreadsheetml.printerSettings">
        <DigestMethod Algorithm="http://www.w3.org/2001/04/xmlenc#sha256"/>
        <DigestValue>2/IN/JMFf02E/OIpsujQ7i4YN82MdBg+VgwPj8WrU9s=</DigestValue>
      </Reference>
      <Reference URI="/xl/sharedStrings.xml?ContentType=application/vnd.openxmlformats-officedocument.spreadsheetml.sharedStrings+xml">
        <DigestMethod Algorithm="http://www.w3.org/2001/04/xmlenc#sha256"/>
        <DigestValue>yJ/CK3mEpnn1aM8Tx+xWbkWNUzLU7c91WESkmygI7uU=</DigestValue>
      </Reference>
      <Reference URI="/xl/styles.xml?ContentType=application/vnd.openxmlformats-officedocument.spreadsheetml.styles+xml">
        <DigestMethod Algorithm="http://www.w3.org/2001/04/xmlenc#sha256"/>
        <DigestValue>W943E6ri/iDXb/SXektmUWGUF46rznVZn/iWZRaqTjI=</DigestValue>
      </Reference>
      <Reference URI="/xl/theme/theme1.xml?ContentType=application/vnd.openxmlformats-officedocument.theme+xml">
        <DigestMethod Algorithm="http://www.w3.org/2001/04/xmlenc#sha256"/>
        <DigestValue>gE+No6orkOc46LIdg8r3fIARpXVV+G2AOXTTBNiz3Gk=</DigestValue>
      </Reference>
      <Reference URI="/xl/workbook.xml?ContentType=application/vnd.openxmlformats-officedocument.spreadsheetml.sheet.main+xml">
        <DigestMethod Algorithm="http://www.w3.org/2001/04/xmlenc#sha256"/>
        <DigestValue>3TFaGn7+M9EsMHiVjZihAmonhNanMUVQVqH3PHriupg=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gc8gglqzrTW6QqtJ1wKoNXolcaOgzOM1fQMzKARu980=</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iLnqDiTvY3jcO6oGUkMq4Xn822GZ9FieCsP3rsGEq9A=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Tawd0AR3WKIFqlhccubY3AMVoPIhyN3+vwBhGLrXAaA=</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kES1yCotKwnnhOOZkxVYB9G/E/IMRFzLZ5BhStIJkE0=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sheet1.xml?ContentType=application/vnd.openxmlformats-officedocument.spreadsheetml.worksheet+xml">
        <DigestMethod Algorithm="http://www.w3.org/2001/04/xmlenc#sha256"/>
        <DigestValue>LnMPXpxjoljypnE18755o7nY5ODC0Xe6IgYHRSkVZB4=</DigestValue>
      </Reference>
      <Reference URI="/xl/worksheets/sheet2.xml?ContentType=application/vnd.openxmlformats-officedocument.spreadsheetml.worksheet+xml">
        <DigestMethod Algorithm="http://www.w3.org/2001/04/xmlenc#sha256"/>
        <DigestValue>NezzzUOXwyGosSxs4xsNUTD8cs6LFPjLd8Ubc/ZY8vY=</DigestValue>
      </Reference>
      <Reference URI="/xl/worksheets/sheet3.xml?ContentType=application/vnd.openxmlformats-officedocument.spreadsheetml.worksheet+xml">
        <DigestMethod Algorithm="http://www.w3.org/2001/04/xmlenc#sha256"/>
        <DigestValue>4JXAzTq5NBIvPTd7e9KXKvoQWU5TcKOP4UqAsm1xqow=</DigestValue>
      </Reference>
      <Reference URI="/xl/worksheets/sheet4.xml?ContentType=application/vnd.openxmlformats-officedocument.spreadsheetml.worksheet+xml">
        <DigestMethod Algorithm="http://www.w3.org/2001/04/xmlenc#sha256"/>
        <DigestValue>NSmb9tgAFAyYpdKbPcF7Jb8n5XiGEK6Spvo+kbDWeWM=</DigestValue>
      </Reference>
      <Reference URI="/xl/worksheets/sheet5.xml?ContentType=application/vnd.openxmlformats-officedocument.spreadsheetml.worksheet+xml">
        <DigestMethod Algorithm="http://www.w3.org/2001/04/xmlenc#sha256"/>
        <DigestValue>gsztx2A5rP3oXRhpJj3lMg2FSM+4hzDctgF7Jxq2e9k=</DigestValue>
      </Reference>
      <Reference URI="/xl/worksheets/sheet6.xml?ContentType=application/vnd.openxmlformats-officedocument.spreadsheetml.worksheet+xml">
        <DigestMethod Algorithm="http://www.w3.org/2001/04/xmlenc#sha256"/>
        <DigestValue>1teO5S6uJdc9ga0B17VOmpYSb+qK5rqx7iTd9z93Jcg=</DigestValue>
      </Reference>
      <Reference URI="/xl/worksheets/sheet7.xml?ContentType=application/vnd.openxmlformats-officedocument.spreadsheetml.worksheet+xml">
        <DigestMethod Algorithm="http://www.w3.org/2001/04/xmlenc#sha256"/>
        <DigestValue>JqDQF7lBmAohFWfaEN/PsqokI/hCecIw8yQjuiJ3KRE=</DigestValue>
      </Reference>
      <Reference URI="/xl/worksheets/sheet8.xml?ContentType=application/vnd.openxmlformats-officedocument.spreadsheetml.worksheet+xml">
        <DigestMethod Algorithm="http://www.w3.org/2001/04/xmlenc#sha256"/>
        <DigestValue>K9J/VDiuaxZgivAKOsH0hqzyuVOjCXqql4ptCIdm1Rs=</DigestValue>
      </Reference>
      <Reference URI="/xl/worksheets/sheet9.xml?ContentType=application/vnd.openxmlformats-officedocument.spreadsheetml.worksheet+xml">
        <DigestMethod Algorithm="http://www.w3.org/2001/04/xmlenc#sha256"/>
        <DigestValue>k72as9dij75PTkCo3x5YKI/6znxzQtSVZyqyxM+1w+c=</DigestValue>
      </Reference>
    </Manifest>
    <SignatureProperties>
      <SignatureProperty Id="idSignatureTime" Target="#idPackageSignature">
        <mdssi:SignatureTime xmlns:mdssi="http://schemas.openxmlformats.org/package/2006/digital-signature">
          <mdssi:Format>YYYY-MM-DDThh:mm:ssTZD</mdssi:Format>
          <mdssi:Value>2017-06-21T19:33:38Z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15.0</OfficeVersion>
          <ApplicationVersion>15.0</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2017-06-21T19:33:38Z</xd:SigningTime>
          <xd:SigningCertificate>
            <xd:Cert>
              <xd:CertDigest>
                <DigestMethod Algorithm="http://www.w3.org/2001/04/xmlenc#sha256"/>
                <DigestValue>WK+f4xWqmj+e/tgowNP4ZXDlCenD8f6AtFSVra4PQNw=</DigestValue>
              </xd:CertDigest>
              <xd:IssuerSerial>
                <X509IssuerName>CN=PostSignum Qualified CA 2, O="Česká pošta, s.p. [IČ 47114983]", C=CZ</X509IssuerName>
                <X509SerialNumber>2284817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13</vt:i4>
      </vt:variant>
    </vt:vector>
  </HeadingPairs>
  <TitlesOfParts>
    <vt:vector size="22" baseType="lpstr">
      <vt:lpstr>Rekapitulace stavby</vt:lpstr>
      <vt:lpstr>11 - SO 102 Chodníky - uz...</vt:lpstr>
      <vt:lpstr>13 - Vedlejší a ostatní n...</vt:lpstr>
      <vt:lpstr>21 - SO 102 Chodníky - ne...</vt:lpstr>
      <vt:lpstr>22 - SO 401 - Přeložky ve...</vt:lpstr>
      <vt:lpstr>SO 401</vt:lpstr>
      <vt:lpstr>24 - SO 402 - Nové veřejn...</vt:lpstr>
      <vt:lpstr>SO 402</vt:lpstr>
      <vt:lpstr>Pokyny pro vyplnění</vt:lpstr>
      <vt:lpstr>'11 - SO 102 Chodníky - uz...'!Názvy_tisku</vt:lpstr>
      <vt:lpstr>'13 - Vedlejší a ostatní n...'!Názvy_tisku</vt:lpstr>
      <vt:lpstr>'21 - SO 102 Chodníky - ne...'!Názvy_tisku</vt:lpstr>
      <vt:lpstr>'22 - SO 401 - Přeložky ve...'!Názvy_tisku</vt:lpstr>
      <vt:lpstr>'24 - SO 402 - Nové veřejn...'!Názvy_tisku</vt:lpstr>
      <vt:lpstr>'Rekapitulace stavby'!Názvy_tisku</vt:lpstr>
      <vt:lpstr>'11 - SO 102 Chodníky - uz...'!Oblast_tisku</vt:lpstr>
      <vt:lpstr>'13 - Vedlejší a ostatní n...'!Oblast_tisku</vt:lpstr>
      <vt:lpstr>'21 - SO 102 Chodníky - ne...'!Oblast_tisku</vt:lpstr>
      <vt:lpstr>'22 - SO 401 - Přeložky ve...'!Oblast_tisku</vt:lpstr>
      <vt:lpstr>'24 - SO 402 - Nové veřejn...'!Oblast_tisku</vt:lpstr>
      <vt:lpstr>'Pokyny pro vyplnění'!Oblast_tisku</vt:lpstr>
      <vt:lpstr>'Rekapitulace stavby'!Oblast_tisku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Čiklová</dc:creator>
  <cp:lastModifiedBy>Tomáš Jurčeka</cp:lastModifiedBy>
  <dcterms:created xsi:type="dcterms:W3CDTF">2017-06-19T14:13:10Z</dcterms:created>
  <dcterms:modified xsi:type="dcterms:W3CDTF">2017-06-21T19:33:35Z</dcterms:modified>
</cp:coreProperties>
</file>