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S:\Investice\2025 aktuálně realizované investice\INVESTICE\Světlá nad Sázavou, ul. Čapkova II. etapa - V+K Beránek\03_PD\Rozpočet\Uzamčený\"/>
    </mc:Choice>
  </mc:AlternateContent>
  <xr:revisionPtr revIDLastSave="0" documentId="13_ncr:1_{C6144CF1-F047-4811-A0EB-39151450C18D}" xr6:coauthVersionLast="47" xr6:coauthVersionMax="47" xr10:uidLastSave="{00000000-0000-0000-0000-000000000000}"/>
  <bookViews>
    <workbookView xWindow="20370" yWindow="-120" windowWidth="24240" windowHeight="13740" xr2:uid="{00000000-000D-0000-FFFF-FFFF00000000}"/>
  </bookViews>
  <sheets>
    <sheet name="Rekapitulace stavby" sheetId="1" r:id="rId1"/>
    <sheet name="SO 01 - Rekonstrukce vodo..." sheetId="2" r:id="rId2"/>
    <sheet name="SO 02 - Rekonstrukce kana..." sheetId="3" r:id="rId3"/>
    <sheet name="SO 03 - Vedlejší a ostatn..." sheetId="4" r:id="rId4"/>
  </sheets>
  <definedNames>
    <definedName name="_xlnm._FilterDatabase" localSheetId="1" hidden="1">'SO 01 - Rekonstrukce vodo...'!$C$122:$K$681</definedName>
    <definedName name="_xlnm._FilterDatabase" localSheetId="2" hidden="1">'SO 02 - Rekonstrukce kana...'!$C$124:$K$429</definedName>
    <definedName name="_xlnm._FilterDatabase" localSheetId="3" hidden="1">'SO 03 - Vedlejší a ostatn...'!$C$116:$K$125</definedName>
    <definedName name="_xlnm.Print_Titles" localSheetId="0">'Rekapitulace stavby'!$92:$92</definedName>
    <definedName name="_xlnm.Print_Titles" localSheetId="1">'SO 01 - Rekonstrukce vodo...'!$122:$122</definedName>
    <definedName name="_xlnm.Print_Titles" localSheetId="2">'SO 02 - Rekonstrukce kana...'!$124:$124</definedName>
    <definedName name="_xlnm.Print_Titles" localSheetId="3">'SO 03 - Vedlejší a ostatn...'!$116:$116</definedName>
    <definedName name="_xlnm.Print_Area" localSheetId="0">'Rekapitulace stavby'!$D$4:$AO$76,'Rekapitulace stavby'!$C$82:$AQ$98</definedName>
    <definedName name="_xlnm.Print_Area" localSheetId="1">'SO 01 - Rekonstrukce vodo...'!$C$4:$J$76,'SO 01 - Rekonstrukce vodo...'!$C$82:$J$104,'SO 01 - Rekonstrukce vodo...'!$C$110:$K$681</definedName>
    <definedName name="_xlnm.Print_Area" localSheetId="2">'SO 02 - Rekonstrukce kana...'!$C$4:$J$76,'SO 02 - Rekonstrukce kana...'!$C$82:$J$106,'SO 02 - Rekonstrukce kana...'!$C$112:$K$429</definedName>
    <definedName name="_xlnm.Print_Area" localSheetId="3">'SO 03 - Vedlejší a ostatn...'!$C$4:$J$76,'SO 03 - Vedlejší a ostatn...'!$C$82:$J$98,'SO 03 - Vedlejší a ostatn...'!$C$104:$K$125</definedName>
  </definedNames>
  <calcPr calcId="181029"/>
</workbook>
</file>

<file path=xl/calcChain.xml><?xml version="1.0" encoding="utf-8"?>
<calcChain xmlns="http://schemas.openxmlformats.org/spreadsheetml/2006/main">
  <c r="J37" i="4" l="1"/>
  <c r="J36" i="4"/>
  <c r="AY97" i="1"/>
  <c r="J35" i="4"/>
  <c r="AX97" i="1" s="1"/>
  <c r="BI125" i="4"/>
  <c r="BH125" i="4"/>
  <c r="BG125" i="4"/>
  <c r="BF125" i="4"/>
  <c r="T125" i="4"/>
  <c r="R125" i="4"/>
  <c r="P125" i="4"/>
  <c r="BI124" i="4"/>
  <c r="BH124" i="4"/>
  <c r="BG124" i="4"/>
  <c r="BF124" i="4"/>
  <c r="T124" i="4"/>
  <c r="R124" i="4"/>
  <c r="P124" i="4"/>
  <c r="BI123" i="4"/>
  <c r="BH123" i="4"/>
  <c r="BG123" i="4"/>
  <c r="BF123" i="4"/>
  <c r="T123" i="4"/>
  <c r="R123" i="4"/>
  <c r="P123" i="4"/>
  <c r="BI122" i="4"/>
  <c r="BH122" i="4"/>
  <c r="BG122" i="4"/>
  <c r="BF122" i="4"/>
  <c r="T122" i="4"/>
  <c r="R122" i="4"/>
  <c r="P122" i="4"/>
  <c r="BI121" i="4"/>
  <c r="BH121" i="4"/>
  <c r="BG121" i="4"/>
  <c r="BF121" i="4"/>
  <c r="T121" i="4"/>
  <c r="R121" i="4"/>
  <c r="P121" i="4"/>
  <c r="BI120" i="4"/>
  <c r="BH120" i="4"/>
  <c r="BG120" i="4"/>
  <c r="BF120" i="4"/>
  <c r="T120" i="4"/>
  <c r="R120" i="4"/>
  <c r="P120" i="4"/>
  <c r="BI119" i="4"/>
  <c r="BH119" i="4"/>
  <c r="BG119" i="4"/>
  <c r="BF119" i="4"/>
  <c r="T119" i="4"/>
  <c r="R119" i="4"/>
  <c r="P119" i="4"/>
  <c r="F111" i="4"/>
  <c r="E109" i="4"/>
  <c r="F89" i="4"/>
  <c r="E87" i="4"/>
  <c r="J24" i="4"/>
  <c r="E24" i="4"/>
  <c r="J92" i="4" s="1"/>
  <c r="J23" i="4"/>
  <c r="J21" i="4"/>
  <c r="E21" i="4"/>
  <c r="J113" i="4" s="1"/>
  <c r="J20" i="4"/>
  <c r="J18" i="4"/>
  <c r="E18" i="4"/>
  <c r="F114" i="4" s="1"/>
  <c r="J17" i="4"/>
  <c r="J15" i="4"/>
  <c r="E15" i="4"/>
  <c r="F91" i="4" s="1"/>
  <c r="J14" i="4"/>
  <c r="J12" i="4"/>
  <c r="J111" i="4"/>
  <c r="E7" i="4"/>
  <c r="E85" i="4"/>
  <c r="J326" i="3"/>
  <c r="J37" i="3"/>
  <c r="J36" i="3"/>
  <c r="AY96" i="1"/>
  <c r="J35" i="3"/>
  <c r="AX96" i="1"/>
  <c r="BI429" i="3"/>
  <c r="BH429" i="3"/>
  <c r="BG429" i="3"/>
  <c r="BF429" i="3"/>
  <c r="T429" i="3"/>
  <c r="T428" i="3"/>
  <c r="R429" i="3"/>
  <c r="R428" i="3"/>
  <c r="P429" i="3"/>
  <c r="P428" i="3"/>
  <c r="BI427" i="3"/>
  <c r="BH427" i="3"/>
  <c r="BG427" i="3"/>
  <c r="BF427" i="3"/>
  <c r="T427" i="3"/>
  <c r="R427" i="3"/>
  <c r="P427" i="3"/>
  <c r="BI426" i="3"/>
  <c r="BH426" i="3"/>
  <c r="BG426" i="3"/>
  <c r="BF426" i="3"/>
  <c r="T426" i="3"/>
  <c r="R426" i="3"/>
  <c r="P426" i="3"/>
  <c r="BI420" i="3"/>
  <c r="BH420" i="3"/>
  <c r="BG420" i="3"/>
  <c r="BF420" i="3"/>
  <c r="T420" i="3"/>
  <c r="R420" i="3"/>
  <c r="P420" i="3"/>
  <c r="BI418" i="3"/>
  <c r="BH418" i="3"/>
  <c r="BG418" i="3"/>
  <c r="BF418" i="3"/>
  <c r="T418" i="3"/>
  <c r="R418" i="3"/>
  <c r="P418" i="3"/>
  <c r="BI413" i="3"/>
  <c r="BH413" i="3"/>
  <c r="BG413" i="3"/>
  <c r="BF413" i="3"/>
  <c r="T413" i="3"/>
  <c r="R413" i="3"/>
  <c r="P413" i="3"/>
  <c r="BI412" i="3"/>
  <c r="BH412" i="3"/>
  <c r="BG412" i="3"/>
  <c r="BF412" i="3"/>
  <c r="T412" i="3"/>
  <c r="R412" i="3"/>
  <c r="P412" i="3"/>
  <c r="BI410" i="3"/>
  <c r="BH410" i="3"/>
  <c r="BG410" i="3"/>
  <c r="BF410" i="3"/>
  <c r="T410" i="3"/>
  <c r="R410" i="3"/>
  <c r="P410" i="3"/>
  <c r="BI408" i="3"/>
  <c r="BH408" i="3"/>
  <c r="BG408" i="3"/>
  <c r="BF408" i="3"/>
  <c r="T408" i="3"/>
  <c r="R408" i="3"/>
  <c r="P408" i="3"/>
  <c r="BI406" i="3"/>
  <c r="BH406" i="3"/>
  <c r="BG406" i="3"/>
  <c r="BF406" i="3"/>
  <c r="T406" i="3"/>
  <c r="R406" i="3"/>
  <c r="P406" i="3"/>
  <c r="BI404" i="3"/>
  <c r="BH404" i="3"/>
  <c r="BG404" i="3"/>
  <c r="BF404" i="3"/>
  <c r="T404" i="3"/>
  <c r="R404" i="3"/>
  <c r="P404" i="3"/>
  <c r="BI402" i="3"/>
  <c r="BH402" i="3"/>
  <c r="BG402" i="3"/>
  <c r="BF402" i="3"/>
  <c r="T402" i="3"/>
  <c r="R402" i="3"/>
  <c r="P402" i="3"/>
  <c r="BI400" i="3"/>
  <c r="BH400" i="3"/>
  <c r="BG400" i="3"/>
  <c r="BF400" i="3"/>
  <c r="T400" i="3"/>
  <c r="R400" i="3"/>
  <c r="P400" i="3"/>
  <c r="BI398" i="3"/>
  <c r="BH398" i="3"/>
  <c r="BG398" i="3"/>
  <c r="BF398" i="3"/>
  <c r="T398" i="3"/>
  <c r="R398" i="3"/>
  <c r="P398" i="3"/>
  <c r="BI396" i="3"/>
  <c r="BH396" i="3"/>
  <c r="BG396" i="3"/>
  <c r="BF396" i="3"/>
  <c r="T396" i="3"/>
  <c r="R396" i="3"/>
  <c r="P396" i="3"/>
  <c r="BI394" i="3"/>
  <c r="BH394" i="3"/>
  <c r="BG394" i="3"/>
  <c r="BF394" i="3"/>
  <c r="T394" i="3"/>
  <c r="R394" i="3"/>
  <c r="P394" i="3"/>
  <c r="BI392" i="3"/>
  <c r="BH392" i="3"/>
  <c r="BG392" i="3"/>
  <c r="BF392" i="3"/>
  <c r="T392" i="3"/>
  <c r="R392" i="3"/>
  <c r="P392" i="3"/>
  <c r="BI390" i="3"/>
  <c r="BH390" i="3"/>
  <c r="BG390" i="3"/>
  <c r="BF390" i="3"/>
  <c r="T390" i="3"/>
  <c r="R390" i="3"/>
  <c r="P390" i="3"/>
  <c r="BI388" i="3"/>
  <c r="BH388" i="3"/>
  <c r="BG388" i="3"/>
  <c r="BF388" i="3"/>
  <c r="T388" i="3"/>
  <c r="R388" i="3"/>
  <c r="P388" i="3"/>
  <c r="BI386" i="3"/>
  <c r="BH386" i="3"/>
  <c r="BG386" i="3"/>
  <c r="BF386" i="3"/>
  <c r="T386" i="3"/>
  <c r="R386" i="3"/>
  <c r="P386" i="3"/>
  <c r="BI384" i="3"/>
  <c r="BH384" i="3"/>
  <c r="BG384" i="3"/>
  <c r="BF384" i="3"/>
  <c r="T384" i="3"/>
  <c r="R384" i="3"/>
  <c r="P384" i="3"/>
  <c r="BI382" i="3"/>
  <c r="BH382" i="3"/>
  <c r="BG382" i="3"/>
  <c r="BF382" i="3"/>
  <c r="T382" i="3"/>
  <c r="R382" i="3"/>
  <c r="P382" i="3"/>
  <c r="BI378" i="3"/>
  <c r="BH378" i="3"/>
  <c r="BG378" i="3"/>
  <c r="BF378" i="3"/>
  <c r="T378" i="3"/>
  <c r="R378" i="3"/>
  <c r="P378" i="3"/>
  <c r="BI374" i="3"/>
  <c r="BH374" i="3"/>
  <c r="BG374" i="3"/>
  <c r="BF374" i="3"/>
  <c r="T374" i="3"/>
  <c r="R374" i="3"/>
  <c r="P374" i="3"/>
  <c r="BI371" i="3"/>
  <c r="BH371" i="3"/>
  <c r="BG371" i="3"/>
  <c r="BF371" i="3"/>
  <c r="T371" i="3"/>
  <c r="R371" i="3"/>
  <c r="P371" i="3"/>
  <c r="BI368" i="3"/>
  <c r="BH368" i="3"/>
  <c r="BG368" i="3"/>
  <c r="BF368" i="3"/>
  <c r="T368" i="3"/>
  <c r="R368" i="3"/>
  <c r="P368" i="3"/>
  <c r="BI366" i="3"/>
  <c r="BH366" i="3"/>
  <c r="BG366" i="3"/>
  <c r="BF366" i="3"/>
  <c r="T366" i="3"/>
  <c r="R366" i="3"/>
  <c r="P366" i="3"/>
  <c r="BI364" i="3"/>
  <c r="BH364" i="3"/>
  <c r="BG364" i="3"/>
  <c r="BF364" i="3"/>
  <c r="T364" i="3"/>
  <c r="R364" i="3"/>
  <c r="P364" i="3"/>
  <c r="BI362" i="3"/>
  <c r="BH362" i="3"/>
  <c r="BG362" i="3"/>
  <c r="BF362" i="3"/>
  <c r="T362" i="3"/>
  <c r="R362" i="3"/>
  <c r="P362" i="3"/>
  <c r="BI359" i="3"/>
  <c r="BH359" i="3"/>
  <c r="BG359" i="3"/>
  <c r="BF359" i="3"/>
  <c r="T359" i="3"/>
  <c r="R359" i="3"/>
  <c r="P359" i="3"/>
  <c r="BI357" i="3"/>
  <c r="BH357" i="3"/>
  <c r="BG357" i="3"/>
  <c r="BF357" i="3"/>
  <c r="T357" i="3"/>
  <c r="R357" i="3"/>
  <c r="P357" i="3"/>
  <c r="BI354" i="3"/>
  <c r="BH354" i="3"/>
  <c r="BG354" i="3"/>
  <c r="BF354" i="3"/>
  <c r="T354" i="3"/>
  <c r="R354" i="3"/>
  <c r="P354" i="3"/>
  <c r="BI352" i="3"/>
  <c r="BH352" i="3"/>
  <c r="BG352" i="3"/>
  <c r="BF352" i="3"/>
  <c r="T352" i="3"/>
  <c r="R352" i="3"/>
  <c r="P352" i="3"/>
  <c r="BI349" i="3"/>
  <c r="BH349" i="3"/>
  <c r="BG349" i="3"/>
  <c r="BF349" i="3"/>
  <c r="T349" i="3"/>
  <c r="R349" i="3"/>
  <c r="P349" i="3"/>
  <c r="BI347" i="3"/>
  <c r="BH347" i="3"/>
  <c r="BG347" i="3"/>
  <c r="BF347" i="3"/>
  <c r="T347" i="3"/>
  <c r="R347" i="3"/>
  <c r="P347" i="3"/>
  <c r="BI344" i="3"/>
  <c r="BH344" i="3"/>
  <c r="BG344" i="3"/>
  <c r="BF344" i="3"/>
  <c r="T344" i="3"/>
  <c r="R344" i="3"/>
  <c r="P344" i="3"/>
  <c r="BI340" i="3"/>
  <c r="BH340" i="3"/>
  <c r="BG340" i="3"/>
  <c r="BF340" i="3"/>
  <c r="T340" i="3"/>
  <c r="R340" i="3"/>
  <c r="P340" i="3"/>
  <c r="BI337" i="3"/>
  <c r="BH337" i="3"/>
  <c r="BG337" i="3"/>
  <c r="BF337" i="3"/>
  <c r="T337" i="3"/>
  <c r="R337" i="3"/>
  <c r="P337" i="3"/>
  <c r="BI333" i="3"/>
  <c r="BH333" i="3"/>
  <c r="BG333" i="3"/>
  <c r="BF333" i="3"/>
  <c r="T333" i="3"/>
  <c r="R333" i="3"/>
  <c r="P333" i="3"/>
  <c r="BI330" i="3"/>
  <c r="BH330" i="3"/>
  <c r="BG330" i="3"/>
  <c r="BF330" i="3"/>
  <c r="T330" i="3"/>
  <c r="R330" i="3"/>
  <c r="P330" i="3"/>
  <c r="BI328" i="3"/>
  <c r="BH328" i="3"/>
  <c r="BG328" i="3"/>
  <c r="BF328" i="3"/>
  <c r="T328" i="3"/>
  <c r="R328" i="3"/>
  <c r="P328" i="3"/>
  <c r="J102" i="3"/>
  <c r="BI316" i="3"/>
  <c r="BH316" i="3"/>
  <c r="BG316" i="3"/>
  <c r="BF316" i="3"/>
  <c r="T316" i="3"/>
  <c r="R316" i="3"/>
  <c r="P316" i="3"/>
  <c r="BI313" i="3"/>
  <c r="BH313" i="3"/>
  <c r="BG313" i="3"/>
  <c r="BF313" i="3"/>
  <c r="T313" i="3"/>
  <c r="R313" i="3"/>
  <c r="P313" i="3"/>
  <c r="BI307" i="3"/>
  <c r="BH307" i="3"/>
  <c r="BG307" i="3"/>
  <c r="BF307" i="3"/>
  <c r="T307" i="3"/>
  <c r="R307" i="3"/>
  <c r="P307" i="3"/>
  <c r="BI302" i="3"/>
  <c r="BH302" i="3"/>
  <c r="BG302" i="3"/>
  <c r="BF302" i="3"/>
  <c r="T302" i="3"/>
  <c r="R302" i="3"/>
  <c r="P302" i="3"/>
  <c r="BI297" i="3"/>
  <c r="BH297" i="3"/>
  <c r="BG297" i="3"/>
  <c r="BF297" i="3"/>
  <c r="T297" i="3"/>
  <c r="R297" i="3"/>
  <c r="P297" i="3"/>
  <c r="BI291" i="3"/>
  <c r="BH291" i="3"/>
  <c r="BG291" i="3"/>
  <c r="BF291" i="3"/>
  <c r="T291" i="3"/>
  <c r="T290" i="3"/>
  <c r="R291" i="3"/>
  <c r="R290" i="3"/>
  <c r="P291" i="3"/>
  <c r="P290" i="3"/>
  <c r="BI288" i="3"/>
  <c r="BH288" i="3"/>
  <c r="BG288" i="3"/>
  <c r="BF288" i="3"/>
  <c r="T288" i="3"/>
  <c r="R288" i="3"/>
  <c r="P288" i="3"/>
  <c r="BI276" i="3"/>
  <c r="BH276" i="3"/>
  <c r="BG276" i="3"/>
  <c r="BF276" i="3"/>
  <c r="T276" i="3"/>
  <c r="R276" i="3"/>
  <c r="P276" i="3"/>
  <c r="BI274" i="3"/>
  <c r="BH274" i="3"/>
  <c r="BG274" i="3"/>
  <c r="BF274" i="3"/>
  <c r="T274" i="3"/>
  <c r="R274" i="3"/>
  <c r="P274" i="3"/>
  <c r="BI256" i="3"/>
  <c r="BH256" i="3"/>
  <c r="BG256" i="3"/>
  <c r="BF256" i="3"/>
  <c r="T256" i="3"/>
  <c r="R256" i="3"/>
  <c r="P256" i="3"/>
  <c r="BI253" i="3"/>
  <c r="BH253" i="3"/>
  <c r="BG253" i="3"/>
  <c r="BF253" i="3"/>
  <c r="T253" i="3"/>
  <c r="R253" i="3"/>
  <c r="P253" i="3"/>
  <c r="BI236" i="3"/>
  <c r="BH236" i="3"/>
  <c r="BG236" i="3"/>
  <c r="BF236" i="3"/>
  <c r="T236" i="3"/>
  <c r="R236" i="3"/>
  <c r="P236" i="3"/>
  <c r="BI234" i="3"/>
  <c r="BH234" i="3"/>
  <c r="BG234" i="3"/>
  <c r="BF234" i="3"/>
  <c r="T234" i="3"/>
  <c r="R234" i="3"/>
  <c r="P234" i="3"/>
  <c r="BI233" i="3"/>
  <c r="BH233" i="3"/>
  <c r="BG233" i="3"/>
  <c r="BF233" i="3"/>
  <c r="T233" i="3"/>
  <c r="R233" i="3"/>
  <c r="P233" i="3"/>
  <c r="BI221" i="3"/>
  <c r="BH221" i="3"/>
  <c r="BG221" i="3"/>
  <c r="BF221" i="3"/>
  <c r="T221" i="3"/>
  <c r="R221" i="3"/>
  <c r="P221" i="3"/>
  <c r="BI209" i="3"/>
  <c r="BH209" i="3"/>
  <c r="BG209" i="3"/>
  <c r="BF209" i="3"/>
  <c r="T209" i="3"/>
  <c r="R209" i="3"/>
  <c r="P209" i="3"/>
  <c r="BI191" i="3"/>
  <c r="BH191" i="3"/>
  <c r="BG191" i="3"/>
  <c r="BF191" i="3"/>
  <c r="T191" i="3"/>
  <c r="R191" i="3"/>
  <c r="P191" i="3"/>
  <c r="BI173" i="3"/>
  <c r="BH173" i="3"/>
  <c r="BG173" i="3"/>
  <c r="BF173" i="3"/>
  <c r="T173" i="3"/>
  <c r="R173" i="3"/>
  <c r="P173" i="3"/>
  <c r="BI155" i="3"/>
  <c r="BH155" i="3"/>
  <c r="BG155" i="3"/>
  <c r="BF155" i="3"/>
  <c r="T155" i="3"/>
  <c r="R155" i="3"/>
  <c r="P155" i="3"/>
  <c r="BI145" i="3"/>
  <c r="BH145" i="3"/>
  <c r="BG145" i="3"/>
  <c r="BF145" i="3"/>
  <c r="T145" i="3"/>
  <c r="R145" i="3"/>
  <c r="P145" i="3"/>
  <c r="BI133" i="3"/>
  <c r="BH133" i="3"/>
  <c r="BG133" i="3"/>
  <c r="BF133" i="3"/>
  <c r="T133" i="3"/>
  <c r="R133" i="3"/>
  <c r="P133" i="3"/>
  <c r="BI128" i="3"/>
  <c r="BH128" i="3"/>
  <c r="BG128" i="3"/>
  <c r="BF128" i="3"/>
  <c r="T128" i="3"/>
  <c r="R128" i="3"/>
  <c r="P128" i="3"/>
  <c r="F119" i="3"/>
  <c r="E117" i="3"/>
  <c r="F89" i="3"/>
  <c r="E87" i="3"/>
  <c r="J24" i="3"/>
  <c r="E24" i="3"/>
  <c r="J122" i="3"/>
  <c r="J23" i="3"/>
  <c r="J21" i="3"/>
  <c r="E21" i="3"/>
  <c r="J91" i="3"/>
  <c r="J20" i="3"/>
  <c r="J18" i="3"/>
  <c r="E18" i="3"/>
  <c r="F92" i="3"/>
  <c r="J17" i="3"/>
  <c r="J15" i="3"/>
  <c r="E15" i="3"/>
  <c r="F91" i="3"/>
  <c r="J14" i="3"/>
  <c r="J12" i="3"/>
  <c r="J89" i="3"/>
  <c r="E7" i="3"/>
  <c r="E115" i="3"/>
  <c r="J37" i="2"/>
  <c r="J36" i="2"/>
  <c r="AY95" i="1"/>
  <c r="J35" i="2"/>
  <c r="AX95" i="1" s="1"/>
  <c r="BI681" i="2"/>
  <c r="BH681" i="2"/>
  <c r="BG681" i="2"/>
  <c r="BF681" i="2"/>
  <c r="T681" i="2"/>
  <c r="T680" i="2"/>
  <c r="R681" i="2"/>
  <c r="R680" i="2" s="1"/>
  <c r="P681" i="2"/>
  <c r="P680" i="2"/>
  <c r="BI679" i="2"/>
  <c r="BH679" i="2"/>
  <c r="BG679" i="2"/>
  <c r="BF679" i="2"/>
  <c r="T679" i="2"/>
  <c r="R679" i="2"/>
  <c r="P679" i="2"/>
  <c r="BI678" i="2"/>
  <c r="BH678" i="2"/>
  <c r="BG678" i="2"/>
  <c r="BF678" i="2"/>
  <c r="T678" i="2"/>
  <c r="R678" i="2"/>
  <c r="P678" i="2"/>
  <c r="BI677" i="2"/>
  <c r="BH677" i="2"/>
  <c r="BG677" i="2"/>
  <c r="BF677" i="2"/>
  <c r="T677" i="2"/>
  <c r="R677" i="2"/>
  <c r="P677" i="2"/>
  <c r="BI667" i="2"/>
  <c r="BH667" i="2"/>
  <c r="BG667" i="2"/>
  <c r="BF667" i="2"/>
  <c r="T667" i="2"/>
  <c r="R667" i="2"/>
  <c r="P667" i="2"/>
  <c r="BI658" i="2"/>
  <c r="BH658" i="2"/>
  <c r="BG658" i="2"/>
  <c r="BF658" i="2"/>
  <c r="T658" i="2"/>
  <c r="R658" i="2"/>
  <c r="P658" i="2"/>
  <c r="BI650" i="2"/>
  <c r="BH650" i="2"/>
  <c r="BG650" i="2"/>
  <c r="BF650" i="2"/>
  <c r="T650" i="2"/>
  <c r="R650" i="2"/>
  <c r="P650" i="2"/>
  <c r="BI648" i="2"/>
  <c r="BH648" i="2"/>
  <c r="BG648" i="2"/>
  <c r="BF648" i="2"/>
  <c r="T648" i="2"/>
  <c r="R648" i="2"/>
  <c r="P648" i="2"/>
  <c r="BI644" i="2"/>
  <c r="BH644" i="2"/>
  <c r="BG644" i="2"/>
  <c r="BF644" i="2"/>
  <c r="T644" i="2"/>
  <c r="R644" i="2"/>
  <c r="P644" i="2"/>
  <c r="BI635" i="2"/>
  <c r="BH635" i="2"/>
  <c r="BG635" i="2"/>
  <c r="BF635" i="2"/>
  <c r="T635" i="2"/>
  <c r="R635" i="2"/>
  <c r="P635" i="2"/>
  <c r="BI627" i="2"/>
  <c r="BH627" i="2"/>
  <c r="BG627" i="2"/>
  <c r="BF627" i="2"/>
  <c r="T627" i="2"/>
  <c r="R627" i="2"/>
  <c r="P627" i="2"/>
  <c r="BI625" i="2"/>
  <c r="BH625" i="2"/>
  <c r="BG625" i="2"/>
  <c r="BF625" i="2"/>
  <c r="T625" i="2"/>
  <c r="R625" i="2"/>
  <c r="P625" i="2"/>
  <c r="BI622" i="2"/>
  <c r="BH622" i="2"/>
  <c r="BG622" i="2"/>
  <c r="BF622" i="2"/>
  <c r="T622" i="2"/>
  <c r="R622" i="2"/>
  <c r="P622" i="2"/>
  <c r="BI618" i="2"/>
  <c r="BH618" i="2"/>
  <c r="BG618" i="2"/>
  <c r="BF618" i="2"/>
  <c r="T618" i="2"/>
  <c r="R618" i="2"/>
  <c r="P618" i="2"/>
  <c r="BI614" i="2"/>
  <c r="BH614" i="2"/>
  <c r="BG614" i="2"/>
  <c r="BF614" i="2"/>
  <c r="T614" i="2"/>
  <c r="R614" i="2"/>
  <c r="P614" i="2"/>
  <c r="BI607" i="2"/>
  <c r="BH607" i="2"/>
  <c r="BG607" i="2"/>
  <c r="BF607" i="2"/>
  <c r="T607" i="2"/>
  <c r="R607" i="2"/>
  <c r="P607" i="2"/>
  <c r="BI602" i="2"/>
  <c r="BH602" i="2"/>
  <c r="BG602" i="2"/>
  <c r="BF602" i="2"/>
  <c r="T602" i="2"/>
  <c r="R602" i="2"/>
  <c r="P602" i="2"/>
  <c r="BI598" i="2"/>
  <c r="BH598" i="2"/>
  <c r="BG598" i="2"/>
  <c r="BF598" i="2"/>
  <c r="T598" i="2"/>
  <c r="R598" i="2"/>
  <c r="P598" i="2"/>
  <c r="BI596" i="2"/>
  <c r="BH596" i="2"/>
  <c r="BG596" i="2"/>
  <c r="BF596" i="2"/>
  <c r="T596" i="2"/>
  <c r="R596" i="2"/>
  <c r="P596" i="2"/>
  <c r="BI594" i="2"/>
  <c r="BH594" i="2"/>
  <c r="BG594" i="2"/>
  <c r="BF594" i="2"/>
  <c r="T594" i="2"/>
  <c r="R594" i="2"/>
  <c r="P594" i="2"/>
  <c r="BI589" i="2"/>
  <c r="BH589" i="2"/>
  <c r="BG589" i="2"/>
  <c r="BF589" i="2"/>
  <c r="T589" i="2"/>
  <c r="R589" i="2"/>
  <c r="P589" i="2"/>
  <c r="BI587" i="2"/>
  <c r="BH587" i="2"/>
  <c r="BG587" i="2"/>
  <c r="BF587" i="2"/>
  <c r="T587" i="2"/>
  <c r="R587" i="2"/>
  <c r="P587" i="2"/>
  <c r="BI583" i="2"/>
  <c r="BH583" i="2"/>
  <c r="BG583" i="2"/>
  <c r="BF583" i="2"/>
  <c r="T583" i="2"/>
  <c r="R583" i="2"/>
  <c r="P583" i="2"/>
  <c r="BI581" i="2"/>
  <c r="BH581" i="2"/>
  <c r="BG581" i="2"/>
  <c r="BF581" i="2"/>
  <c r="T581" i="2"/>
  <c r="R581" i="2"/>
  <c r="P581" i="2"/>
  <c r="BI575" i="2"/>
  <c r="BH575" i="2"/>
  <c r="BG575" i="2"/>
  <c r="BF575" i="2"/>
  <c r="T575" i="2"/>
  <c r="R575" i="2"/>
  <c r="P575" i="2"/>
  <c r="BI573" i="2"/>
  <c r="BH573" i="2"/>
  <c r="BG573" i="2"/>
  <c r="BF573" i="2"/>
  <c r="T573" i="2"/>
  <c r="R573" i="2"/>
  <c r="P573" i="2"/>
  <c r="BI571" i="2"/>
  <c r="BH571" i="2"/>
  <c r="BG571" i="2"/>
  <c r="BF571" i="2"/>
  <c r="T571" i="2"/>
  <c r="R571" i="2"/>
  <c r="P571" i="2"/>
  <c r="BI569" i="2"/>
  <c r="BH569" i="2"/>
  <c r="BG569" i="2"/>
  <c r="BF569" i="2"/>
  <c r="T569" i="2"/>
  <c r="R569" i="2"/>
  <c r="P569" i="2"/>
  <c r="BI565" i="2"/>
  <c r="BH565" i="2"/>
  <c r="BG565" i="2"/>
  <c r="BF565" i="2"/>
  <c r="T565" i="2"/>
  <c r="R565" i="2"/>
  <c r="P565" i="2"/>
  <c r="BI563" i="2"/>
  <c r="BH563" i="2"/>
  <c r="BG563" i="2"/>
  <c r="BF563" i="2"/>
  <c r="T563" i="2"/>
  <c r="R563" i="2"/>
  <c r="P563" i="2"/>
  <c r="BI561" i="2"/>
  <c r="BH561" i="2"/>
  <c r="BG561" i="2"/>
  <c r="BF561" i="2"/>
  <c r="T561" i="2"/>
  <c r="R561" i="2"/>
  <c r="P561" i="2"/>
  <c r="BI557" i="2"/>
  <c r="BH557" i="2"/>
  <c r="BG557" i="2"/>
  <c r="BF557" i="2"/>
  <c r="T557" i="2"/>
  <c r="R557" i="2"/>
  <c r="P557" i="2"/>
  <c r="BI555" i="2"/>
  <c r="BH555" i="2"/>
  <c r="BG555" i="2"/>
  <c r="BF555" i="2"/>
  <c r="T555" i="2"/>
  <c r="R555" i="2"/>
  <c r="P555" i="2"/>
  <c r="BI552" i="2"/>
  <c r="BH552" i="2"/>
  <c r="BG552" i="2"/>
  <c r="BF552" i="2"/>
  <c r="T552" i="2"/>
  <c r="R552" i="2"/>
  <c r="P552" i="2"/>
  <c r="BI546" i="2"/>
  <c r="BH546" i="2"/>
  <c r="BG546" i="2"/>
  <c r="BF546" i="2"/>
  <c r="T546" i="2"/>
  <c r="R546" i="2"/>
  <c r="P546" i="2"/>
  <c r="BI543" i="2"/>
  <c r="BH543" i="2"/>
  <c r="BG543" i="2"/>
  <c r="BF543" i="2"/>
  <c r="T543" i="2"/>
  <c r="R543" i="2"/>
  <c r="P543" i="2"/>
  <c r="BI541" i="2"/>
  <c r="BH541" i="2"/>
  <c r="BG541" i="2"/>
  <c r="BF541" i="2"/>
  <c r="T541" i="2"/>
  <c r="R541" i="2"/>
  <c r="P541" i="2"/>
  <c r="BI536" i="2"/>
  <c r="BH536" i="2"/>
  <c r="BG536" i="2"/>
  <c r="BF536" i="2"/>
  <c r="T536" i="2"/>
  <c r="R536" i="2"/>
  <c r="P536" i="2"/>
  <c r="BI528" i="2"/>
  <c r="BH528" i="2"/>
  <c r="BG528" i="2"/>
  <c r="BF528" i="2"/>
  <c r="T528" i="2"/>
  <c r="R528" i="2"/>
  <c r="P528" i="2"/>
  <c r="BI523" i="2"/>
  <c r="BH523" i="2"/>
  <c r="BG523" i="2"/>
  <c r="BF523" i="2"/>
  <c r="T523" i="2"/>
  <c r="R523" i="2"/>
  <c r="P523" i="2"/>
  <c r="BI518" i="2"/>
  <c r="BH518" i="2"/>
  <c r="BG518" i="2"/>
  <c r="BF518" i="2"/>
  <c r="T518" i="2"/>
  <c r="R518" i="2"/>
  <c r="P518" i="2"/>
  <c r="BI516" i="2"/>
  <c r="BH516" i="2"/>
  <c r="BG516" i="2"/>
  <c r="BF516" i="2"/>
  <c r="T516" i="2"/>
  <c r="R516" i="2"/>
  <c r="P516" i="2"/>
  <c r="BI514" i="2"/>
  <c r="BH514" i="2"/>
  <c r="BG514" i="2"/>
  <c r="BF514" i="2"/>
  <c r="T514" i="2"/>
  <c r="R514" i="2"/>
  <c r="P514" i="2"/>
  <c r="BI509" i="2"/>
  <c r="BH509" i="2"/>
  <c r="BG509" i="2"/>
  <c r="BF509" i="2"/>
  <c r="T509" i="2"/>
  <c r="R509" i="2"/>
  <c r="P509" i="2"/>
  <c r="BI504" i="2"/>
  <c r="BH504" i="2"/>
  <c r="BG504" i="2"/>
  <c r="BF504" i="2"/>
  <c r="T504" i="2"/>
  <c r="R504" i="2"/>
  <c r="P504" i="2"/>
  <c r="BI499" i="2"/>
  <c r="BH499" i="2"/>
  <c r="BG499" i="2"/>
  <c r="BF499" i="2"/>
  <c r="T499" i="2"/>
  <c r="R499" i="2"/>
  <c r="P499" i="2"/>
  <c r="BI496" i="2"/>
  <c r="BH496" i="2"/>
  <c r="BG496" i="2"/>
  <c r="BF496" i="2"/>
  <c r="T496" i="2"/>
  <c r="R496" i="2"/>
  <c r="P496" i="2"/>
  <c r="BI492" i="2"/>
  <c r="BH492" i="2"/>
  <c r="BG492" i="2"/>
  <c r="BF492" i="2"/>
  <c r="T492" i="2"/>
  <c r="R492" i="2"/>
  <c r="P492" i="2"/>
  <c r="BI486" i="2"/>
  <c r="BH486" i="2"/>
  <c r="BG486" i="2"/>
  <c r="BF486" i="2"/>
  <c r="T486" i="2"/>
  <c r="R486" i="2"/>
  <c r="P486" i="2"/>
  <c r="BI479" i="2"/>
  <c r="BH479" i="2"/>
  <c r="BG479" i="2"/>
  <c r="BF479" i="2"/>
  <c r="T479" i="2"/>
  <c r="R479" i="2"/>
  <c r="P479" i="2"/>
  <c r="BI472" i="2"/>
  <c r="BH472" i="2"/>
  <c r="BG472" i="2"/>
  <c r="BF472" i="2"/>
  <c r="T472" i="2"/>
  <c r="R472" i="2"/>
  <c r="P472" i="2"/>
  <c r="BI465" i="2"/>
  <c r="BH465" i="2"/>
  <c r="BG465" i="2"/>
  <c r="BF465" i="2"/>
  <c r="T465" i="2"/>
  <c r="R465" i="2"/>
  <c r="P465" i="2"/>
  <c r="BI462" i="2"/>
  <c r="BH462" i="2"/>
  <c r="BG462" i="2"/>
  <c r="BF462" i="2"/>
  <c r="T462" i="2"/>
  <c r="R462" i="2"/>
  <c r="P462" i="2"/>
  <c r="BI456" i="2"/>
  <c r="BH456" i="2"/>
  <c r="BG456" i="2"/>
  <c r="BF456" i="2"/>
  <c r="T456" i="2"/>
  <c r="R456" i="2"/>
  <c r="P456" i="2"/>
  <c r="BI453" i="2"/>
  <c r="BH453" i="2"/>
  <c r="BG453" i="2"/>
  <c r="BF453" i="2"/>
  <c r="T453" i="2"/>
  <c r="R453" i="2"/>
  <c r="P453" i="2"/>
  <c r="BI450" i="2"/>
  <c r="BH450" i="2"/>
  <c r="BG450" i="2"/>
  <c r="BF450" i="2"/>
  <c r="T450" i="2"/>
  <c r="R450" i="2"/>
  <c r="P450" i="2"/>
  <c r="BI447" i="2"/>
  <c r="BH447" i="2"/>
  <c r="BG447" i="2"/>
  <c r="BF447" i="2"/>
  <c r="T447" i="2"/>
  <c r="R447" i="2"/>
  <c r="P447" i="2"/>
  <c r="BI444" i="2"/>
  <c r="BH444" i="2"/>
  <c r="BG444" i="2"/>
  <c r="BF444" i="2"/>
  <c r="T444" i="2"/>
  <c r="R444" i="2"/>
  <c r="P444" i="2"/>
  <c r="BI441" i="2"/>
  <c r="BH441" i="2"/>
  <c r="BG441" i="2"/>
  <c r="BF441" i="2"/>
  <c r="T441" i="2"/>
  <c r="R441" i="2"/>
  <c r="P441" i="2"/>
  <c r="BI435" i="2"/>
  <c r="BH435" i="2"/>
  <c r="BG435" i="2"/>
  <c r="BF435" i="2"/>
  <c r="T435" i="2"/>
  <c r="R435" i="2"/>
  <c r="P435" i="2"/>
  <c r="BI432" i="2"/>
  <c r="BH432" i="2"/>
  <c r="BG432" i="2"/>
  <c r="BF432" i="2"/>
  <c r="T432" i="2"/>
  <c r="R432" i="2"/>
  <c r="P432" i="2"/>
  <c r="BI428" i="2"/>
  <c r="BH428" i="2"/>
  <c r="BG428" i="2"/>
  <c r="BF428" i="2"/>
  <c r="T428" i="2"/>
  <c r="R428" i="2"/>
  <c r="P428" i="2"/>
  <c r="BI426" i="2"/>
  <c r="BH426" i="2"/>
  <c r="BG426" i="2"/>
  <c r="BF426" i="2"/>
  <c r="T426" i="2"/>
  <c r="R426" i="2"/>
  <c r="P426" i="2"/>
  <c r="BI423" i="2"/>
  <c r="BH423" i="2"/>
  <c r="BG423" i="2"/>
  <c r="BF423" i="2"/>
  <c r="T423" i="2"/>
  <c r="R423" i="2"/>
  <c r="P423" i="2"/>
  <c r="BI421" i="2"/>
  <c r="BH421" i="2"/>
  <c r="BG421" i="2"/>
  <c r="BF421" i="2"/>
  <c r="T421" i="2"/>
  <c r="R421" i="2"/>
  <c r="P421" i="2"/>
  <c r="BI418" i="2"/>
  <c r="BH418" i="2"/>
  <c r="BG418" i="2"/>
  <c r="BF418" i="2"/>
  <c r="T418" i="2"/>
  <c r="R418" i="2"/>
  <c r="P418" i="2"/>
  <c r="BI416" i="2"/>
  <c r="BH416" i="2"/>
  <c r="BG416" i="2"/>
  <c r="BF416" i="2"/>
  <c r="T416" i="2"/>
  <c r="R416" i="2"/>
  <c r="P416" i="2"/>
  <c r="BI413" i="2"/>
  <c r="BH413" i="2"/>
  <c r="BG413" i="2"/>
  <c r="BF413" i="2"/>
  <c r="T413" i="2"/>
  <c r="R413" i="2"/>
  <c r="P413" i="2"/>
  <c r="BI408" i="2"/>
  <c r="BH408" i="2"/>
  <c r="BG408" i="2"/>
  <c r="BF408" i="2"/>
  <c r="T408" i="2"/>
  <c r="R408" i="2"/>
  <c r="P408" i="2"/>
  <c r="BI403" i="2"/>
  <c r="BH403" i="2"/>
  <c r="BG403" i="2"/>
  <c r="BF403" i="2"/>
  <c r="T403" i="2"/>
  <c r="R403" i="2"/>
  <c r="P403" i="2"/>
  <c r="BI400" i="2"/>
  <c r="BH400" i="2"/>
  <c r="BG400" i="2"/>
  <c r="BF400" i="2"/>
  <c r="T400" i="2"/>
  <c r="R400" i="2"/>
  <c r="P400" i="2"/>
  <c r="BI399" i="2"/>
  <c r="BH399" i="2"/>
  <c r="BG399" i="2"/>
  <c r="BF399" i="2"/>
  <c r="T399" i="2"/>
  <c r="R399" i="2"/>
  <c r="P399" i="2"/>
  <c r="BI397" i="2"/>
  <c r="BH397" i="2"/>
  <c r="BG397" i="2"/>
  <c r="BF397" i="2"/>
  <c r="T397" i="2"/>
  <c r="R397" i="2"/>
  <c r="P397" i="2"/>
  <c r="BI392" i="2"/>
  <c r="BH392" i="2"/>
  <c r="BG392" i="2"/>
  <c r="BF392" i="2"/>
  <c r="T392" i="2"/>
  <c r="R392" i="2"/>
  <c r="P392" i="2"/>
  <c r="BI390" i="2"/>
  <c r="BH390" i="2"/>
  <c r="BG390" i="2"/>
  <c r="BF390" i="2"/>
  <c r="T390" i="2"/>
  <c r="R390" i="2"/>
  <c r="P390" i="2"/>
  <c r="BI388" i="2"/>
  <c r="BH388" i="2"/>
  <c r="BG388" i="2"/>
  <c r="BF388" i="2"/>
  <c r="T388" i="2"/>
  <c r="R388" i="2"/>
  <c r="P388" i="2"/>
  <c r="BI386" i="2"/>
  <c r="BH386" i="2"/>
  <c r="BG386" i="2"/>
  <c r="BF386" i="2"/>
  <c r="T386" i="2"/>
  <c r="R386" i="2"/>
  <c r="P386" i="2"/>
  <c r="BI382" i="2"/>
  <c r="BH382" i="2"/>
  <c r="BG382" i="2"/>
  <c r="BF382" i="2"/>
  <c r="T382" i="2"/>
  <c r="R382" i="2"/>
  <c r="P382" i="2"/>
  <c r="BI380" i="2"/>
  <c r="BH380" i="2"/>
  <c r="BG380" i="2"/>
  <c r="BF380" i="2"/>
  <c r="T380" i="2"/>
  <c r="R380" i="2"/>
  <c r="P380" i="2"/>
  <c r="BI378" i="2"/>
  <c r="BH378" i="2"/>
  <c r="BG378" i="2"/>
  <c r="BF378" i="2"/>
  <c r="T378" i="2"/>
  <c r="R378" i="2"/>
  <c r="P378" i="2"/>
  <c r="BI376" i="2"/>
  <c r="BH376" i="2"/>
  <c r="BG376" i="2"/>
  <c r="BF376" i="2"/>
  <c r="T376" i="2"/>
  <c r="R376" i="2"/>
  <c r="P376" i="2"/>
  <c r="BI367" i="2"/>
  <c r="BH367" i="2"/>
  <c r="BG367" i="2"/>
  <c r="BF367" i="2"/>
  <c r="T367" i="2"/>
  <c r="R367" i="2"/>
  <c r="P367" i="2"/>
  <c r="BI366" i="2"/>
  <c r="BH366" i="2"/>
  <c r="BG366" i="2"/>
  <c r="BF366" i="2"/>
  <c r="T366" i="2"/>
  <c r="R366" i="2"/>
  <c r="P366" i="2"/>
  <c r="BI363" i="2"/>
  <c r="BH363" i="2"/>
  <c r="BG363" i="2"/>
  <c r="BF363" i="2"/>
  <c r="T363" i="2"/>
  <c r="R363" i="2"/>
  <c r="P363" i="2"/>
  <c r="BI361" i="2"/>
  <c r="BH361" i="2"/>
  <c r="BG361" i="2"/>
  <c r="BF361" i="2"/>
  <c r="T361" i="2"/>
  <c r="R361" i="2"/>
  <c r="P361" i="2"/>
  <c r="BI342" i="2"/>
  <c r="BH342" i="2"/>
  <c r="BG342" i="2"/>
  <c r="BF342" i="2"/>
  <c r="T342" i="2"/>
  <c r="R342" i="2"/>
  <c r="P342" i="2"/>
  <c r="BI333" i="2"/>
  <c r="BH333" i="2"/>
  <c r="BG333" i="2"/>
  <c r="BF333" i="2"/>
  <c r="T333" i="2"/>
  <c r="T332" i="2"/>
  <c r="R333" i="2"/>
  <c r="R332" i="2"/>
  <c r="P333" i="2"/>
  <c r="P332" i="2"/>
  <c r="BI330" i="2"/>
  <c r="BH330" i="2"/>
  <c r="BG330" i="2"/>
  <c r="BF330" i="2"/>
  <c r="T330" i="2"/>
  <c r="R330" i="2"/>
  <c r="P330" i="2"/>
  <c r="BI311" i="2"/>
  <c r="BH311" i="2"/>
  <c r="BG311" i="2"/>
  <c r="BF311" i="2"/>
  <c r="T311" i="2"/>
  <c r="R311" i="2"/>
  <c r="P311" i="2"/>
  <c r="BI309" i="2"/>
  <c r="BH309" i="2"/>
  <c r="BG309" i="2"/>
  <c r="BF309" i="2"/>
  <c r="T309" i="2"/>
  <c r="R309" i="2"/>
  <c r="P309" i="2"/>
  <c r="BI290" i="2"/>
  <c r="BH290" i="2"/>
  <c r="BG290" i="2"/>
  <c r="BF290" i="2"/>
  <c r="T290" i="2"/>
  <c r="R290" i="2"/>
  <c r="P290" i="2"/>
  <c r="BI288" i="2"/>
  <c r="BH288" i="2"/>
  <c r="BG288" i="2"/>
  <c r="BF288" i="2"/>
  <c r="T288" i="2"/>
  <c r="R288" i="2"/>
  <c r="P288" i="2"/>
  <c r="BI269" i="2"/>
  <c r="BH269" i="2"/>
  <c r="BG269" i="2"/>
  <c r="BF269" i="2"/>
  <c r="T269" i="2"/>
  <c r="R269" i="2"/>
  <c r="P269" i="2"/>
  <c r="BI267" i="2"/>
  <c r="BH267" i="2"/>
  <c r="BG267" i="2"/>
  <c r="BF267" i="2"/>
  <c r="T267" i="2"/>
  <c r="R267" i="2"/>
  <c r="P267" i="2"/>
  <c r="BI266" i="2"/>
  <c r="BH266" i="2"/>
  <c r="BG266" i="2"/>
  <c r="BF266" i="2"/>
  <c r="T266" i="2"/>
  <c r="R266" i="2"/>
  <c r="P266" i="2"/>
  <c r="BI247" i="2"/>
  <c r="BH247" i="2"/>
  <c r="BG247" i="2"/>
  <c r="BF247" i="2"/>
  <c r="T247" i="2"/>
  <c r="R247" i="2"/>
  <c r="P247" i="2"/>
  <c r="BI228" i="2"/>
  <c r="BH228" i="2"/>
  <c r="BG228" i="2"/>
  <c r="BF228" i="2"/>
  <c r="T228" i="2"/>
  <c r="R228" i="2"/>
  <c r="P228" i="2"/>
  <c r="BI208" i="2"/>
  <c r="BH208" i="2"/>
  <c r="BG208" i="2"/>
  <c r="BF208" i="2"/>
  <c r="T208" i="2"/>
  <c r="R208" i="2"/>
  <c r="P208" i="2"/>
  <c r="BI188" i="2"/>
  <c r="BH188" i="2"/>
  <c r="BG188" i="2"/>
  <c r="BF188" i="2"/>
  <c r="T188" i="2"/>
  <c r="R188" i="2"/>
  <c r="P188" i="2"/>
  <c r="BI168" i="2"/>
  <c r="BH168" i="2"/>
  <c r="BG168" i="2"/>
  <c r="BF168" i="2"/>
  <c r="T168" i="2"/>
  <c r="R168" i="2"/>
  <c r="P168" i="2"/>
  <c r="BI156" i="2"/>
  <c r="BH156" i="2"/>
  <c r="BG156" i="2"/>
  <c r="BF156" i="2"/>
  <c r="T156" i="2"/>
  <c r="R156" i="2"/>
  <c r="P156" i="2"/>
  <c r="BI141" i="2"/>
  <c r="BH141" i="2"/>
  <c r="BG141" i="2"/>
  <c r="BF141" i="2"/>
  <c r="T141" i="2"/>
  <c r="R141" i="2"/>
  <c r="P141" i="2"/>
  <c r="BI126" i="2"/>
  <c r="BH126" i="2"/>
  <c r="BG126" i="2"/>
  <c r="BF126" i="2"/>
  <c r="T126" i="2"/>
  <c r="R126" i="2"/>
  <c r="P126" i="2"/>
  <c r="F117" i="2"/>
  <c r="E115" i="2"/>
  <c r="F89" i="2"/>
  <c r="E87" i="2"/>
  <c r="J24" i="2"/>
  <c r="E24" i="2"/>
  <c r="J120" i="2"/>
  <c r="J23" i="2"/>
  <c r="J21" i="2"/>
  <c r="E21" i="2"/>
  <c r="J119" i="2"/>
  <c r="J20" i="2"/>
  <c r="J18" i="2"/>
  <c r="E18" i="2"/>
  <c r="F92" i="2"/>
  <c r="J17" i="2"/>
  <c r="J15" i="2"/>
  <c r="E15" i="2"/>
  <c r="F119" i="2"/>
  <c r="J14" i="2"/>
  <c r="J12" i="2"/>
  <c r="J117" i="2"/>
  <c r="E7" i="2"/>
  <c r="E113" i="2"/>
  <c r="L90" i="1"/>
  <c r="AM90" i="1"/>
  <c r="AM89" i="1"/>
  <c r="L89" i="1"/>
  <c r="AM87" i="1"/>
  <c r="L87" i="1"/>
  <c r="L85" i="1"/>
  <c r="L84" i="1"/>
  <c r="BK573" i="2"/>
  <c r="BK565" i="2"/>
  <c r="J541" i="2"/>
  <c r="BK509" i="2"/>
  <c r="J492" i="2"/>
  <c r="BK444" i="2"/>
  <c r="J423" i="2"/>
  <c r="BK413" i="2"/>
  <c r="BK380" i="2"/>
  <c r="J342" i="2"/>
  <c r="BK667" i="2"/>
  <c r="BK598" i="2"/>
  <c r="BK571" i="2"/>
  <c r="BK561" i="2"/>
  <c r="BK499" i="2"/>
  <c r="J472" i="2"/>
  <c r="BK441" i="2"/>
  <c r="BK400" i="2"/>
  <c r="BK378" i="2"/>
  <c r="J333" i="2"/>
  <c r="J269" i="2"/>
  <c r="J679" i="2"/>
  <c r="J650" i="2"/>
  <c r="J557" i="2"/>
  <c r="BK518" i="2"/>
  <c r="J432" i="2"/>
  <c r="J400" i="2"/>
  <c r="J366" i="2"/>
  <c r="BK247" i="2"/>
  <c r="AS94" i="1"/>
  <c r="BK622" i="2"/>
  <c r="J598" i="2"/>
  <c r="BK589" i="2"/>
  <c r="J569" i="2"/>
  <c r="J546" i="2"/>
  <c r="BK516" i="2"/>
  <c r="BK486" i="2"/>
  <c r="J444" i="2"/>
  <c r="BK421" i="2"/>
  <c r="BK397" i="2"/>
  <c r="J367" i="2"/>
  <c r="BK269" i="2"/>
  <c r="J208" i="2"/>
  <c r="J141" i="2"/>
  <c r="BK374" i="3"/>
  <c r="BK352" i="3"/>
  <c r="J307" i="3"/>
  <c r="J426" i="3"/>
  <c r="J410" i="3"/>
  <c r="BK392" i="3"/>
  <c r="BK378" i="3"/>
  <c r="BK354" i="3"/>
  <c r="BK340" i="3"/>
  <c r="BK302" i="3"/>
  <c r="J253" i="3"/>
  <c r="BK155" i="3"/>
  <c r="BK427" i="3"/>
  <c r="BK371" i="3"/>
  <c r="J359" i="3"/>
  <c r="J337" i="3"/>
  <c r="BK253" i="3"/>
  <c r="J155" i="3"/>
  <c r="J427" i="3"/>
  <c r="BK410" i="3"/>
  <c r="BK394" i="3"/>
  <c r="BK386" i="3"/>
  <c r="J357" i="3"/>
  <c r="J340" i="3"/>
  <c r="BK328" i="3"/>
  <c r="J288" i="3"/>
  <c r="BK234" i="3"/>
  <c r="J173" i="3"/>
  <c r="BK125" i="4"/>
  <c r="J120" i="4"/>
  <c r="BK648" i="2"/>
  <c r="BK543" i="2"/>
  <c r="BK514" i="2"/>
  <c r="J496" i="2"/>
  <c r="J447" i="2"/>
  <c r="J426" i="2"/>
  <c r="J416" i="2"/>
  <c r="BK388" i="2"/>
  <c r="BK363" i="2"/>
  <c r="BK208" i="2"/>
  <c r="BK614" i="2"/>
  <c r="J596" i="2"/>
  <c r="J573" i="2"/>
  <c r="BK563" i="2"/>
  <c r="J536" i="2"/>
  <c r="BK479" i="2"/>
  <c r="J453" i="2"/>
  <c r="BK416" i="2"/>
  <c r="J397" i="2"/>
  <c r="J386" i="2"/>
  <c r="BK366" i="2"/>
  <c r="BK311" i="2"/>
  <c r="J247" i="2"/>
  <c r="J677" i="2"/>
  <c r="BK650" i="2"/>
  <c r="BK587" i="2"/>
  <c r="J552" i="2"/>
  <c r="BK462" i="2"/>
  <c r="BK428" i="2"/>
  <c r="J388" i="2"/>
  <c r="J363" i="2"/>
  <c r="J288" i="2"/>
  <c r="J168" i="2"/>
  <c r="J678" i="2"/>
  <c r="BK644" i="2"/>
  <c r="BK627" i="2"/>
  <c r="J625" i="2"/>
  <c r="BK607" i="2"/>
  <c r="BK583" i="2"/>
  <c r="BK557" i="2"/>
  <c r="J543" i="2"/>
  <c r="J514" i="2"/>
  <c r="BK465" i="2"/>
  <c r="J441" i="2"/>
  <c r="J403" i="2"/>
  <c r="BK382" i="2"/>
  <c r="J330" i="2"/>
  <c r="BK267" i="2"/>
  <c r="BK156" i="2"/>
  <c r="J400" i="3"/>
  <c r="J366" i="3"/>
  <c r="J297" i="3"/>
  <c r="J418" i="3"/>
  <c r="BK408" i="3"/>
  <c r="BK398" i="3"/>
  <c r="J388" i="3"/>
  <c r="BK382" i="3"/>
  <c r="J364" i="3"/>
  <c r="BK347" i="3"/>
  <c r="J328" i="3"/>
  <c r="BK256" i="3"/>
  <c r="BK173" i="3"/>
  <c r="BK426" i="3"/>
  <c r="J402" i="3"/>
  <c r="BK364" i="3"/>
  <c r="J344" i="3"/>
  <c r="BK288" i="3"/>
  <c r="BK133" i="3"/>
  <c r="BK418" i="3"/>
  <c r="BK402" i="3"/>
  <c r="J392" i="3"/>
  <c r="J378" i="3"/>
  <c r="BK349" i="3"/>
  <c r="J330" i="3"/>
  <c r="BK297" i="3"/>
  <c r="BK276" i="3"/>
  <c r="BK191" i="3"/>
  <c r="J128" i="3"/>
  <c r="J123" i="4"/>
  <c r="J124" i="4"/>
  <c r="J125" i="4"/>
  <c r="BK119" i="4"/>
  <c r="J575" i="2"/>
  <c r="BK546" i="2"/>
  <c r="J523" i="2"/>
  <c r="J504" i="2"/>
  <c r="J479" i="2"/>
  <c r="J435" i="2"/>
  <c r="J418" i="2"/>
  <c r="J408" i="2"/>
  <c r="BK386" i="2"/>
  <c r="BK333" i="2"/>
  <c r="J188" i="2"/>
  <c r="J618" i="2"/>
  <c r="J602" i="2"/>
  <c r="J583" i="2"/>
  <c r="BK569" i="2"/>
  <c r="BK555" i="2"/>
  <c r="BK528" i="2"/>
  <c r="J486" i="2"/>
  <c r="BK456" i="2"/>
  <c r="BK426" i="2"/>
  <c r="BK403" i="2"/>
  <c r="J390" i="2"/>
  <c r="BK367" i="2"/>
  <c r="BK288" i="2"/>
  <c r="BK141" i="2"/>
  <c r="BK678" i="2"/>
  <c r="BK658" i="2"/>
  <c r="J589" i="2"/>
  <c r="J571" i="2"/>
  <c r="BK536" i="2"/>
  <c r="BK496" i="2"/>
  <c r="J456" i="2"/>
  <c r="BK423" i="2"/>
  <c r="J399" i="2"/>
  <c r="J361" i="2"/>
  <c r="J266" i="2"/>
  <c r="J156" i="2"/>
  <c r="BK679" i="2"/>
  <c r="J658" i="2"/>
  <c r="BK635" i="2"/>
  <c r="J627" i="2"/>
  <c r="BK618" i="2"/>
  <c r="BK602" i="2"/>
  <c r="BK594" i="2"/>
  <c r="BK575" i="2"/>
  <c r="J555" i="2"/>
  <c r="BK523" i="2"/>
  <c r="J509" i="2"/>
  <c r="BK453" i="2"/>
  <c r="BK435" i="2"/>
  <c r="J413" i="2"/>
  <c r="J392" i="2"/>
  <c r="J376" i="2"/>
  <c r="J309" i="2"/>
  <c r="BK266" i="2"/>
  <c r="BK188" i="2"/>
  <c r="J408" i="3"/>
  <c r="J371" i="3"/>
  <c r="BK337" i="3"/>
  <c r="J302" i="3"/>
  <c r="BK209" i="3"/>
  <c r="J412" i="3"/>
  <c r="BK404" i="3"/>
  <c r="J386" i="3"/>
  <c r="J368" i="3"/>
  <c r="BK362" i="3"/>
  <c r="J349" i="3"/>
  <c r="BK330" i="3"/>
  <c r="J276" i="3"/>
  <c r="J236" i="3"/>
  <c r="BK233" i="3"/>
  <c r="BK429" i="3"/>
  <c r="BK420" i="3"/>
  <c r="BK400" i="3"/>
  <c r="J362" i="3"/>
  <c r="BK291" i="3"/>
  <c r="J221" i="3"/>
  <c r="BK128" i="3"/>
  <c r="J413" i="3"/>
  <c r="J404" i="3"/>
  <c r="BK396" i="3"/>
  <c r="J390" i="3"/>
  <c r="J384" i="3"/>
  <c r="J352" i="3"/>
  <c r="J333" i="3"/>
  <c r="BK316" i="3"/>
  <c r="J291" i="3"/>
  <c r="BK236" i="3"/>
  <c r="J209" i="3"/>
  <c r="BK145" i="3"/>
  <c r="J119" i="4"/>
  <c r="BK123" i="4"/>
  <c r="J121" i="4"/>
  <c r="J648" i="2"/>
  <c r="J563" i="2"/>
  <c r="J516" i="2"/>
  <c r="J499" i="2"/>
  <c r="J462" i="2"/>
  <c r="BK432" i="2"/>
  <c r="J421" i="2"/>
  <c r="BK390" i="2"/>
  <c r="BK376" i="2"/>
  <c r="J290" i="2"/>
  <c r="J681" i="2"/>
  <c r="J607" i="2"/>
  <c r="J587" i="2"/>
  <c r="J565" i="2"/>
  <c r="BK552" i="2"/>
  <c r="BK492" i="2"/>
  <c r="J465" i="2"/>
  <c r="BK447" i="2"/>
  <c r="BK408" i="2"/>
  <c r="BK392" i="2"/>
  <c r="J382" i="2"/>
  <c r="BK361" i="2"/>
  <c r="BK330" i="2"/>
  <c r="J267" i="2"/>
  <c r="BK681" i="2"/>
  <c r="J667" i="2"/>
  <c r="J594" i="2"/>
  <c r="BK581" i="2"/>
  <c r="BK541" i="2"/>
  <c r="BK504" i="2"/>
  <c r="BK450" i="2"/>
  <c r="BK418" i="2"/>
  <c r="J380" i="2"/>
  <c r="J311" i="2"/>
  <c r="BK309" i="2"/>
  <c r="J228" i="2"/>
  <c r="BK126" i="2"/>
  <c r="BK677" i="2"/>
  <c r="J644" i="2"/>
  <c r="J635" i="2"/>
  <c r="BK625" i="2"/>
  <c r="J622" i="2"/>
  <c r="J614" i="2"/>
  <c r="BK596" i="2"/>
  <c r="J581" i="2"/>
  <c r="J561" i="2"/>
  <c r="J528" i="2"/>
  <c r="J518" i="2"/>
  <c r="BK472" i="2"/>
  <c r="J450" i="2"/>
  <c r="J428" i="2"/>
  <c r="BK399" i="2"/>
  <c r="J378" i="2"/>
  <c r="BK342" i="2"/>
  <c r="BK290" i="2"/>
  <c r="BK228" i="2"/>
  <c r="BK168" i="2"/>
  <c r="J126" i="2"/>
  <c r="J396" i="3"/>
  <c r="BK344" i="3"/>
  <c r="BK313" i="3"/>
  <c r="J256" i="3"/>
  <c r="BK413" i="3"/>
  <c r="BK406" i="3"/>
  <c r="J394" i="3"/>
  <c r="BK390" i="3"/>
  <c r="BK384" i="3"/>
  <c r="BK366" i="3"/>
  <c r="BK359" i="3"/>
  <c r="BK333" i="3"/>
  <c r="J316" i="3"/>
  <c r="J274" i="3"/>
  <c r="J234" i="3"/>
  <c r="J191" i="3"/>
  <c r="J429" i="3"/>
  <c r="J406" i="3"/>
  <c r="J374" i="3"/>
  <c r="BK368" i="3"/>
  <c r="BK357" i="3"/>
  <c r="BK307" i="3"/>
  <c r="J233" i="3"/>
  <c r="J145" i="3"/>
  <c r="J420" i="3"/>
  <c r="BK412" i="3"/>
  <c r="J398" i="3"/>
  <c r="BK388" i="3"/>
  <c r="J382" i="3"/>
  <c r="J354" i="3"/>
  <c r="J347" i="3"/>
  <c r="J313" i="3"/>
  <c r="BK274" i="3"/>
  <c r="BK221" i="3"/>
  <c r="J133" i="3"/>
  <c r="BK124" i="4"/>
  <c r="BK121" i="4"/>
  <c r="BK122" i="4"/>
  <c r="J122" i="4"/>
  <c r="BK120" i="4"/>
  <c r="T125" i="2" l="1"/>
  <c r="R341" i="2"/>
  <c r="R365" i="2"/>
  <c r="R676" i="2"/>
  <c r="P296" i="3"/>
  <c r="P125" i="2"/>
  <c r="T341" i="2"/>
  <c r="T365" i="2"/>
  <c r="T676" i="2"/>
  <c r="BK127" i="3"/>
  <c r="J127" i="3"/>
  <c r="J98" i="3"/>
  <c r="R127" i="3"/>
  <c r="BK296" i="3"/>
  <c r="J296" i="3"/>
  <c r="J100" i="3"/>
  <c r="T296" i="3"/>
  <c r="P312" i="3"/>
  <c r="R312" i="3"/>
  <c r="R327" i="3"/>
  <c r="P425" i="3"/>
  <c r="BK125" i="2"/>
  <c r="J125" i="2"/>
  <c r="J98" i="2"/>
  <c r="BK341" i="2"/>
  <c r="J341" i="2"/>
  <c r="J100" i="2"/>
  <c r="BK365" i="2"/>
  <c r="J365" i="2" s="1"/>
  <c r="J101" i="2" s="1"/>
  <c r="BK676" i="2"/>
  <c r="J676" i="2"/>
  <c r="J102" i="2" s="1"/>
  <c r="P127" i="3"/>
  <c r="BK327" i="3"/>
  <c r="J327" i="3" s="1"/>
  <c r="J103" i="3" s="1"/>
  <c r="P327" i="3"/>
  <c r="BK425" i="3"/>
  <c r="J425" i="3"/>
  <c r="J104" i="3" s="1"/>
  <c r="T425" i="3"/>
  <c r="P118" i="4"/>
  <c r="P117" i="4"/>
  <c r="AU97" i="1" s="1"/>
  <c r="R118" i="4"/>
  <c r="R117" i="4"/>
  <c r="R125" i="2"/>
  <c r="R124" i="2" s="1"/>
  <c r="R123" i="2" s="1"/>
  <c r="P341" i="2"/>
  <c r="P365" i="2"/>
  <c r="P676" i="2"/>
  <c r="T127" i="3"/>
  <c r="R296" i="3"/>
  <c r="BK312" i="3"/>
  <c r="J312" i="3" s="1"/>
  <c r="J101" i="3" s="1"/>
  <c r="T312" i="3"/>
  <c r="T327" i="3"/>
  <c r="R425" i="3"/>
  <c r="BK118" i="4"/>
  <c r="J118" i="4"/>
  <c r="J97" i="4"/>
  <c r="T118" i="4"/>
  <c r="T117" i="4"/>
  <c r="BK332" i="2"/>
  <c r="J332" i="2"/>
  <c r="J99" i="2" s="1"/>
  <c r="BK428" i="3"/>
  <c r="J428" i="3"/>
  <c r="J105" i="3"/>
  <c r="BK680" i="2"/>
  <c r="J680" i="2"/>
  <c r="J103" i="2"/>
  <c r="BK290" i="3"/>
  <c r="J290" i="3" s="1"/>
  <c r="J99" i="3" s="1"/>
  <c r="F92" i="4"/>
  <c r="BE121" i="4"/>
  <c r="BE123" i="4"/>
  <c r="J89" i="4"/>
  <c r="E107" i="4"/>
  <c r="F113" i="4"/>
  <c r="J114" i="4"/>
  <c r="J91" i="4"/>
  <c r="BE120" i="4"/>
  <c r="BE122" i="4"/>
  <c r="BE125" i="4"/>
  <c r="BE119" i="4"/>
  <c r="BE124" i="4"/>
  <c r="J92" i="3"/>
  <c r="J119" i="3"/>
  <c r="F122" i="3"/>
  <c r="BE133" i="3"/>
  <c r="BE145" i="3"/>
  <c r="BE155" i="3"/>
  <c r="BE256" i="3"/>
  <c r="BE302" i="3"/>
  <c r="BE328" i="3"/>
  <c r="BE330" i="3"/>
  <c r="BE359" i="3"/>
  <c r="BE362" i="3"/>
  <c r="BE364" i="3"/>
  <c r="BE366" i="3"/>
  <c r="BE398" i="3"/>
  <c r="BE406" i="3"/>
  <c r="BE420" i="3"/>
  <c r="J121" i="3"/>
  <c r="BE128" i="3"/>
  <c r="BE173" i="3"/>
  <c r="BE221" i="3"/>
  <c r="BE313" i="3"/>
  <c r="BE337" i="3"/>
  <c r="BE352" i="3"/>
  <c r="BE354" i="3"/>
  <c r="BE378" i="3"/>
  <c r="BE384" i="3"/>
  <c r="BE386" i="3"/>
  <c r="BE390" i="3"/>
  <c r="BE392" i="3"/>
  <c r="BE396" i="3"/>
  <c r="BE404" i="3"/>
  <c r="BE408" i="3"/>
  <c r="BE413" i="3"/>
  <c r="BE418" i="3"/>
  <c r="BE427" i="3"/>
  <c r="BE429" i="3"/>
  <c r="F121" i="3"/>
  <c r="BE209" i="3"/>
  <c r="BE276" i="3"/>
  <c r="BE288" i="3"/>
  <c r="BE291" i="3"/>
  <c r="BE297" i="3"/>
  <c r="BE307" i="3"/>
  <c r="BE333" i="3"/>
  <c r="BE344" i="3"/>
  <c r="BE349" i="3"/>
  <c r="BE368" i="3"/>
  <c r="BE374" i="3"/>
  <c r="BE400" i="3"/>
  <c r="BE412" i="3"/>
  <c r="BE426" i="3"/>
  <c r="E85" i="3"/>
  <c r="BE191" i="3"/>
  <c r="BE233" i="3"/>
  <c r="BE234" i="3"/>
  <c r="BE236" i="3"/>
  <c r="BE253" i="3"/>
  <c r="BE274" i="3"/>
  <c r="BE316" i="3"/>
  <c r="BE340" i="3"/>
  <c r="BE347" i="3"/>
  <c r="BE357" i="3"/>
  <c r="BE371" i="3"/>
  <c r="BE382" i="3"/>
  <c r="BE388" i="3"/>
  <c r="BE394" i="3"/>
  <c r="BE402" i="3"/>
  <c r="BE410" i="3"/>
  <c r="E85" i="2"/>
  <c r="F91" i="2"/>
  <c r="F120" i="2"/>
  <c r="BE309" i="2"/>
  <c r="BE311" i="2"/>
  <c r="BE361" i="2"/>
  <c r="BE376" i="2"/>
  <c r="BE388" i="2"/>
  <c r="BE408" i="2"/>
  <c r="BE413" i="2"/>
  <c r="BE416" i="2"/>
  <c r="BE423" i="2"/>
  <c r="BE441" i="2"/>
  <c r="BE444" i="2"/>
  <c r="BE456" i="2"/>
  <c r="BE472" i="2"/>
  <c r="BE479" i="2"/>
  <c r="BE496" i="2"/>
  <c r="BE499" i="2"/>
  <c r="BE523" i="2"/>
  <c r="BE546" i="2"/>
  <c r="BE563" i="2"/>
  <c r="BE573" i="2"/>
  <c r="BE596" i="2"/>
  <c r="BE598" i="2"/>
  <c r="BE607" i="2"/>
  <c r="BE622" i="2"/>
  <c r="BE625" i="2"/>
  <c r="BE627" i="2"/>
  <c r="BE635" i="2"/>
  <c r="BE644" i="2"/>
  <c r="BE678" i="2"/>
  <c r="J89" i="2"/>
  <c r="BE168" i="2"/>
  <c r="BE188" i="2"/>
  <c r="BE208" i="2"/>
  <c r="BE266" i="2"/>
  <c r="BE267" i="2"/>
  <c r="BE330" i="2"/>
  <c r="BE333" i="2"/>
  <c r="BE366" i="2"/>
  <c r="BE380" i="2"/>
  <c r="BE382" i="2"/>
  <c r="BE390" i="2"/>
  <c r="BE397" i="2"/>
  <c r="BE403" i="2"/>
  <c r="BE421" i="2"/>
  <c r="BE432" i="2"/>
  <c r="BE435" i="2"/>
  <c r="BE465" i="2"/>
  <c r="BE492" i="2"/>
  <c r="BE514" i="2"/>
  <c r="BE528" i="2"/>
  <c r="BE557" i="2"/>
  <c r="BE561" i="2"/>
  <c r="BE565" i="2"/>
  <c r="BE571" i="2"/>
  <c r="BE679" i="2"/>
  <c r="J91" i="2"/>
  <c r="J92" i="2"/>
  <c r="BE269" i="2"/>
  <c r="BE288" i="2"/>
  <c r="BE290" i="2"/>
  <c r="BE342" i="2"/>
  <c r="BE363" i="2"/>
  <c r="BE367" i="2"/>
  <c r="BE378" i="2"/>
  <c r="BE386" i="2"/>
  <c r="BE399" i="2"/>
  <c r="BE418" i="2"/>
  <c r="BE428" i="2"/>
  <c r="BE462" i="2"/>
  <c r="BE504" i="2"/>
  <c r="BE509" i="2"/>
  <c r="BE516" i="2"/>
  <c r="BE518" i="2"/>
  <c r="BE541" i="2"/>
  <c r="BE543" i="2"/>
  <c r="BE555" i="2"/>
  <c r="BE575" i="2"/>
  <c r="BE581" i="2"/>
  <c r="BE583" i="2"/>
  <c r="BE587" i="2"/>
  <c r="BE589" i="2"/>
  <c r="BE594" i="2"/>
  <c r="BE602" i="2"/>
  <c r="BE614" i="2"/>
  <c r="BE618" i="2"/>
  <c r="BE650" i="2"/>
  <c r="BE658" i="2"/>
  <c r="BE667" i="2"/>
  <c r="BE677" i="2"/>
  <c r="BE126" i="2"/>
  <c r="BE141" i="2"/>
  <c r="BE156" i="2"/>
  <c r="BE228" i="2"/>
  <c r="BE247" i="2"/>
  <c r="BE392" i="2"/>
  <c r="BE400" i="2"/>
  <c r="BE426" i="2"/>
  <c r="BE447" i="2"/>
  <c r="BE450" i="2"/>
  <c r="BE453" i="2"/>
  <c r="BE486" i="2"/>
  <c r="BE536" i="2"/>
  <c r="BE552" i="2"/>
  <c r="BE569" i="2"/>
  <c r="BE648" i="2"/>
  <c r="BE681" i="2"/>
  <c r="F34" i="2"/>
  <c r="BA95" i="1" s="1"/>
  <c r="F36" i="3"/>
  <c r="BC96" i="1" s="1"/>
  <c r="F34" i="4"/>
  <c r="BA97" i="1"/>
  <c r="F37" i="2"/>
  <c r="BD95" i="1" s="1"/>
  <c r="F35" i="3"/>
  <c r="BB96" i="1" s="1"/>
  <c r="F37" i="3"/>
  <c r="BD96" i="1" s="1"/>
  <c r="J34" i="2"/>
  <c r="AW95" i="1" s="1"/>
  <c r="J34" i="3"/>
  <c r="AW96" i="1" s="1"/>
  <c r="F36" i="4"/>
  <c r="BC97" i="1"/>
  <c r="F37" i="4"/>
  <c r="BD97" i="1" s="1"/>
  <c r="F35" i="2"/>
  <c r="BB95" i="1" s="1"/>
  <c r="F36" i="2"/>
  <c r="BC95" i="1" s="1"/>
  <c r="F34" i="3"/>
  <c r="BA96" i="1" s="1"/>
  <c r="J34" i="4"/>
  <c r="AW97" i="1" s="1"/>
  <c r="F35" i="4"/>
  <c r="BB97" i="1"/>
  <c r="P124" i="2" l="1"/>
  <c r="P123" i="2"/>
  <c r="AU95" i="1"/>
  <c r="T126" i="3"/>
  <c r="T125" i="3" s="1"/>
  <c r="P126" i="3"/>
  <c r="P125" i="3"/>
  <c r="AU96" i="1"/>
  <c r="R126" i="3"/>
  <c r="R125" i="3"/>
  <c r="T124" i="2"/>
  <c r="T123" i="2"/>
  <c r="BK124" i="2"/>
  <c r="BK123" i="2" s="1"/>
  <c r="J123" i="2" s="1"/>
  <c r="J30" i="2" s="1"/>
  <c r="AG95" i="1" s="1"/>
  <c r="BK117" i="4"/>
  <c r="J117" i="4" s="1"/>
  <c r="J96" i="4" s="1"/>
  <c r="BK126" i="3"/>
  <c r="J126" i="3"/>
  <c r="J97" i="3" s="1"/>
  <c r="J33" i="2"/>
  <c r="AV95" i="1" s="1"/>
  <c r="AT95" i="1" s="1"/>
  <c r="J33" i="3"/>
  <c r="AV96" i="1" s="1"/>
  <c r="AT96" i="1" s="1"/>
  <c r="BB94" i="1"/>
  <c r="W31" i="1" s="1"/>
  <c r="BD94" i="1"/>
  <c r="W33" i="1" s="1"/>
  <c r="BC94" i="1"/>
  <c r="AY94" i="1" s="1"/>
  <c r="BA94" i="1"/>
  <c r="AW94" i="1" s="1"/>
  <c r="AK30" i="1" s="1"/>
  <c r="F33" i="2"/>
  <c r="AZ95" i="1" s="1"/>
  <c r="F33" i="3"/>
  <c r="AZ96" i="1" s="1"/>
  <c r="F33" i="4"/>
  <c r="AZ97" i="1" s="1"/>
  <c r="J33" i="4"/>
  <c r="AV97" i="1"/>
  <c r="AT97" i="1"/>
  <c r="AN95" i="1" l="1"/>
  <c r="J96" i="2"/>
  <c r="J124" i="2"/>
  <c r="J97" i="2"/>
  <c r="BK125" i="3"/>
  <c r="J125" i="3" s="1"/>
  <c r="J96" i="3" s="1"/>
  <c r="J39" i="2"/>
  <c r="AU94" i="1"/>
  <c r="AX94" i="1"/>
  <c r="AZ94" i="1"/>
  <c r="AV94" i="1" s="1"/>
  <c r="AK29" i="1" s="1"/>
  <c r="J30" i="4"/>
  <c r="AG97" i="1"/>
  <c r="W30" i="1"/>
  <c r="W32" i="1"/>
  <c r="J39" i="4" l="1"/>
  <c r="AN97" i="1"/>
  <c r="W29" i="1"/>
  <c r="J30" i="3"/>
  <c r="AG96" i="1" s="1"/>
  <c r="AG94" i="1" s="1"/>
  <c r="AK26" i="1" s="1"/>
  <c r="AT94" i="1"/>
  <c r="J39" i="3" l="1"/>
  <c r="AN94" i="1"/>
  <c r="AN96" i="1"/>
  <c r="AK35" i="1"/>
</calcChain>
</file>

<file path=xl/sharedStrings.xml><?xml version="1.0" encoding="utf-8"?>
<sst xmlns="http://schemas.openxmlformats.org/spreadsheetml/2006/main" count="9083" uniqueCount="1002">
  <si>
    <t>Export Komplet</t>
  </si>
  <si>
    <t/>
  </si>
  <si>
    <t>2.0</t>
  </si>
  <si>
    <t>ZAMOK</t>
  </si>
  <si>
    <t>False</t>
  </si>
  <si>
    <t>{bc922172-61c1-40c6-93dc-9ea3a1f90ebc}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</si>
  <si>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</si>
  <si>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</si>
  <si>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</si>
  <si>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</si>
  <si>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</si>
  <si>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</si>
  <si>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</si>
  <si>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</si>
  <si>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I-2015-000041-IIet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</si>
  <si>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</si>
  <si>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</si>
  <si>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Světlá nad Sázavou, ul. Čapkova II. etapa - rekonstrukce vodovodu a kanalizace</t>
  </si>
  <si>
    <t>KSO:</t>
  </si>
  <si>
    <t>CC-CZ:</t>
  </si>
  <si>
    <t>Místo:</t>
  </si>
  <si>
    <t xml:space="preserve"> </t>
  </si>
  <si>
    <t>Datum:</t>
  </si>
  <si>
    <t>29.1.2024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</si>
  <si>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</si>
  <si>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</si>
  <si>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</si>
  <si>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</si>
  <si>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</si>
  <si>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</si>
  <si>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</si>
  <si>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</si>
  <si>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</si>
  <si>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</si>
  <si>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</si>
  <si>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</si>
  <si>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</si>
  <si>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</si>
  <si>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</si>
  <si>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</si>
  <si>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</si>
  <si>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</si>
  <si>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</si>
  <si>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</si>
  <si>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</si>
  <si>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</si>
  <si>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</si>
  <si>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</si>
  <si>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</si>
  <si>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</si>
  <si>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</si>
  <si>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</si>
  <si>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</si>
  <si>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</si>
  <si>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</si>
  <si>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</si>
  <si>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</si>
  <si>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</si>
  <si>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</si>
  <si>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</si>
  <si>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</si>
  <si>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</si>
  <si>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</si>
  <si>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</si>
  <si>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</si>
  <si>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</si>
  <si>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</si>
  <si>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</si>
  <si>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</si>
  <si>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</si>
  <si>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</si>
  <si>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</si>
  <si>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</si>
  <si>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</si>
  <si>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</si>
  <si>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</si>
  <si>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</si>
  <si>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</si>
  <si>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</si>
  <si>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Rekonstrukce vodovodu</t>
  </si>
  <si>
    <t>STA</t>
  </si>
  <si>
    <t>1</t>
  </si>
  <si>
    <t>{521ed7ef-31d8-4f25-9865-0d2a464508af}</t>
  </si>
  <si>
    <t>2</t>
  </si>
  <si>
    <t>SO 02</t>
  </si>
  <si>
    <t>Rekonstrukce kanalizace</t>
  </si>
  <si>
    <t>{ef08baa8-667f-4d5d-878d-436cbe686918}</t>
  </si>
  <si>
    <t>SO 03</t>
  </si>
  <si>
    <t>Vedlejší a ostatní náklady</t>
  </si>
  <si>
    <t>{410abbdf-ed91-4c04-85b9-c25bcce40d13}</t>
  </si>
  <si>
    <t>KRYCÍ LIST SOUPISU PRACÍ</t>
  </si>
  <si>
    <t>Objekt:</t>
  </si>
  <si>
    <t>SO 01 - Rekonstrukce vodovodu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</si>
  <si>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</si>
  <si>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</si>
  <si>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</si>
  <si>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</si>
  <si>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</si>
  <si>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</si>
  <si>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</si>
  <si>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</si>
  <si>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</si>
  <si>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8 - Trubní vedení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</si>
  <si>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</si>
  <si>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</si>
  <si>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</si>
  <si>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</si>
  <si>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</si>
  <si>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</si>
  <si>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</si>
  <si>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</si>
  <si>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</si>
  <si>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</si>
  <si>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</si>
  <si>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</si>
  <si>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</si>
  <si>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</si>
  <si>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</si>
  <si>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</si>
  <si>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</si>
  <si>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</si>
  <si>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</si>
  <si>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</si>
  <si>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115001101R00</t>
  </si>
  <si>
    <t>Zajištění dodávky vody po dobu výstavby, náhradní zásobování - suchovod vč. provizor. přepojení přípojek a vodovodních řadů (dodávka materiálu vč. montáže a zemních prácí)</t>
  </si>
  <si>
    <t>m</t>
  </si>
  <si>
    <t>4</t>
  </si>
  <si>
    <t>-994854599</t>
  </si>
  <si>
    <t>VV</t>
  </si>
  <si>
    <t>"V1"</t>
  </si>
  <si>
    <t>55</t>
  </si>
  <si>
    <t>209</t>
  </si>
  <si>
    <t>"V5"</t>
  </si>
  <si>
    <t>11</t>
  </si>
  <si>
    <t>"V6"</t>
  </si>
  <si>
    <t>9</t>
  </si>
  <si>
    <t>"V7"</t>
  </si>
  <si>
    <t>7</t>
  </si>
  <si>
    <t>"V8"</t>
  </si>
  <si>
    <t>"V9"</t>
  </si>
  <si>
    <t>4,5</t>
  </si>
  <si>
    <t>Součet</t>
  </si>
  <si>
    <t>119001401</t>
  </si>
  <si>
    <t>Dočasné zajištění potrubí ocelového nebo litinového DN do 200 mm</t>
  </si>
  <si>
    <t>CS ÚRS 2023 02</t>
  </si>
  <si>
    <t>1785686289</t>
  </si>
  <si>
    <t>"vodovod"1+1+1</t>
  </si>
  <si>
    <t>"plyn"1+1+1+1+1+1+1+1+1+1</t>
  </si>
  <si>
    <t>"plyn"1,2</t>
  </si>
  <si>
    <t>"vodovod"1,2</t>
  </si>
  <si>
    <t>"plyn" 1,2</t>
  </si>
  <si>
    <t>"hydrant"</t>
  </si>
  <si>
    <t>3</t>
  </si>
  <si>
    <t>119001422</t>
  </si>
  <si>
    <t>Dočasné zajištění kabelů a kabelových tratí z 6 volně ložených kabelů</t>
  </si>
  <si>
    <t>308907457</t>
  </si>
  <si>
    <t>1+1+1+1+1+1+1+1</t>
  </si>
  <si>
    <t>9+1+1</t>
  </si>
  <si>
    <t>1+1+1+7</t>
  </si>
  <si>
    <t>"přípojky"</t>
  </si>
  <si>
    <t>1+1+1+1+1+1+1+1+1+1</t>
  </si>
  <si>
    <t>132254206</t>
  </si>
  <si>
    <t>Hloubení zapažených rýh š do 2000 mm v hornině třídy těžitelnosti I skupiny 3 objem do 5000 m3</t>
  </si>
  <si>
    <t>m3</t>
  </si>
  <si>
    <t>-820127838</t>
  </si>
  <si>
    <t>55*1,2*(1,7-0,1)</t>
  </si>
  <si>
    <t>209*0,8*(1,7-0,1)</t>
  </si>
  <si>
    <t>11*1,2*(1,8-0,1)</t>
  </si>
  <si>
    <t>9*1,2*(1,9-0,1)</t>
  </si>
  <si>
    <t>7*1,2*(1,9-0,1)</t>
  </si>
  <si>
    <t>9*1,2*(2,1-0,1)</t>
  </si>
  <si>
    <t>4,5*1,2*(2,1-0,1)</t>
  </si>
  <si>
    <t>"řad pro H2"</t>
  </si>
  <si>
    <t>10*1,2*(1,8-0,1)</t>
  </si>
  <si>
    <t>(3,5+2,5+2,5+0,5+2,5+0,5+0,5+2+2+0,5+0,5+0,5+2+0,5+1)*1*(1,7-0,1)</t>
  </si>
  <si>
    <t>Mezisoučet</t>
  </si>
  <si>
    <t>517,32*0,3</t>
  </si>
  <si>
    <t>5</t>
  </si>
  <si>
    <t>132354206</t>
  </si>
  <si>
    <t>Hloubení zapažených rýh š do 2000 mm v hornině třídy těžitelnosti II skupiny 4 objem do 5000 m3</t>
  </si>
  <si>
    <t>350800818</t>
  </si>
  <si>
    <t>517,32*0,6</t>
  </si>
  <si>
    <t>6</t>
  </si>
  <si>
    <t>132454206</t>
  </si>
  <si>
    <t>Hloubení zapažených rýh š do 2000 mm v hornině třídy těžitelnosti II skupiny 5 objem do 5000 m3</t>
  </si>
  <si>
    <t>-1301233743</t>
  </si>
  <si>
    <t>517,32*0,1</t>
  </si>
  <si>
    <t>139001101</t>
  </si>
  <si>
    <t>Příplatek za ztížení vykopávky v blízkosti podzemního vedení</t>
  </si>
  <si>
    <t>-444345202</t>
  </si>
  <si>
    <t>(10+5)*1*(1,7-0,1)</t>
  </si>
  <si>
    <t>8*1*(1,7-0,1)</t>
  </si>
  <si>
    <t>1,2*2*(1,8-0,1)</t>
  </si>
  <si>
    <t>1,2*3*2</t>
  </si>
  <si>
    <t>1,2*2*2</t>
  </si>
  <si>
    <t>"hydrant H2"</t>
  </si>
  <si>
    <t>1,2*1*1,7</t>
  </si>
  <si>
    <t>(1+1+1+1+1+1+1+1+1+1)*1*(1,7-0,1)</t>
  </si>
  <si>
    <t>8</t>
  </si>
  <si>
    <t>151101101</t>
  </si>
  <si>
    <t>Zřízení příložného pažení a rozepření stěn rýh hl do 2 m</t>
  </si>
  <si>
    <t>m2</t>
  </si>
  <si>
    <t>-1429426781</t>
  </si>
  <si>
    <t>(55*(1,7-0,1))*2</t>
  </si>
  <si>
    <t>209*(1,7-0,1)</t>
  </si>
  <si>
    <t>(11*(1,8-0,1))*2</t>
  </si>
  <si>
    <t>(9*(1,9-0,1))*2</t>
  </si>
  <si>
    <t>(7*(1,9-0,1))*2</t>
  </si>
  <si>
    <t>(9*(2,1-0,1))*2</t>
  </si>
  <si>
    <t>(4,5*(2,1-0,1))*2</t>
  </si>
  <si>
    <t>(10*(1,8-0,1))*2</t>
  </si>
  <si>
    <t>((3,5+2,5+2,5+0,5+2,5+0,5+0,5+2+2+0,5+0,5+0,5+2+0,5+1)*(1,7-0,1))*2</t>
  </si>
  <si>
    <t>151101111</t>
  </si>
  <si>
    <t>Odstranění příložného pažení a rozepření stěn rýh hl do 2 m</t>
  </si>
  <si>
    <t>-449005279</t>
  </si>
  <si>
    <t>10</t>
  </si>
  <si>
    <t>162251122R00</t>
  </si>
  <si>
    <t>Vodorovné přemístění kameniva těženého a štěrkodrtě po staveništi</t>
  </si>
  <si>
    <t>-729328059</t>
  </si>
  <si>
    <t>347,408+31,53+138,382</t>
  </si>
  <si>
    <t>162751117R00</t>
  </si>
  <si>
    <t>Vodorovné přemístění výkopku/sypaniny po suchu na obvyklém dopravním prostředku, bez naložení výkopku, avšak se složením bezrozhrnutí na vzdálenost dle volby zhotovitele</t>
  </si>
  <si>
    <t>-2017119748</t>
  </si>
  <si>
    <t>171201221</t>
  </si>
  <si>
    <t>Poplatek za uložení na skládce (skládkovné) zeminy a kamení kód odpadu 17 05 04</t>
  </si>
  <si>
    <t>t</t>
  </si>
  <si>
    <t>-461518593</t>
  </si>
  <si>
    <t>517,32*1,6 'Přepočtené koeficientem množství</t>
  </si>
  <si>
    <t>13</t>
  </si>
  <si>
    <t>174151101</t>
  </si>
  <si>
    <t>Zásyp jam, šachet rýh nebo kolem objektů sypaninou se zhutněním</t>
  </si>
  <si>
    <t>1795170271</t>
  </si>
  <si>
    <t>55*1,2*(1,7-0,1-0,1-0,46)</t>
  </si>
  <si>
    <t>209*0,8*(1,7-0,1-0,1-0,46)</t>
  </si>
  <si>
    <t>11*1,2*(1,8-0,1-0,1-0,41)</t>
  </si>
  <si>
    <t>9*1,2*(1,9-0,1-0,1-0,41)</t>
  </si>
  <si>
    <t>7*1,2*(1,9-0,1-0,1-0,41)</t>
  </si>
  <si>
    <t>9*1,2*(2,1-0,1-0,1-0,39)</t>
  </si>
  <si>
    <t>4,5*1,2*(2,1-0,1-0,1-0,46)</t>
  </si>
  <si>
    <t>10*1,2*(1,8-0,1-0,1-0,39)</t>
  </si>
  <si>
    <t>(3,5+2,5+2,5+0,5+2,5+0,5+0,5+2+2+0,5+0,5+0,5+2+0,5+1)*1*(1,7-0,1-0,1-0,3)</t>
  </si>
  <si>
    <t>14</t>
  </si>
  <si>
    <t>M</t>
  </si>
  <si>
    <t>58344197</t>
  </si>
  <si>
    <t>štěrkodrť frakce 0/63</t>
  </si>
  <si>
    <t>-85616437</t>
  </si>
  <si>
    <t>347,408*2 'Přepočtené koeficientem množství</t>
  </si>
  <si>
    <t>15</t>
  </si>
  <si>
    <t>175151101</t>
  </si>
  <si>
    <t>Obsypání potrubí strojně sypaninou bez prohození, uloženou do 3 m</t>
  </si>
  <si>
    <t>1492856015</t>
  </si>
  <si>
    <t>55*1,2*0,46</t>
  </si>
  <si>
    <t>209*0,8*0,46</t>
  </si>
  <si>
    <t>11*1,2*0,41</t>
  </si>
  <si>
    <t>9*1,2*0,41</t>
  </si>
  <si>
    <t>7*1,2*0,41</t>
  </si>
  <si>
    <t>9*1,2*0,39</t>
  </si>
  <si>
    <t>4,5*1,2*0,46</t>
  </si>
  <si>
    <t>10*1,2*0,39</t>
  </si>
  <si>
    <t>(3,5+2,5+2,5+0,5+2,5+0,5+0,5+2+2+0,5+0,5+0,5+2+0,5+1)*1*0,3</t>
  </si>
  <si>
    <t>16</t>
  </si>
  <si>
    <t>58331351</t>
  </si>
  <si>
    <t>kamenivo těžené drobné frakce 0/4</t>
  </si>
  <si>
    <t>120598087</t>
  </si>
  <si>
    <t>138,382*2 'Přepočtené koeficientem množství</t>
  </si>
  <si>
    <t>Zakládání</t>
  </si>
  <si>
    <t>17</t>
  </si>
  <si>
    <t>212752101</t>
  </si>
  <si>
    <t>Trativod z drenážních trubek korugovaných PE-HD SN 4 perforace 360° včetně lože otevřený výkop DN 100 pro liniové stavby</t>
  </si>
  <si>
    <t>-63278671</t>
  </si>
  <si>
    <t>"V5 - V9"</t>
  </si>
  <si>
    <t>11+9+7+9+4,5</t>
  </si>
  <si>
    <t>Vodorovné konstrukce</t>
  </si>
  <si>
    <t>18</t>
  </si>
  <si>
    <t>451572111</t>
  </si>
  <si>
    <t>Lože pod potrubí otevřený výkop z kameniva drobného těženého</t>
  </si>
  <si>
    <t>1557289421</t>
  </si>
  <si>
    <t>55*1,2*0,1</t>
  </si>
  <si>
    <t>209*0,8*0,1</t>
  </si>
  <si>
    <t>11*1,2*0,1</t>
  </si>
  <si>
    <t>9*1,2*0,1</t>
  </si>
  <si>
    <t>7*1,2*0,1</t>
  </si>
  <si>
    <t>4,5*1,2*0,1</t>
  </si>
  <si>
    <t>10*1,2*0,1</t>
  </si>
  <si>
    <t>(3,5+2,5+2,5+0,5+2,5+0,5+0,5+2+2+0,5+0,5+0,5+2+0,5+1)*1*0,1</t>
  </si>
  <si>
    <t>19</t>
  </si>
  <si>
    <t>452312131</t>
  </si>
  <si>
    <t>Sedlové lože z betonu prostého bez zvýšených nároků na prostředí tř. C 12/15 otevřený výkop</t>
  </si>
  <si>
    <t>754941320</t>
  </si>
  <si>
    <t>9*(0,5*0,5*0,5)</t>
  </si>
  <si>
    <t>20</t>
  </si>
  <si>
    <t>452351101</t>
  </si>
  <si>
    <t>Bednění podkladních desek nebo bloků nebo sedlového lože otevřený výkop</t>
  </si>
  <si>
    <t>-721497575</t>
  </si>
  <si>
    <t>9*(4*0,5*0,5)</t>
  </si>
  <si>
    <t>Trubní vedení</t>
  </si>
  <si>
    <t>850245121</t>
  </si>
  <si>
    <t>Výřez nebo výsek na potrubí z trub litinových tlakových nebo plastických hmot DN 80</t>
  </si>
  <si>
    <t>kus</t>
  </si>
  <si>
    <t>CS ÚRS 2024 01</t>
  </si>
  <si>
    <t>-1472255519</t>
  </si>
  <si>
    <t>22</t>
  </si>
  <si>
    <t>850265121</t>
  </si>
  <si>
    <t>Výřez nebo výsek na potrubí z trub litinových tlakových nebo plastických hmot DN 100</t>
  </si>
  <si>
    <t>-16087128</t>
  </si>
  <si>
    <t>P</t>
  </si>
  <si>
    <t>Poznámka k položce:_x000D_
_x000D_
Ceny výřezu nebo výseku na potrubí z trub litinových tlakových nebo plastických hmot jsou určeny pro dva řezy nebo seky prováděné na potrubí dodatečně.</t>
  </si>
  <si>
    <t>23</t>
  </si>
  <si>
    <t>850315121</t>
  </si>
  <si>
    <t>Výřez nebo výsek na potrubí z trub litinových tlakových nebo plastických hmot DN 150</t>
  </si>
  <si>
    <t>1050643628</t>
  </si>
  <si>
    <t>Poznámka k položce:_x000D_
Ceny výřezu nebo výseku na potrubí z trub litinových tlakových nebo plastických hmot jsou určeny pro dva řezy nebo seky prováděné na potrubí dodatečně.</t>
  </si>
  <si>
    <t>24</t>
  </si>
  <si>
    <t>857241131</t>
  </si>
  <si>
    <t>Montáž litinových tvarovek jednoosých hrdlových otevřený výkop s integrovaným těsněním DN 80</t>
  </si>
  <si>
    <t>-1457547222</t>
  </si>
  <si>
    <t>"V8"1</t>
  </si>
  <si>
    <t>25</t>
  </si>
  <si>
    <t>TMP.709305614</t>
  </si>
  <si>
    <t>GF-WAGA M/J 3007 Plus EPDM těs.- spojka   DN 80</t>
  </si>
  <si>
    <t>875210487</t>
  </si>
  <si>
    <t>Poznámka k položce:_x000D_
Neoceňovat - dodávka investora.</t>
  </si>
  <si>
    <t>26</t>
  </si>
  <si>
    <t>857242122</t>
  </si>
  <si>
    <t>Montáž litinových tvarovek jednoosých přírubových otevřený výkop DN 80</t>
  </si>
  <si>
    <t>-550973285</t>
  </si>
  <si>
    <t>"V1" 2</t>
  </si>
  <si>
    <t>"V8" 1</t>
  </si>
  <si>
    <t>27</t>
  </si>
  <si>
    <t>RMAT0003</t>
  </si>
  <si>
    <t>prodloužené koleno 90° s patkou přírubové litinové vodovodní PPL DN 80</t>
  </si>
  <si>
    <t>1034468183</t>
  </si>
  <si>
    <t>28</t>
  </si>
  <si>
    <t>857244122</t>
  </si>
  <si>
    <t>Montáž litinových tvarovek odbočných přírubových otevřený výkop DN 80</t>
  </si>
  <si>
    <t>1232787682</t>
  </si>
  <si>
    <t>29</t>
  </si>
  <si>
    <t>AVK.50158080</t>
  </si>
  <si>
    <t>AVK tvarovka litinová, T, odbočka přírubová, DN 80/80</t>
  </si>
  <si>
    <t>-544986572</t>
  </si>
  <si>
    <t>30</t>
  </si>
  <si>
    <t>857262122</t>
  </si>
  <si>
    <t>Montáž litinových tvarovek jednoosých přírubových otevřený výkop DN 100</t>
  </si>
  <si>
    <t>-1776775339</t>
  </si>
  <si>
    <t>"V5"1</t>
  </si>
  <si>
    <t>"V6"1</t>
  </si>
  <si>
    <t>"V7"1</t>
  </si>
  <si>
    <t>31</t>
  </si>
  <si>
    <t>RMAT0005</t>
  </si>
  <si>
    <t>potrubní spojka jištěná proti posunu hrdlo-příruba DN 100</t>
  </si>
  <si>
    <t>1751498488</t>
  </si>
  <si>
    <t>32</t>
  </si>
  <si>
    <t>857311131</t>
  </si>
  <si>
    <t>Montáž litinových tvarovek jednoosých hrdlových otevřený výkop s integrovaným těsněním DN 150</t>
  </si>
  <si>
    <t>-839012745</t>
  </si>
  <si>
    <t>33</t>
  </si>
  <si>
    <t>RMAT0001</t>
  </si>
  <si>
    <t>potrubní spojka jištěná proti posuvu hrdlo-hrdlo DN 150</t>
  </si>
  <si>
    <t>-1168906303</t>
  </si>
  <si>
    <t>"V1"1</t>
  </si>
  <si>
    <t>34</t>
  </si>
  <si>
    <t>857312122</t>
  </si>
  <si>
    <t>Montáž litinových tvarovek jednoosých přírubových otevřený výkop DN 150</t>
  </si>
  <si>
    <t>1063363707</t>
  </si>
  <si>
    <t>"V1" 1</t>
  </si>
  <si>
    <t>"V3" 1</t>
  </si>
  <si>
    <t>"V4" 1</t>
  </si>
  <si>
    <t>35</t>
  </si>
  <si>
    <t>AVK.5020150100</t>
  </si>
  <si>
    <t>AVK tvarovka litinová, FF, tvarovka přímá, DN 150/100</t>
  </si>
  <si>
    <t>-1322080003</t>
  </si>
  <si>
    <t>"V6" 1</t>
  </si>
  <si>
    <t>"V7" 1</t>
  </si>
  <si>
    <t>36</t>
  </si>
  <si>
    <t>RMAT0002</t>
  </si>
  <si>
    <t>Potrubní spojka jištěná proti posuvu hrdlo-příruba DN 150</t>
  </si>
  <si>
    <t>2133161307</t>
  </si>
  <si>
    <t>"V9"1</t>
  </si>
  <si>
    <t>37</t>
  </si>
  <si>
    <t>857314122</t>
  </si>
  <si>
    <t>Montáž litinových tvarovek odbočných přírubových otevřený výkop DN 150</t>
  </si>
  <si>
    <t>1329182586</t>
  </si>
  <si>
    <t>1+1+1+2</t>
  </si>
  <si>
    <t>38</t>
  </si>
  <si>
    <t>AVK.5015150150</t>
  </si>
  <si>
    <t>AVK tvarovka litinová, T, odbočka přírubová, DN 150/150</t>
  </si>
  <si>
    <t>1363964175</t>
  </si>
  <si>
    <t>39</t>
  </si>
  <si>
    <t>AVK.5015150100</t>
  </si>
  <si>
    <t>AVK tvarovka litinová, T, odbočka přírubová, DN 150/100</t>
  </si>
  <si>
    <t>636761846</t>
  </si>
  <si>
    <t>40</t>
  </si>
  <si>
    <t>AVK.501515080</t>
  </si>
  <si>
    <t>AVK tvarovka litinová, T, odbočka přírubová, DN 150/80</t>
  </si>
  <si>
    <t>1145748447</t>
  </si>
  <si>
    <t>"V1"2</t>
  </si>
  <si>
    <t>41</t>
  </si>
  <si>
    <t>AVK.5016150</t>
  </si>
  <si>
    <t>AVK tvarovka litinová, TT, kříž přírubový, DN 150</t>
  </si>
  <si>
    <t>-700615259</t>
  </si>
  <si>
    <t>42</t>
  </si>
  <si>
    <t>871161141</t>
  </si>
  <si>
    <t>Montáž potrubí z PE100 SDR 11 otevřený výkop svařovaných na tupo D 32 x 3,0 mm</t>
  </si>
  <si>
    <t>-1981886128</t>
  </si>
  <si>
    <t>3,5+2,5+2,5+0,5+2,5+0,5+0,5+2+2+0,5+0,5+0,5+2+0,5+1</t>
  </si>
  <si>
    <t>43</t>
  </si>
  <si>
    <t>28613170</t>
  </si>
  <si>
    <t>trubka vodovodní PE100 SDR11 se signalizační vrstvou 32x3,0mm</t>
  </si>
  <si>
    <t>-2046465024</t>
  </si>
  <si>
    <t>21,5*1,015 'Přepočtené koeficientem množství</t>
  </si>
  <si>
    <t>44</t>
  </si>
  <si>
    <t>871241151</t>
  </si>
  <si>
    <t>Montáž potrubí z PE100 RC SDR 17 otevřený výkop svařovaných na tupo d 90 x 5,4 mm</t>
  </si>
  <si>
    <t>1852040547</t>
  </si>
  <si>
    <t>45</t>
  </si>
  <si>
    <t>28613575</t>
  </si>
  <si>
    <t>potrubí vodovodní dvouvrstvé PE100 RC SDR17 90x5,4mm</t>
  </si>
  <si>
    <t>676875779</t>
  </si>
  <si>
    <t>18,447*1,03 'Přepočtené koeficientem množství</t>
  </si>
  <si>
    <t>46</t>
  </si>
  <si>
    <t>28653149</t>
  </si>
  <si>
    <t>nákružek lemový PE 100 SDR17 90mm</t>
  </si>
  <si>
    <t>-680123945</t>
  </si>
  <si>
    <t>5*1,03 'Přepočtené koeficientem množství</t>
  </si>
  <si>
    <t>47</t>
  </si>
  <si>
    <t>WVN.FF700213W</t>
  </si>
  <si>
    <t>Příruba PP/ocel PN10/16 90 DN80</t>
  </si>
  <si>
    <t>32606216</t>
  </si>
  <si>
    <t>48</t>
  </si>
  <si>
    <t>WVN.FFD00813W</t>
  </si>
  <si>
    <t>Oblouk 90° PE100 RC SDR17 90</t>
  </si>
  <si>
    <t>-2019608642</t>
  </si>
  <si>
    <t>1*1,03 'Přepočtené koeficientem množství</t>
  </si>
  <si>
    <t>49</t>
  </si>
  <si>
    <t>WVN.FF485710W</t>
  </si>
  <si>
    <t>Elektrospojka PE100 SDR11 90</t>
  </si>
  <si>
    <t>-609553980</t>
  </si>
  <si>
    <t>7*1,03 'Přepočtené koeficientem množství</t>
  </si>
  <si>
    <t>50</t>
  </si>
  <si>
    <t>871251151</t>
  </si>
  <si>
    <t>Montáž potrubí z PE100 SDR 17 otevřený výkop svařovaných na tupo D 110 x 6,6 mm</t>
  </si>
  <si>
    <t>1214327730</t>
  </si>
  <si>
    <t>"V5" 11</t>
  </si>
  <si>
    <t>"V6" 9</t>
  </si>
  <si>
    <t>"V7" 7</t>
  </si>
  <si>
    <t>"V8"9</t>
  </si>
  <si>
    <t>51</t>
  </si>
  <si>
    <t>28613576</t>
  </si>
  <si>
    <t>potrubí dvouvrstvé PE100 RC SDR17 110x6,6 dl 12m</t>
  </si>
  <si>
    <t>-367244334</t>
  </si>
  <si>
    <t>36*1,015 'Přepočtené koeficientem množství</t>
  </si>
  <si>
    <t>52</t>
  </si>
  <si>
    <t>WVN.FF485538W</t>
  </si>
  <si>
    <t>Lemový nákružek PE100 SDR17 110</t>
  </si>
  <si>
    <t>881198947</t>
  </si>
  <si>
    <t>"V5" 2</t>
  </si>
  <si>
    <t>"V6" 2</t>
  </si>
  <si>
    <t>"V7" 2</t>
  </si>
  <si>
    <t>"V8"3</t>
  </si>
  <si>
    <t>53</t>
  </si>
  <si>
    <t>WVN.FF700215W</t>
  </si>
  <si>
    <t>Příruba PP/ocel PN10/16 125 DN100</t>
  </si>
  <si>
    <t>1557669325</t>
  </si>
  <si>
    <t>54</t>
  </si>
  <si>
    <t>WVN.FF485730W</t>
  </si>
  <si>
    <t>Elektrospojka PE100 SDR11 110</t>
  </si>
  <si>
    <t>-1704108978</t>
  </si>
  <si>
    <t>"V5" 3</t>
  </si>
  <si>
    <t>"V6" 3</t>
  </si>
  <si>
    <t>"V7"2</t>
  </si>
  <si>
    <t>"V8"4</t>
  </si>
  <si>
    <t>AVK.174100</t>
  </si>
  <si>
    <t>Těsnění pro přírubové spoje s ocelovou výztuhou DN 100</t>
  </si>
  <si>
    <t>-209858559</t>
  </si>
  <si>
    <t>"V7"3</t>
  </si>
  <si>
    <t>56</t>
  </si>
  <si>
    <t>871321151</t>
  </si>
  <si>
    <t>Montáž potrubí z PE100 SDR 17 otevřený výkop svařovaných na tupo D 160 x 9,5 mm</t>
  </si>
  <si>
    <t>1021257314</t>
  </si>
  <si>
    <t>"V1"264</t>
  </si>
  <si>
    <t>"V9"5</t>
  </si>
  <si>
    <t>57</t>
  </si>
  <si>
    <t>28613573</t>
  </si>
  <si>
    <t>potrubí dvouvrstvé PE100 RC SDR17 160x9,5 dl 100m</t>
  </si>
  <si>
    <t>1329419625</t>
  </si>
  <si>
    <t>269*1,015 'Přepočtené koeficientem množství</t>
  </si>
  <si>
    <t>58</t>
  </si>
  <si>
    <t>WVN.FF485541W</t>
  </si>
  <si>
    <t>Lemový nákružek PE100 SDR17 160</t>
  </si>
  <si>
    <t>-2109944809</t>
  </si>
  <si>
    <t>"V1"8</t>
  </si>
  <si>
    <t>"V9"2</t>
  </si>
  <si>
    <t>59</t>
  </si>
  <si>
    <t>WVN.FF700218W</t>
  </si>
  <si>
    <t>Příruba PP/ocel PN10/16 180 DN150</t>
  </si>
  <si>
    <t>1370583812</t>
  </si>
  <si>
    <t>60</t>
  </si>
  <si>
    <t>WVN.FFD90817W</t>
  </si>
  <si>
    <t>Oblouk 11° PE100 RC SDR17 160</t>
  </si>
  <si>
    <t>1875318658</t>
  </si>
  <si>
    <t>61</t>
  </si>
  <si>
    <t>WVN.FF200836W</t>
  </si>
  <si>
    <t>Redukovaný T-kus SDR17 160/90</t>
  </si>
  <si>
    <t>-1514077922</t>
  </si>
  <si>
    <t>62</t>
  </si>
  <si>
    <t>WVN.FF485735W</t>
  </si>
  <si>
    <t>Elektrospojka PE100 SDR17 160</t>
  </si>
  <si>
    <t>-339942897</t>
  </si>
  <si>
    <t>63</t>
  </si>
  <si>
    <t>AVK.174150</t>
  </si>
  <si>
    <t>Těsnění pro přírubové spoje s ocelovou výztuhou DN 150</t>
  </si>
  <si>
    <t>-1403848098</t>
  </si>
  <si>
    <t>"V1"17</t>
  </si>
  <si>
    <t>"V9"3</t>
  </si>
  <si>
    <t>64</t>
  </si>
  <si>
    <t>AVK.17480</t>
  </si>
  <si>
    <t>Těsnění pro přírubové spoje s ocelovou výztuhou DN 80</t>
  </si>
  <si>
    <t>1382843300</t>
  </si>
  <si>
    <t>"V1"4+3</t>
  </si>
  <si>
    <t>"V8"7</t>
  </si>
  <si>
    <t>65</t>
  </si>
  <si>
    <t>HWL.883001608000</t>
  </si>
  <si>
    <t>ŠROUB S MATICÍ NEREZ A2 M16/80</t>
  </si>
  <si>
    <t>-1021587596</t>
  </si>
  <si>
    <t>"V1" 7*8</t>
  </si>
  <si>
    <t>"V5" 3*8</t>
  </si>
  <si>
    <t>"V6" 3*8</t>
  </si>
  <si>
    <t>"V7" 3*8</t>
  </si>
  <si>
    <t>"V8"7*8</t>
  </si>
  <si>
    <t>66</t>
  </si>
  <si>
    <t>HWL.883002010000</t>
  </si>
  <si>
    <t>ŠROUB S MATICÍ NEREZ A2 M20/100</t>
  </si>
  <si>
    <t>755805310</t>
  </si>
  <si>
    <t>"V1"17*8</t>
  </si>
  <si>
    <t>"V9"3*8</t>
  </si>
  <si>
    <t>67</t>
  </si>
  <si>
    <t>879151111</t>
  </si>
  <si>
    <t>Montáž vodovodní přípojky na potrubí DN 20</t>
  </si>
  <si>
    <t>-475948351</t>
  </si>
  <si>
    <t>68</t>
  </si>
  <si>
    <t>879161111</t>
  </si>
  <si>
    <t>Montáž vodovodní přípojky na potrubí DN 25</t>
  </si>
  <si>
    <t>-807281974</t>
  </si>
  <si>
    <t>"V1" 13</t>
  </si>
  <si>
    <t>69</t>
  </si>
  <si>
    <t>890231811</t>
  </si>
  <si>
    <t>Bourání šachet z prostého betonu ručně obestavěného prostoru přes 1,5 do 3 m3</t>
  </si>
  <si>
    <t>1488064469</t>
  </si>
  <si>
    <t>"stěny"</t>
  </si>
  <si>
    <t>1*4*0,3*2</t>
  </si>
  <si>
    <t>"strop+dno"</t>
  </si>
  <si>
    <t>2*1,2*1,2*0,3</t>
  </si>
  <si>
    <t>70</t>
  </si>
  <si>
    <t>891161321</t>
  </si>
  <si>
    <t>Montáž vodovodních šoupátek domovní přípojky se závitovými konci PN16 otevřený výkop G 1"</t>
  </si>
  <si>
    <t>-1917597292</t>
  </si>
  <si>
    <t>"V1" 15</t>
  </si>
  <si>
    <t>71</t>
  </si>
  <si>
    <t>42221551</t>
  </si>
  <si>
    <t>šoupátko domovní přípojky litinové vnitřní/vnitřní závit PN16 1"x1"</t>
  </si>
  <si>
    <t>757015037</t>
  </si>
  <si>
    <t>72</t>
  </si>
  <si>
    <t>891241112</t>
  </si>
  <si>
    <t>Montáž vodovodních šoupátek otevřený výkop DN 80</t>
  </si>
  <si>
    <t>1410848837</t>
  </si>
  <si>
    <t>"V8"2</t>
  </si>
  <si>
    <t>73</t>
  </si>
  <si>
    <t>AVK.3380</t>
  </si>
  <si>
    <t>AVK šoupátko 3.3, DN 80, stavební délka dle ČSN, PN 10/16</t>
  </si>
  <si>
    <t>160714982</t>
  </si>
  <si>
    <t>74</t>
  </si>
  <si>
    <t>AVK.755650</t>
  </si>
  <si>
    <t>AVK zemní teleskopická souprava 7.5, pro šoupě DN 65-80, rozsah 0,65-1,1 m</t>
  </si>
  <si>
    <t>-476373870</t>
  </si>
  <si>
    <t>75</t>
  </si>
  <si>
    <t>891247112</t>
  </si>
  <si>
    <t>Montáž hydrantů podzemních DN 80</t>
  </si>
  <si>
    <t>-637123755</t>
  </si>
  <si>
    <t>76</t>
  </si>
  <si>
    <t>42273589</t>
  </si>
  <si>
    <t>hydrant podzemní DN 80 PN 16 jednoduchý uzávěr krycí v 1000mm</t>
  </si>
  <si>
    <t>1203380466</t>
  </si>
  <si>
    <t>77</t>
  </si>
  <si>
    <t>891247212</t>
  </si>
  <si>
    <t>Montáž hydrantů nadzemních DN 80</t>
  </si>
  <si>
    <t>735182363</t>
  </si>
  <si>
    <t>78</t>
  </si>
  <si>
    <t>42273607</t>
  </si>
  <si>
    <t>hydrant nadzemní litinový tuhý DN 80 PN 16 dvojitý uzávěr krycí v 1000mm</t>
  </si>
  <si>
    <t>161744893</t>
  </si>
  <si>
    <t>79</t>
  </si>
  <si>
    <t>891261112</t>
  </si>
  <si>
    <t>Montáž vodovodních šoupátek otevřený výkop DN 100</t>
  </si>
  <si>
    <t>-1663191050</t>
  </si>
  <si>
    <t>"V5" 1</t>
  </si>
  <si>
    <t>80</t>
  </si>
  <si>
    <t>AVK.33100</t>
  </si>
  <si>
    <t>AVK šoupátko 3.3, DN 100, stavební délka dle ČSN, PN 10/16</t>
  </si>
  <si>
    <t>255824758</t>
  </si>
  <si>
    <t>81</t>
  </si>
  <si>
    <t>891311112</t>
  </si>
  <si>
    <t>Montáž vodovodních šoupátek otevřený výkop DN 150</t>
  </si>
  <si>
    <t>726748437</t>
  </si>
  <si>
    <t>"V1"6</t>
  </si>
  <si>
    <t>82</t>
  </si>
  <si>
    <t>AVK.33150</t>
  </si>
  <si>
    <t>AVK šoupátko 3.3, DN 150, stavební délka dle ČSN, PN 10/16</t>
  </si>
  <si>
    <t>-11827596</t>
  </si>
  <si>
    <t>83</t>
  </si>
  <si>
    <t>AVK.756650</t>
  </si>
  <si>
    <t>AVK zemní teleskopická souprava 7.5, pro šoupě DN 100-150, rozsah 0,65-1,1 m</t>
  </si>
  <si>
    <t>-939340891</t>
  </si>
  <si>
    <t>"150"7</t>
  </si>
  <si>
    <t>"100"5</t>
  </si>
  <si>
    <t>84</t>
  </si>
  <si>
    <t>891319111</t>
  </si>
  <si>
    <t>Montáž navrtávacích pasů na potrubí z jakýchkoli trub DN 150</t>
  </si>
  <si>
    <t>-1864587216</t>
  </si>
  <si>
    <t>85</t>
  </si>
  <si>
    <t>42271415</t>
  </si>
  <si>
    <t>pás navrtávací z tvárné litiny DN 150, pro litinové a ocelové potrubí, se závitovým výstupem 1",5/4",6/4",2"</t>
  </si>
  <si>
    <t>1119266736</t>
  </si>
  <si>
    <t>86</t>
  </si>
  <si>
    <t>892241111R00</t>
  </si>
  <si>
    <t>Tlaková zkouška vodou potrubí DN do 80 včetně zabezpečení konců potrubí</t>
  </si>
  <si>
    <t>1198103347</t>
  </si>
  <si>
    <t>"V1"10</t>
  </si>
  <si>
    <t>87</t>
  </si>
  <si>
    <t>892271111R00</t>
  </si>
  <si>
    <t>Tlaková zkouška vodou potrubí DN 100 nebo 125 včetně zabezpečení konců potrubí</t>
  </si>
  <si>
    <t>1052151079</t>
  </si>
  <si>
    <t>"V5"11</t>
  </si>
  <si>
    <t>"V6"9</t>
  </si>
  <si>
    <t>"V7"7</t>
  </si>
  <si>
    <t>88</t>
  </si>
  <si>
    <t>892273122</t>
  </si>
  <si>
    <t>Proplach a dezinfekce vodovodního potrubí DN od 80 do 125</t>
  </si>
  <si>
    <t>824583170</t>
  </si>
  <si>
    <t>89</t>
  </si>
  <si>
    <t>892351111R00</t>
  </si>
  <si>
    <t>Tlaková zkouška vodou potrubí DN 150 nebo 200 včetně zabezpečení konců potrubí</t>
  </si>
  <si>
    <t>-866591686</t>
  </si>
  <si>
    <t>90</t>
  </si>
  <si>
    <t>892353122</t>
  </si>
  <si>
    <t>Proplach a dezinfekce vodovodního potrubí DN 150 nebo 200</t>
  </si>
  <si>
    <t>-1442298860</t>
  </si>
  <si>
    <t>91</t>
  </si>
  <si>
    <t>899401111</t>
  </si>
  <si>
    <t>Osazení poklopů litinových ventilových</t>
  </si>
  <si>
    <t>-1280527455</t>
  </si>
  <si>
    <t>"V1"15</t>
  </si>
  <si>
    <t>92</t>
  </si>
  <si>
    <t>AVK.721</t>
  </si>
  <si>
    <t>EURO plovoucí uliční poklop, kulatý, 7.2.1</t>
  </si>
  <si>
    <t>1370024319</t>
  </si>
  <si>
    <t>93</t>
  </si>
  <si>
    <t>899401112</t>
  </si>
  <si>
    <t>Osazení poklopů litinových šoupátkových</t>
  </si>
  <si>
    <t>-105575319</t>
  </si>
  <si>
    <t>94</t>
  </si>
  <si>
    <t>AVK.728</t>
  </si>
  <si>
    <t>EURO plovoucí uliční poklop, hranatý, 7.2.8</t>
  </si>
  <si>
    <t>-1851031048</t>
  </si>
  <si>
    <t>95</t>
  </si>
  <si>
    <t>899401113</t>
  </si>
  <si>
    <t>Osazení poklopů litinových hydrantových</t>
  </si>
  <si>
    <t>-1600130847</t>
  </si>
  <si>
    <t>96</t>
  </si>
  <si>
    <t>42291452</t>
  </si>
  <si>
    <t>poklop litinový hydrantový DN 80</t>
  </si>
  <si>
    <t>-883239149</t>
  </si>
  <si>
    <t>97</t>
  </si>
  <si>
    <t>899713111R00</t>
  </si>
  <si>
    <t>Orientační tabulky na sloupku betonovém nebo ocelovém - montáž</t>
  </si>
  <si>
    <t>-2061923896</t>
  </si>
  <si>
    <t>98</t>
  </si>
  <si>
    <t>899721111R00</t>
  </si>
  <si>
    <t>Signalizační vodič DN do 150 mm na potrubí - montáž</t>
  </si>
  <si>
    <t>-2076031019</t>
  </si>
  <si>
    <t>"V1" 264+(7*2)</t>
  </si>
  <si>
    <t>"V5" 11+2</t>
  </si>
  <si>
    <t>"V6" 9+2</t>
  </si>
  <si>
    <t>"V7" 7+2</t>
  </si>
  <si>
    <t>"V8"10+4</t>
  </si>
  <si>
    <t>"V9"5+2</t>
  </si>
  <si>
    <t>"řad pro H2"10+4</t>
  </si>
  <si>
    <t>99</t>
  </si>
  <si>
    <t>899722114R00</t>
  </si>
  <si>
    <t>Krytí potrubí z plastů výstražnou fólií z PVC 40 cm - montáž</t>
  </si>
  <si>
    <t>883267026</t>
  </si>
  <si>
    <t>"V1" 264</t>
  </si>
  <si>
    <t>"řad pro H2"10</t>
  </si>
  <si>
    <t>997</t>
  </si>
  <si>
    <t>Přesun sutě</t>
  </si>
  <si>
    <t>100</t>
  </si>
  <si>
    <t>997221571R00</t>
  </si>
  <si>
    <t>Vodorovná doprava vybouraných hmot včetně složení do vzdálenosti dle volby zhotovitele</t>
  </si>
  <si>
    <t>-1343967683</t>
  </si>
  <si>
    <t>101</t>
  </si>
  <si>
    <t>997221612</t>
  </si>
  <si>
    <t>Nakládání vybouraných hmot na dopravní prostředky pro vodorovnou dopravu</t>
  </si>
  <si>
    <t>-759373617</t>
  </si>
  <si>
    <t>102</t>
  </si>
  <si>
    <t>997221615</t>
  </si>
  <si>
    <t>Poplatek za uložení na skládce (skládkovné) stavebního odpadu betonového kód odpadu 17 01 01</t>
  </si>
  <si>
    <t>-1623158287</t>
  </si>
  <si>
    <t>998</t>
  </si>
  <si>
    <t>Přesun hmot</t>
  </si>
  <si>
    <t>103</t>
  </si>
  <si>
    <t>998276101</t>
  </si>
  <si>
    <t>Přesun hmot pro trubní vedení z trub z plastických hmot otevřený výkop</t>
  </si>
  <si>
    <t>1094686933</t>
  </si>
  <si>
    <t>SO 02 - Rekonstrukce kanalizace</t>
  </si>
  <si>
    <t xml:space="preserve">    3 - Svislé a kompletní konstrukce</t>
  </si>
  <si>
    <t xml:space="preserve">    5 - Komunikace pozemní</t>
  </si>
  <si>
    <t>115001104R00</t>
  </si>
  <si>
    <t>Převedení splaškové vody po dobu výstavby kanalizace včetně čerpání</t>
  </si>
  <si>
    <t>-185822372</t>
  </si>
  <si>
    <t>"K1"120+50+43</t>
  </si>
  <si>
    <t>"K4"6</t>
  </si>
  <si>
    <t>"K5"6</t>
  </si>
  <si>
    <t>-1669919029</t>
  </si>
  <si>
    <t>"K1"</t>
  </si>
  <si>
    <t>"vodovod"1,4+1,4+1,4+1,4+1,4+1,3+1,3+1,2+1,2</t>
  </si>
  <si>
    <t>"plyn"1,4+1,4+1,4+1,4+1,4+1,3+1,3+1,3+1,2+1,2</t>
  </si>
  <si>
    <t>"K4"</t>
  </si>
  <si>
    <t>"plyn"1,5</t>
  </si>
  <si>
    <t>"K5"</t>
  </si>
  <si>
    <t>"voda"1,4</t>
  </si>
  <si>
    <t>"plyn"1*26</t>
  </si>
  <si>
    <t>"vodovod"1*12</t>
  </si>
  <si>
    <t>-885265533</t>
  </si>
  <si>
    <t>1,4+1,4+1,3+1,3+1,3+1,3</t>
  </si>
  <si>
    <t>1,5</t>
  </si>
  <si>
    <t>1,4+1,4+1,4</t>
  </si>
  <si>
    <t>1*38</t>
  </si>
  <si>
    <t>1188844571</t>
  </si>
  <si>
    <t>120*1,4*(2,59-0,1)</t>
  </si>
  <si>
    <t>50*1,3*(2,46-0,1)</t>
  </si>
  <si>
    <t>43*1,15*(2,35-0,1)</t>
  </si>
  <si>
    <t>"rozšíření šachet"</t>
  </si>
  <si>
    <t>(0,5*2*(2,59-0,1))*3</t>
  </si>
  <si>
    <t>(0,5*2*(2,4-0,1))*2</t>
  </si>
  <si>
    <t>6*1,5*(2,12-0,1)</t>
  </si>
  <si>
    <t>0,3*1,8*(2,12-0,1)</t>
  </si>
  <si>
    <t>6*1,4*(2,13-0,1)</t>
  </si>
  <si>
    <t>0,3*1,8*(2-0,1)</t>
  </si>
  <si>
    <t>(4+3+7+7+7+4+7+7+7+4+7+4+7+6+7+6+4+7+7+7+7+7+4+7+7+4+7+7+7+7+4+7+4+4+7+7+4+7)*1*(2,2-0,1)</t>
  </si>
  <si>
    <t>1209,102*0,3</t>
  </si>
  <si>
    <t>17510171</t>
  </si>
  <si>
    <t>1209,102*0,6</t>
  </si>
  <si>
    <t>1882564368</t>
  </si>
  <si>
    <t>1209,102*0,1</t>
  </si>
  <si>
    <t>639170190</t>
  </si>
  <si>
    <t>(1,15*1*2,25)*4</t>
  </si>
  <si>
    <t>(1,3*1*2,36)*9</t>
  </si>
  <si>
    <t>(1,4*1*2,49)*10</t>
  </si>
  <si>
    <t>2,5*1,5*(2,12-0,1)</t>
  </si>
  <si>
    <t>3*1,4*(2,13-0,1)</t>
  </si>
  <si>
    <t>(2,5*1*2,1)*38</t>
  </si>
  <si>
    <t>151101102</t>
  </si>
  <si>
    <t>Zřízení příložného pažení a rozepření stěn rýh hl přes 2 do 4 m</t>
  </si>
  <si>
    <t>-1455847639</t>
  </si>
  <si>
    <t>120*(2,59-0,1)</t>
  </si>
  <si>
    <t>50*(2,46-0,1)</t>
  </si>
  <si>
    <t>43*(2,35-0,1)</t>
  </si>
  <si>
    <t>(6*(2,12-0,1))*2</t>
  </si>
  <si>
    <t>(6*(2,13-0,1))*2</t>
  </si>
  <si>
    <t>((4+3+7+7+7+4+7+7+7+4+7+4+7+6+7+6+4+7+7+7+7+7+4+7+7+4+7+7+7+7+4+7+4+4+7+7+4+7)*(2,2-0,1))*2</t>
  </si>
  <si>
    <t>151101112</t>
  </si>
  <si>
    <t>Odstranění příložného pažení a rozepření stěn rýh hl přes 2 do 4 m</t>
  </si>
  <si>
    <t>829922248</t>
  </si>
  <si>
    <t>-395191820</t>
  </si>
  <si>
    <t>22,7+282,61+734,782</t>
  </si>
  <si>
    <t>-225307479</t>
  </si>
  <si>
    <t>439292901</t>
  </si>
  <si>
    <t>1209,102</t>
  </si>
  <si>
    <t>1209,102*1,6 'Přepočtené koeficientem množství</t>
  </si>
  <si>
    <t>-1622244458</t>
  </si>
  <si>
    <t>1,3*1,4*120</t>
  </si>
  <si>
    <t>1,34*1,3*50</t>
  </si>
  <si>
    <t>1,38*1,15*43</t>
  </si>
  <si>
    <t>0,83*1,5*6</t>
  </si>
  <si>
    <t>1,01*1,4*6</t>
  </si>
  <si>
    <t>"přípojky splaškové"</t>
  </si>
  <si>
    <t>(4+3+7+7+7+4+7+7+7+4+7+4+7+6+7+6+4+7+7+7+7+7+4+7+7+4+7+7+7+7+4+7+4+4+7+7+4+7)*1*1,5</t>
  </si>
  <si>
    <t>"odečet šachty"-(5,9+1,9+1,8)</t>
  </si>
  <si>
    <t>2022380178</t>
  </si>
  <si>
    <t>734,782*2 'Přepočtené koeficientem množství</t>
  </si>
  <si>
    <t>1711185005</t>
  </si>
  <si>
    <t>0,82*120</t>
  </si>
  <si>
    <t>0,72*50</t>
  </si>
  <si>
    <t>0,57*43</t>
  </si>
  <si>
    <t>0,9*6</t>
  </si>
  <si>
    <t>0,8*6</t>
  </si>
  <si>
    <t>(4+3+7+7+7+4+7+7+7+4+7+4+7+6+7+6+4+7+7+7+7+7+4+7+7+4+7+7+7+7+4+7+4+4+7+7+4+7)*1*0,5</t>
  </si>
  <si>
    <t>58341341</t>
  </si>
  <si>
    <t>kamenivo drcené drobné frakce 0/4</t>
  </si>
  <si>
    <t>15187144</t>
  </si>
  <si>
    <t>282,61*2 'Přepočtené koeficientem množství</t>
  </si>
  <si>
    <t>-1518117068</t>
  </si>
  <si>
    <t>"K2"6</t>
  </si>
  <si>
    <t>"K3"6</t>
  </si>
  <si>
    <t>Svislé a kompletní konstrukce</t>
  </si>
  <si>
    <t>359901111</t>
  </si>
  <si>
    <t>Vyčištění stok</t>
  </si>
  <si>
    <t>2015810788</t>
  </si>
  <si>
    <t>359901211</t>
  </si>
  <si>
    <t>Monitoring stoky jakékoli výšky na nové kanalizaci</t>
  </si>
  <si>
    <t>-1904077814</t>
  </si>
  <si>
    <t>721290113R00</t>
  </si>
  <si>
    <t>Zkouška těsnosti potrubí kanalizace vodou do DN 500, včetně dodávky vody a zabezpečení všech konců zkoušených úseků potrubí.</t>
  </si>
  <si>
    <t>-776077085</t>
  </si>
  <si>
    <t>-431558929</t>
  </si>
  <si>
    <t>(4+3+7+7+7+4+7+7+7+4+7+4+7+6+7+6+4+7+7+7+7+7+4+7+7+4+7+7+7+7+4+7+4+4+7+7+4+7)*1*0,1</t>
  </si>
  <si>
    <t>452312151</t>
  </si>
  <si>
    <t>Sedlové lože z betonu prostého bez zvýšených nároků na prostředí tř. C 20/25 otevřený výkop</t>
  </si>
  <si>
    <t>-845022008</t>
  </si>
  <si>
    <t>0,551*120</t>
  </si>
  <si>
    <t>0,419*50</t>
  </si>
  <si>
    <t>0,314*43</t>
  </si>
  <si>
    <t>0,594*6</t>
  </si>
  <si>
    <t>0,454*6</t>
  </si>
  <si>
    <t>Komunikace pozemní</t>
  </si>
  <si>
    <t>831372121</t>
  </si>
  <si>
    <t>Montáž potrubí z trub kameninových hrdlových s integrovaným těsněním výkop sklon do 20 % DN 300</t>
  </si>
  <si>
    <t>2044654894</t>
  </si>
  <si>
    <t>"K1"43</t>
  </si>
  <si>
    <t>59710707</t>
  </si>
  <si>
    <t>trouba kameninová glazovaná DN 300 dl 2,50m spojovací systém C Třída 240</t>
  </si>
  <si>
    <t>-546835926</t>
  </si>
  <si>
    <t>43*1,015 'Přepočtené koeficientem množství</t>
  </si>
  <si>
    <t>831392121</t>
  </si>
  <si>
    <t>Montáž potrubí z trub kameninových hrdlových s integrovaným těsněním výkop sklon do 20 % DN 400</t>
  </si>
  <si>
    <t>-44826237</t>
  </si>
  <si>
    <t>"K1"50</t>
  </si>
  <si>
    <t>59710706</t>
  </si>
  <si>
    <t>trouba kameninová glazovaná DN 400 dl 2,50m spojovací systém C Třída 200</t>
  </si>
  <si>
    <t>-227536675</t>
  </si>
  <si>
    <t>56*1,015 'Přepočtené koeficientem množství</t>
  </si>
  <si>
    <t>831422121</t>
  </si>
  <si>
    <t>Montáž potrubí z trub kameninových hrdlových s integrovaným těsněním výkop sklon do 20 % DN 500</t>
  </si>
  <si>
    <t>2084106176</t>
  </si>
  <si>
    <t>"K1"120</t>
  </si>
  <si>
    <t>59710709</t>
  </si>
  <si>
    <t>trouba kameninová glazovaná DN 500 dl 2,50m spojovací systém C Třída 160</t>
  </si>
  <si>
    <t>-1979569037</t>
  </si>
  <si>
    <t>126*1,015 'Přepočtené koeficientem množství</t>
  </si>
  <si>
    <t>837371221</t>
  </si>
  <si>
    <t>Montáž kameninových tvarovek odbočných s integrovaným těsněním otevřený výkop DN 300</t>
  </si>
  <si>
    <t>-97511594</t>
  </si>
  <si>
    <t>"K1"11</t>
  </si>
  <si>
    <t>STZ.AB0302024CF2</t>
  </si>
  <si>
    <t>KERA.Pro odbočka 90° DN300/200 H/N KL W1</t>
  </si>
  <si>
    <t>1376905066</t>
  </si>
  <si>
    <t>11*1,015 'Přepočtené koeficientem množství</t>
  </si>
  <si>
    <t>837391221</t>
  </si>
  <si>
    <t>Montáž kameninových tvarovek odbočných s integrovaným těsněním otevřený výkop DN 400</t>
  </si>
  <si>
    <t>759154259</t>
  </si>
  <si>
    <t>"K1"5</t>
  </si>
  <si>
    <t>STZ.70018225</t>
  </si>
  <si>
    <t>KERA.Pro komp odbočka 90° DN400/200 H/N KL W1</t>
  </si>
  <si>
    <t>583191425</t>
  </si>
  <si>
    <t>5*1,015 'Přepočtené koeficientem množství</t>
  </si>
  <si>
    <t>837421221</t>
  </si>
  <si>
    <t>Montáž kameninových tvarovek odbočných s integrovaným těsněním otevřený výkop DN 500</t>
  </si>
  <si>
    <t>2084471112</t>
  </si>
  <si>
    <t>"K1" 21</t>
  </si>
  <si>
    <t>59711810R00</t>
  </si>
  <si>
    <t>odbočka kameninová glazovaná jednoduchá kolmá DN 500/200 dl 1000mm spojovací systém C/F tř.160/-</t>
  </si>
  <si>
    <t>-1908550601</t>
  </si>
  <si>
    <t>21*1,015 'Přepočtené koeficientem množství</t>
  </si>
  <si>
    <t>871353121</t>
  </si>
  <si>
    <t>Montáž kanalizačního potrubí z PVC těsněné gumovým kroužkem otevřený výkop sklon do 20 % DN 200</t>
  </si>
  <si>
    <t>-325052257</t>
  </si>
  <si>
    <t>4+3+7+7+7+4+7+7+7+4+7+4+7+6+7+6+4+7+7+7+7+7+4+7+7+4+7+7+7+7+4+7+4+4+7+7+4+7</t>
  </si>
  <si>
    <t>WVN.SF703000W</t>
  </si>
  <si>
    <t>Přechod z plastového potrubí kanalizace na kameninové KGUSM-200</t>
  </si>
  <si>
    <t>1053100996</t>
  </si>
  <si>
    <t>28611530</t>
  </si>
  <si>
    <t>přechod kanalizační KG kamenina-plast DN 200</t>
  </si>
  <si>
    <t>1313864354</t>
  </si>
  <si>
    <t>28611364</t>
  </si>
  <si>
    <t>koleno kanalizační PVC KG 200x15°</t>
  </si>
  <si>
    <t>-480135340</t>
  </si>
  <si>
    <t>38*4</t>
  </si>
  <si>
    <t>28611168</t>
  </si>
  <si>
    <t>trubka kanalizační PVC DN 200x3000mm SN8</t>
  </si>
  <si>
    <t>-625603604</t>
  </si>
  <si>
    <t>227*1,03 'Přepočtené koeficientem množství</t>
  </si>
  <si>
    <t>890211851</t>
  </si>
  <si>
    <t>Bourání šachet z prostého betonu strojně obestavěného prostoru do 1,5 m3</t>
  </si>
  <si>
    <t>CS ÚRS 2022 02</t>
  </si>
  <si>
    <t>-444513904</t>
  </si>
  <si>
    <t>(((3,14*0,625*0,625)-(3,14*0,5*0,5))*2)*8</t>
  </si>
  <si>
    <t>((3,14*0,625*0,625)*0,5)*8</t>
  </si>
  <si>
    <t>894211241R00</t>
  </si>
  <si>
    <t>Šachty kanalizační kruhové z prostého betonu na potrubí DN 450 nebo 500 dno monolitické z betonu C 30/37 XA1, provedení žlabu a nástupnic čedič- D+M, včetně osazení skruží, kónusů, vyrovnávacích prstenců dle tabulky šachet.</t>
  </si>
  <si>
    <t>888544110</t>
  </si>
  <si>
    <t>"K1" 1</t>
  </si>
  <si>
    <t>"K3" 1</t>
  </si>
  <si>
    <t>894411221R00</t>
  </si>
  <si>
    <t>Zřízení šachet kanalizačních z betonových dílců na potrubí DN přes 200 do 300 dno prefabrikované (prefa dno, skruž, kónus, zákrytová deska, vyrovnávací prstence) dle tabulky šachet.</t>
  </si>
  <si>
    <t>660158878</t>
  </si>
  <si>
    <t>"K1"1</t>
  </si>
  <si>
    <t>894411231R00</t>
  </si>
  <si>
    <t>Zřízení šachet kanalizačních z betonových dílců na potrubí DN přes 300 do 400 dno prefabrikované (prefa dno, skruž, kónus, zákrytová deska, vyrovnávací prstence) dle tabulky šachet.</t>
  </si>
  <si>
    <t>-1336552262</t>
  </si>
  <si>
    <t>894411241R00</t>
  </si>
  <si>
    <t>Zřízení šachet kanalizačních z betonových dílců na potrubí DN 500 dno prefabrikované (prefa dno, skruž, kónus, zákrytová deska, vyrovnávací prstence) dle tabulky šachet.</t>
  </si>
  <si>
    <t>-2095247513</t>
  </si>
  <si>
    <t>"K1" 3</t>
  </si>
  <si>
    <t>59224355</t>
  </si>
  <si>
    <t>dno betonové šachty kanalizační jednolité kyneta, nástupnice, obložení čedič dle tabulky šachet</t>
  </si>
  <si>
    <t>868208899</t>
  </si>
  <si>
    <t>59224312</t>
  </si>
  <si>
    <t>kónus šachetní betonový kapsové plastové stupadlo 100x62,5x58cm</t>
  </si>
  <si>
    <t>-1505634206</t>
  </si>
  <si>
    <t>59224421R00</t>
  </si>
  <si>
    <t>Deska přechodováTZK-Q.1 120-100/25 typ Q.1</t>
  </si>
  <si>
    <t>-1463829550</t>
  </si>
  <si>
    <t>59224130R00</t>
  </si>
  <si>
    <t>Deska přechodováTZK-Q.1 100-63/17</t>
  </si>
  <si>
    <t>-1542742940</t>
  </si>
  <si>
    <t>PFB.1122103</t>
  </si>
  <si>
    <t>Skruž výšky 250 mm TBS-Q.1 100/25/12 PS</t>
  </si>
  <si>
    <t>-1676938187</t>
  </si>
  <si>
    <t>59224068</t>
  </si>
  <si>
    <t>skruž betonová DN 1000x500 PS, 100x50x12cm</t>
  </si>
  <si>
    <t>-567919977</t>
  </si>
  <si>
    <t>59224348</t>
  </si>
  <si>
    <t>těsnění elastomerové pro spojení šachetních dílů DN 1000</t>
  </si>
  <si>
    <t>433237780</t>
  </si>
  <si>
    <t>59224341</t>
  </si>
  <si>
    <t>těsnění elastomerové pro spojení šachetních dílů DN 1200</t>
  </si>
  <si>
    <t>910766597</t>
  </si>
  <si>
    <t>59224187</t>
  </si>
  <si>
    <t>prstenec šachtový vyrovnávací betonový 625x120x100mm</t>
  </si>
  <si>
    <t>1924151025</t>
  </si>
  <si>
    <t>59224188</t>
  </si>
  <si>
    <t>prstenec šachtový vyrovnávací betonový 625x120x120mm</t>
  </si>
  <si>
    <t>-399267297</t>
  </si>
  <si>
    <t>59224176</t>
  </si>
  <si>
    <t>prstenec šachtový vyrovnávací betonový 625x120x80mm</t>
  </si>
  <si>
    <t>-1659726419</t>
  </si>
  <si>
    <t>59224185</t>
  </si>
  <si>
    <t>prstenec šachtový vyrovnávací betonový 625x120x60mm</t>
  </si>
  <si>
    <t>1608901368</t>
  </si>
  <si>
    <t>899102211</t>
  </si>
  <si>
    <t>Demontáž poklopů litinových nebo ocelových včetně rámů hmotnosti přes 50 do 100 kg</t>
  </si>
  <si>
    <t>-361997536</t>
  </si>
  <si>
    <t>899104112</t>
  </si>
  <si>
    <t>Osazení poklopů litinových, ocelových nebo železobetonových včetně rámů pro třídu zatížení D400, E600</t>
  </si>
  <si>
    <t>169296932</t>
  </si>
  <si>
    <t>"K4"1</t>
  </si>
  <si>
    <t>"K5"1</t>
  </si>
  <si>
    <t>28661935</t>
  </si>
  <si>
    <t>poklop šachtový litinový DN 600 pro třídu zatížení D400</t>
  </si>
  <si>
    <t>-1050586058</t>
  </si>
  <si>
    <t>899910202R00</t>
  </si>
  <si>
    <t>Výplň potrubí spádem cementopopílkovou suspenzí délky potrubí přes 50 do 100 m, včetně vytvoření otvorů pro vlévání betonu a odvzdušnění</t>
  </si>
  <si>
    <t>874560938</t>
  </si>
  <si>
    <t>(3,14*0,25*0,25)*(110+8)</t>
  </si>
  <si>
    <t>(3,14*0,2*0,2)*(38+197)</t>
  </si>
  <si>
    <t>(3,14*0,15*0,15)*54</t>
  </si>
  <si>
    <t>997221561R00</t>
  </si>
  <si>
    <t>Vodorovná doprava suti včetně uložení z kusových materiálů do vzdálenosti dle volby zhotovitele</t>
  </si>
  <si>
    <t>-1419208986</t>
  </si>
  <si>
    <t>-112204991</t>
  </si>
  <si>
    <t>998275101</t>
  </si>
  <si>
    <t>Přesun hmot pro trubní vedení z trub kameninových otevřený výkop</t>
  </si>
  <si>
    <t>1894823086</t>
  </si>
  <si>
    <t>SO 03 - Vedlejší a ostatní náklady</t>
  </si>
  <si>
    <t>D2 - VRN: Vedlejší rozpočtové náklady</t>
  </si>
  <si>
    <t>D2</t>
  </si>
  <si>
    <t>VRN: Vedlejší rozpočtové náklady</t>
  </si>
  <si>
    <t>X 1</t>
  </si>
  <si>
    <t xml:space="preserve">Vytýčení stávajících inženýrských sítí </t>
  </si>
  <si>
    <t>soub.</t>
  </si>
  <si>
    <t>1024</t>
  </si>
  <si>
    <t>634283552</t>
  </si>
  <si>
    <t>X 11</t>
  </si>
  <si>
    <t>Zkouška signalizačního vodiče</t>
  </si>
  <si>
    <t>soubor</t>
  </si>
  <si>
    <t>952544826</t>
  </si>
  <si>
    <t>X 12</t>
  </si>
  <si>
    <t>Fotodokumentace okolních staveb a zpevněných ploch  před realizací a po realizaci</t>
  </si>
  <si>
    <t>kpl</t>
  </si>
  <si>
    <t>401479819</t>
  </si>
  <si>
    <t>X 3</t>
  </si>
  <si>
    <t>Geodetické zaměření při provádění stavby</t>
  </si>
  <si>
    <t>-1784991562</t>
  </si>
  <si>
    <t>X 4.1</t>
  </si>
  <si>
    <t>Dokumentace skutečného provedení</t>
  </si>
  <si>
    <t>374920956</t>
  </si>
  <si>
    <t>X 5</t>
  </si>
  <si>
    <t>Zabezpečení stavby (oplocení výkopů a pracovišť, zábrany, lávky ...)</t>
  </si>
  <si>
    <t>-1851859525</t>
  </si>
  <si>
    <t>X 8.1</t>
  </si>
  <si>
    <t>Zkoušky hutnění zásypu rýh</t>
  </si>
  <si>
    <t>ks</t>
  </si>
  <si>
    <t>-1035821426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</si>
</sst>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3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3" fillId="4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Alignment="1">
      <alignment vertical="center"/>
    </xf>
    <xf numFmtId="166" fontId="30" fillId="0" borderId="0" xfId="0" applyNumberFormat="1" applyFont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4" borderId="0" xfId="0" applyFont="1" applyFill="1" applyAlignment="1">
      <alignment horizontal="left" vertical="center"/>
    </xf>
    <xf numFmtId="0" fontId="23" fillId="4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4" fontId="25" fillId="0" borderId="0" xfId="0" applyNumberFormat="1" applyFont="1"/>
    <xf numFmtId="166" fontId="33" fillId="0" borderId="12" xfId="0" applyNumberFormat="1" applyFont="1" applyBorder="1"/>
    <xf numFmtId="166" fontId="33" fillId="0" borderId="13" xfId="0" applyNumberFormat="1" applyFont="1" applyBorder="1"/>
    <xf numFmtId="4" fontId="34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3" fillId="0" borderId="22" xfId="0" applyFont="1" applyBorder="1" applyAlignment="1">
      <alignment horizontal="center" vertical="center"/>
    </xf>
    <xf numFmtId="49" fontId="23" fillId="0" borderId="22" xfId="0" applyNumberFormat="1" applyFont="1" applyBorder="1" applyAlignment="1">
      <alignment horizontal="left" vertical="center" wrapText="1"/>
    </xf>
    <xf numFmtId="0" fontId="23" fillId="0" borderId="22" xfId="0" applyFont="1" applyBorder="1" applyAlignment="1">
      <alignment horizontal="left" vertical="center" wrapText="1"/>
    </xf>
    <xf numFmtId="0" fontId="23" fillId="0" borderId="22" xfId="0" applyFont="1" applyBorder="1" applyAlignment="1">
      <alignment horizontal="center" vertical="center" wrapText="1"/>
    </xf>
    <xf numFmtId="167" fontId="23" fillId="0" borderId="22" xfId="0" applyNumberFormat="1" applyFont="1" applyBorder="1" applyAlignment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center" vertical="center"/>
    </xf>
    <xf numFmtId="166" fontId="24" fillId="0" borderId="0" xfId="0" applyNumberFormat="1" applyFont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36" fillId="0" borderId="22" xfId="0" applyFont="1" applyBorder="1" applyAlignment="1">
      <alignment horizontal="center" vertical="center"/>
    </xf>
    <xf numFmtId="49" fontId="36" fillId="0" borderId="22" xfId="0" applyNumberFormat="1" applyFont="1" applyBorder="1" applyAlignment="1">
      <alignment horizontal="left" vertical="center" wrapText="1"/>
    </xf>
    <xf numFmtId="0" fontId="36" fillId="0" borderId="22" xfId="0" applyFont="1" applyBorder="1" applyAlignment="1">
      <alignment horizontal="left" vertical="center" wrapText="1"/>
    </xf>
    <xf numFmtId="0" fontId="36" fillId="0" borderId="22" xfId="0" applyFont="1" applyBorder="1" applyAlignment="1">
      <alignment horizontal="center" vertical="center" wrapText="1"/>
    </xf>
    <xf numFmtId="167" fontId="36" fillId="0" borderId="22" xfId="0" applyNumberFormat="1" applyFont="1" applyBorder="1" applyAlignment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0" fontId="38" fillId="0" borderId="0" xfId="0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0" fillId="0" borderId="0" xfId="0"/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horizontal="left" vertical="center" wrapText="1"/>
    </xf>
    <xf numFmtId="0" fontId="23" fillId="4" borderId="6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left" vertical="center"/>
    </xf>
    <xf numFmtId="0" fontId="23" fillId="4" borderId="7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right" vertical="center"/>
    </xf>
    <xf numFmtId="0" fontId="23" fillId="4" borderId="8" xfId="0" applyFont="1" applyFill="1" applyBorder="1" applyAlignment="1">
      <alignment horizontal="left" vertical="center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9"/>
  <sheetViews>
    <sheetView showGridLines="0" tabSelected="1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50000000000003" customHeight="1">
      <c r="AR2" s="191"/>
      <c r="AS2" s="191"/>
      <c r="AT2" s="191"/>
      <c r="AU2" s="191"/>
      <c r="AV2" s="191"/>
      <c r="AW2" s="191"/>
      <c r="AX2" s="191"/>
      <c r="AY2" s="191"/>
      <c r="AZ2" s="191"/>
      <c r="BA2" s="191"/>
      <c r="BB2" s="191"/>
      <c r="BC2" s="191"/>
      <c r="BD2" s="191"/>
      <c r="BE2" s="191"/>
      <c r="BS2" s="17" t="s">
        <v>6</v>
      </c>
      <c r="BT2" s="17" t="s">
        <v>7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5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221" t="s">
        <v>14</v>
      </c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  <c r="AA5" s="191"/>
      <c r="AB5" s="191"/>
      <c r="AC5" s="191"/>
      <c r="AD5" s="191"/>
      <c r="AE5" s="191"/>
      <c r="AF5" s="191"/>
      <c r="AG5" s="191"/>
      <c r="AH5" s="191"/>
      <c r="AI5" s="191"/>
      <c r="AJ5" s="191"/>
      <c r="AK5" s="191"/>
      <c r="AL5" s="191"/>
      <c r="AM5" s="191"/>
      <c r="AN5" s="191"/>
      <c r="AO5" s="191"/>
      <c r="AR5" s="20"/>
      <c r="BE5" s="218" t="s">
        <v>15</v>
      </c>
      <c r="BS5" s="17" t="s">
        <v>6</v>
      </c>
    </row>
    <row r="6" spans="1:74" ht="36.950000000000003" customHeight="1">
      <c r="B6" s="20"/>
      <c r="D6" s="26" t="s">
        <v>16</v>
      </c>
      <c r="K6" s="222" t="s">
        <v>17</v>
      </c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1"/>
      <c r="AA6" s="191"/>
      <c r="AB6" s="191"/>
      <c r="AC6" s="191"/>
      <c r="AD6" s="191"/>
      <c r="AE6" s="191"/>
      <c r="AF6" s="191"/>
      <c r="AG6" s="191"/>
      <c r="AH6" s="191"/>
      <c r="AI6" s="191"/>
      <c r="AJ6" s="191"/>
      <c r="AK6" s="191"/>
      <c r="AL6" s="191"/>
      <c r="AM6" s="191"/>
      <c r="AN6" s="191"/>
      <c r="AO6" s="191"/>
      <c r="AR6" s="20"/>
      <c r="BE6" s="219"/>
      <c r="BS6" s="17" t="s">
        <v>6</v>
      </c>
    </row>
    <row r="7" spans="1:74" ht="12" customHeight="1">
      <c r="B7" s="20"/>
      <c r="D7" s="27" t="s">
        <v>18</v>
      </c>
      <c r="K7" s="25" t="s">
        <v>1</v>
      </c>
      <c r="AK7" s="27" t="s">
        <v>19</v>
      </c>
      <c r="AN7" s="25" t="s">
        <v>1</v>
      </c>
      <c r="AR7" s="20"/>
      <c r="BE7" s="219"/>
      <c r="BS7" s="17" t="s">
        <v>6</v>
      </c>
    </row>
    <row r="8" spans="1:74" ht="12" customHeight="1">
      <c r="B8" s="20"/>
      <c r="D8" s="27" t="s">
        <v>20</v>
      </c>
      <c r="K8" s="25" t="s">
        <v>21</v>
      </c>
      <c r="AK8" s="27" t="s">
        <v>22</v>
      </c>
      <c r="AN8" s="28" t="s">
        <v>23</v>
      </c>
      <c r="AR8" s="20"/>
      <c r="BE8" s="219"/>
      <c r="BS8" s="17" t="s">
        <v>6</v>
      </c>
    </row>
    <row r="9" spans="1:74" ht="14.45" customHeight="1">
      <c r="B9" s="20"/>
      <c r="AR9" s="20"/>
      <c r="BE9" s="219"/>
      <c r="BS9" s="17" t="s">
        <v>6</v>
      </c>
    </row>
    <row r="10" spans="1:74" ht="12" customHeight="1">
      <c r="B10" s="20"/>
      <c r="D10" s="27" t="s">
        <v>24</v>
      </c>
      <c r="AK10" s="27" t="s">
        <v>25</v>
      </c>
      <c r="AN10" s="25" t="s">
        <v>1</v>
      </c>
      <c r="AR10" s="20"/>
      <c r="BE10" s="219"/>
      <c r="BS10" s="17" t="s">
        <v>6</v>
      </c>
    </row>
    <row r="11" spans="1:74" ht="18.399999999999999" customHeight="1">
      <c r="B11" s="20"/>
      <c r="E11" s="25" t="s">
        <v>21</v>
      </c>
      <c r="AK11" s="27" t="s">
        <v>26</v>
      </c>
      <c r="AN11" s="25" t="s">
        <v>1</v>
      </c>
      <c r="AR11" s="20"/>
      <c r="BE11" s="219"/>
      <c r="BS11" s="17" t="s">
        <v>6</v>
      </c>
    </row>
    <row r="12" spans="1:74" ht="6.95" customHeight="1">
      <c r="B12" s="20"/>
      <c r="AR12" s="20"/>
      <c r="BE12" s="219"/>
      <c r="BS12" s="17" t="s">
        <v>6</v>
      </c>
    </row>
    <row r="13" spans="1:74" ht="12" customHeight="1">
      <c r="B13" s="20"/>
      <c r="D13" s="27" t="s">
        <v>27</v>
      </c>
      <c r="AK13" s="27" t="s">
        <v>25</v>
      </c>
      <c r="AN13" s="29" t="s">
        <v>28</v>
      </c>
      <c r="AR13" s="20"/>
      <c r="BE13" s="219"/>
      <c r="BS13" s="17" t="s">
        <v>6</v>
      </c>
    </row>
    <row r="14" spans="1:74" ht="12.75">
      <c r="B14" s="20"/>
      <c r="E14" s="223" t="s">
        <v>28</v>
      </c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7" t="s">
        <v>26</v>
      </c>
      <c r="AN14" s="29" t="s">
        <v>28</v>
      </c>
      <c r="AR14" s="20"/>
      <c r="BE14" s="219"/>
      <c r="BS14" s="17" t="s">
        <v>6</v>
      </c>
    </row>
    <row r="15" spans="1:74" ht="6.95" customHeight="1">
      <c r="B15" s="20"/>
      <c r="AR15" s="20"/>
      <c r="BE15" s="219"/>
      <c r="BS15" s="17" t="s">
        <v>4</v>
      </c>
    </row>
    <row r="16" spans="1:74" ht="12" customHeight="1">
      <c r="B16" s="20"/>
      <c r="D16" s="27" t="s">
        <v>29</v>
      </c>
      <c r="AK16" s="27" t="s">
        <v>25</v>
      </c>
      <c r="AN16" s="25" t="s">
        <v>1</v>
      </c>
      <c r="AR16" s="20"/>
      <c r="BE16" s="219"/>
      <c r="BS16" s="17" t="s">
        <v>4</v>
      </c>
    </row>
    <row r="17" spans="2:71" ht="18.399999999999999" customHeight="1">
      <c r="B17" s="20"/>
      <c r="E17" s="25" t="s">
        <v>21</v>
      </c>
      <c r="AK17" s="27" t="s">
        <v>26</v>
      </c>
      <c r="AN17" s="25" t="s">
        <v>1</v>
      </c>
      <c r="AR17" s="20"/>
      <c r="BE17" s="219"/>
      <c r="BS17" s="17" t="s">
        <v>30</v>
      </c>
    </row>
    <row r="18" spans="2:71" ht="6.95" customHeight="1">
      <c r="B18" s="20"/>
      <c r="AR18" s="20"/>
      <c r="BE18" s="219"/>
      <c r="BS18" s="17" t="s">
        <v>6</v>
      </c>
    </row>
    <row r="19" spans="2:71" ht="12" customHeight="1">
      <c r="B19" s="20"/>
      <c r="D19" s="27" t="s">
        <v>31</v>
      </c>
      <c r="AK19" s="27" t="s">
        <v>25</v>
      </c>
      <c r="AN19" s="25" t="s">
        <v>1</v>
      </c>
      <c r="AR19" s="20"/>
      <c r="BE19" s="219"/>
      <c r="BS19" s="17" t="s">
        <v>6</v>
      </c>
    </row>
    <row r="20" spans="2:71" ht="18.399999999999999" customHeight="1">
      <c r="B20" s="20"/>
      <c r="E20" s="25" t="s">
        <v>21</v>
      </c>
      <c r="AK20" s="27" t="s">
        <v>26</v>
      </c>
      <c r="AN20" s="25" t="s">
        <v>1</v>
      </c>
      <c r="AR20" s="20"/>
      <c r="BE20" s="219"/>
      <c r="BS20" s="17" t="s">
        <v>30</v>
      </c>
    </row>
    <row r="21" spans="2:71" ht="6.95" customHeight="1">
      <c r="B21" s="20"/>
      <c r="AR21" s="20"/>
      <c r="BE21" s="219"/>
    </row>
    <row r="22" spans="2:71" ht="12" customHeight="1">
      <c r="B22" s="20"/>
      <c r="D22" s="27" t="s">
        <v>32</v>
      </c>
      <c r="AR22" s="20"/>
      <c r="BE22" s="219"/>
    </row>
    <row r="23" spans="2:71" ht="16.5" customHeight="1">
      <c r="B23" s="20"/>
      <c r="E23" s="225" t="s">
        <v>1</v>
      </c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5"/>
      <c r="R23" s="225"/>
      <c r="S23" s="225"/>
      <c r="T23" s="225"/>
      <c r="U23" s="225"/>
      <c r="V23" s="225"/>
      <c r="W23" s="225"/>
      <c r="X23" s="225"/>
      <c r="Y23" s="225"/>
      <c r="Z23" s="225"/>
      <c r="AA23" s="225"/>
      <c r="AB23" s="225"/>
      <c r="AC23" s="225"/>
      <c r="AD23" s="225"/>
      <c r="AE23" s="225"/>
      <c r="AF23" s="225"/>
      <c r="AG23" s="225"/>
      <c r="AH23" s="225"/>
      <c r="AI23" s="225"/>
      <c r="AJ23" s="225"/>
      <c r="AK23" s="225"/>
      <c r="AL23" s="225"/>
      <c r="AM23" s="225"/>
      <c r="AN23" s="225"/>
      <c r="AR23" s="20"/>
      <c r="BE23" s="219"/>
    </row>
    <row r="24" spans="2:71" ht="6.95" customHeight="1">
      <c r="B24" s="20"/>
      <c r="AR24" s="20"/>
      <c r="BE24" s="219"/>
    </row>
    <row r="25" spans="2:7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19"/>
    </row>
    <row r="26" spans="2:71" s="1" customFormat="1" ht="25.9" customHeight="1">
      <c r="B26" s="32"/>
      <c r="D26" s="33" t="s">
        <v>33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26">
        <f>ROUND(AG94,2)</f>
        <v>0</v>
      </c>
      <c r="AL26" s="227"/>
      <c r="AM26" s="227"/>
      <c r="AN26" s="227"/>
      <c r="AO26" s="227"/>
      <c r="AR26" s="32"/>
      <c r="BE26" s="219"/>
    </row>
    <row r="27" spans="2:71" s="1" customFormat="1" ht="6.95" customHeight="1">
      <c r="B27" s="32"/>
      <c r="AR27" s="32"/>
      <c r="BE27" s="219"/>
    </row>
    <row r="28" spans="2:71" s="1" customFormat="1" ht="12.75">
      <c r="B28" s="32"/>
      <c r="L28" s="228" t="s">
        <v>34</v>
      </c>
      <c r="M28" s="228"/>
      <c r="N28" s="228"/>
      <c r="O28" s="228"/>
      <c r="P28" s="228"/>
      <c r="W28" s="228" t="s">
        <v>35</v>
      </c>
      <c r="X28" s="228"/>
      <c r="Y28" s="228"/>
      <c r="Z28" s="228"/>
      <c r="AA28" s="228"/>
      <c r="AB28" s="228"/>
      <c r="AC28" s="228"/>
      <c r="AD28" s="228"/>
      <c r="AE28" s="228"/>
      <c r="AK28" s="228" t="s">
        <v>36</v>
      </c>
      <c r="AL28" s="228"/>
      <c r="AM28" s="228"/>
      <c r="AN28" s="228"/>
      <c r="AO28" s="228"/>
      <c r="AR28" s="32"/>
      <c r="BE28" s="219"/>
    </row>
    <row r="29" spans="2:71" s="2" customFormat="1" ht="14.45" customHeight="1">
      <c r="B29" s="36"/>
      <c r="D29" s="27" t="s">
        <v>37</v>
      </c>
      <c r="F29" s="27" t="s">
        <v>38</v>
      </c>
      <c r="L29" s="213">
        <v>0.21</v>
      </c>
      <c r="M29" s="212"/>
      <c r="N29" s="212"/>
      <c r="O29" s="212"/>
      <c r="P29" s="212"/>
      <c r="W29" s="211">
        <f>ROUND(AZ94, 2)</f>
        <v>0</v>
      </c>
      <c r="X29" s="212"/>
      <c r="Y29" s="212"/>
      <c r="Z29" s="212"/>
      <c r="AA29" s="212"/>
      <c r="AB29" s="212"/>
      <c r="AC29" s="212"/>
      <c r="AD29" s="212"/>
      <c r="AE29" s="212"/>
      <c r="AK29" s="211">
        <f>ROUND(AV94, 2)</f>
        <v>0</v>
      </c>
      <c r="AL29" s="212"/>
      <c r="AM29" s="212"/>
      <c r="AN29" s="212"/>
      <c r="AO29" s="212"/>
      <c r="AR29" s="36"/>
      <c r="BE29" s="220"/>
    </row>
    <row r="30" spans="2:71" s="2" customFormat="1" ht="14.45" customHeight="1">
      <c r="B30" s="36"/>
      <c r="F30" s="27" t="s">
        <v>39</v>
      </c>
      <c r="L30" s="213">
        <v>0.12</v>
      </c>
      <c r="M30" s="212"/>
      <c r="N30" s="212"/>
      <c r="O30" s="212"/>
      <c r="P30" s="212"/>
      <c r="W30" s="211">
        <f>ROUND(BA94, 2)</f>
        <v>0</v>
      </c>
      <c r="X30" s="212"/>
      <c r="Y30" s="212"/>
      <c r="Z30" s="212"/>
      <c r="AA30" s="212"/>
      <c r="AB30" s="212"/>
      <c r="AC30" s="212"/>
      <c r="AD30" s="212"/>
      <c r="AE30" s="212"/>
      <c r="AK30" s="211">
        <f>ROUND(AW94, 2)</f>
        <v>0</v>
      </c>
      <c r="AL30" s="212"/>
      <c r="AM30" s="212"/>
      <c r="AN30" s="212"/>
      <c r="AO30" s="212"/>
      <c r="AR30" s="36"/>
      <c r="BE30" s="220"/>
    </row>
    <row r="31" spans="2:71" s="2" customFormat="1" ht="14.45" hidden="1" customHeight="1">
      <c r="B31" s="36"/>
      <c r="F31" s="27" t="s">
        <v>40</v>
      </c>
      <c r="L31" s="213">
        <v>0.21</v>
      </c>
      <c r="M31" s="212"/>
      <c r="N31" s="212"/>
      <c r="O31" s="212"/>
      <c r="P31" s="212"/>
      <c r="W31" s="211">
        <f>ROUND(BB94, 2)</f>
        <v>0</v>
      </c>
      <c r="X31" s="212"/>
      <c r="Y31" s="212"/>
      <c r="Z31" s="212"/>
      <c r="AA31" s="212"/>
      <c r="AB31" s="212"/>
      <c r="AC31" s="212"/>
      <c r="AD31" s="212"/>
      <c r="AE31" s="212"/>
      <c r="AK31" s="211">
        <v>0</v>
      </c>
      <c r="AL31" s="212"/>
      <c r="AM31" s="212"/>
      <c r="AN31" s="212"/>
      <c r="AO31" s="212"/>
      <c r="AR31" s="36"/>
      <c r="BE31" s="220"/>
    </row>
    <row r="32" spans="2:71" s="2" customFormat="1" ht="14.45" hidden="1" customHeight="1">
      <c r="B32" s="36"/>
      <c r="F32" s="27" t="s">
        <v>41</v>
      </c>
      <c r="L32" s="213">
        <v>0.12</v>
      </c>
      <c r="M32" s="212"/>
      <c r="N32" s="212"/>
      <c r="O32" s="212"/>
      <c r="P32" s="212"/>
      <c r="W32" s="211">
        <f>ROUND(BC94, 2)</f>
        <v>0</v>
      </c>
      <c r="X32" s="212"/>
      <c r="Y32" s="212"/>
      <c r="Z32" s="212"/>
      <c r="AA32" s="212"/>
      <c r="AB32" s="212"/>
      <c r="AC32" s="212"/>
      <c r="AD32" s="212"/>
      <c r="AE32" s="212"/>
      <c r="AK32" s="211">
        <v>0</v>
      </c>
      <c r="AL32" s="212"/>
      <c r="AM32" s="212"/>
      <c r="AN32" s="212"/>
      <c r="AO32" s="212"/>
      <c r="AR32" s="36"/>
      <c r="BE32" s="220"/>
    </row>
    <row r="33" spans="2:57" s="2" customFormat="1" ht="14.45" hidden="1" customHeight="1">
      <c r="B33" s="36"/>
      <c r="F33" s="27" t="s">
        <v>42</v>
      </c>
      <c r="L33" s="213">
        <v>0</v>
      </c>
      <c r="M33" s="212"/>
      <c r="N33" s="212"/>
      <c r="O33" s="212"/>
      <c r="P33" s="212"/>
      <c r="W33" s="211">
        <f>ROUND(BD94, 2)</f>
        <v>0</v>
      </c>
      <c r="X33" s="212"/>
      <c r="Y33" s="212"/>
      <c r="Z33" s="212"/>
      <c r="AA33" s="212"/>
      <c r="AB33" s="212"/>
      <c r="AC33" s="212"/>
      <c r="AD33" s="212"/>
      <c r="AE33" s="212"/>
      <c r="AK33" s="211">
        <v>0</v>
      </c>
      <c r="AL33" s="212"/>
      <c r="AM33" s="212"/>
      <c r="AN33" s="212"/>
      <c r="AO33" s="212"/>
      <c r="AR33" s="36"/>
      <c r="BE33" s="220"/>
    </row>
    <row r="34" spans="2:57" s="1" customFormat="1" ht="6.95" customHeight="1">
      <c r="B34" s="32"/>
      <c r="AR34" s="32"/>
      <c r="BE34" s="219"/>
    </row>
    <row r="35" spans="2:57" s="1" customFormat="1" ht="25.9" customHeight="1">
      <c r="B35" s="32"/>
      <c r="C35" s="37"/>
      <c r="D35" s="38" t="s">
        <v>43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44</v>
      </c>
      <c r="U35" s="39"/>
      <c r="V35" s="39"/>
      <c r="W35" s="39"/>
      <c r="X35" s="214" t="s">
        <v>45</v>
      </c>
      <c r="Y35" s="215"/>
      <c r="Z35" s="215"/>
      <c r="AA35" s="215"/>
      <c r="AB35" s="215"/>
      <c r="AC35" s="39"/>
      <c r="AD35" s="39"/>
      <c r="AE35" s="39"/>
      <c r="AF35" s="39"/>
      <c r="AG35" s="39"/>
      <c r="AH35" s="39"/>
      <c r="AI35" s="39"/>
      <c r="AJ35" s="39"/>
      <c r="AK35" s="216">
        <f>SUM(AK26:AK33)</f>
        <v>0</v>
      </c>
      <c r="AL35" s="215"/>
      <c r="AM35" s="215"/>
      <c r="AN35" s="215"/>
      <c r="AO35" s="217"/>
      <c r="AP35" s="37"/>
      <c r="AQ35" s="37"/>
      <c r="AR35" s="32"/>
    </row>
    <row r="36" spans="2:57" s="1" customFormat="1" ht="6.95" customHeight="1">
      <c r="B36" s="32"/>
      <c r="AR36" s="32"/>
    </row>
    <row r="37" spans="2:57" s="1" customFormat="1" ht="14.45" customHeight="1">
      <c r="B37" s="32"/>
      <c r="AR37" s="32"/>
    </row>
    <row r="38" spans="2:57" ht="14.45" customHeight="1">
      <c r="B38" s="20"/>
      <c r="AR38" s="20"/>
    </row>
    <row r="39" spans="2:57" ht="14.45" customHeight="1">
      <c r="B39" s="20"/>
      <c r="AR39" s="20"/>
    </row>
    <row r="40" spans="2:57" ht="14.45" customHeight="1">
      <c r="B40" s="20"/>
      <c r="AR40" s="20"/>
    </row>
    <row r="41" spans="2:57" ht="14.45" customHeight="1">
      <c r="B41" s="20"/>
      <c r="AR41" s="20"/>
    </row>
    <row r="42" spans="2:57" ht="14.45" customHeight="1">
      <c r="B42" s="20"/>
      <c r="AR42" s="20"/>
    </row>
    <row r="43" spans="2:57" ht="14.45" customHeight="1">
      <c r="B43" s="20"/>
      <c r="AR43" s="20"/>
    </row>
    <row r="44" spans="2:57" ht="14.45" customHeight="1">
      <c r="B44" s="20"/>
      <c r="AR44" s="20"/>
    </row>
    <row r="45" spans="2:57" ht="14.45" customHeight="1">
      <c r="B45" s="20"/>
      <c r="AR45" s="20"/>
    </row>
    <row r="46" spans="2:57" ht="14.45" customHeight="1">
      <c r="B46" s="20"/>
      <c r="AR46" s="20"/>
    </row>
    <row r="47" spans="2:57" ht="14.45" customHeight="1">
      <c r="B47" s="20"/>
      <c r="AR47" s="20"/>
    </row>
    <row r="48" spans="2:57" ht="14.45" customHeight="1">
      <c r="B48" s="20"/>
      <c r="AR48" s="20"/>
    </row>
    <row r="49" spans="2:44" s="1" customFormat="1" ht="14.45" customHeight="1">
      <c r="B49" s="32"/>
      <c r="D49" s="41" t="s">
        <v>46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47</v>
      </c>
      <c r="AI49" s="42"/>
      <c r="AJ49" s="42"/>
      <c r="AK49" s="42"/>
      <c r="AL49" s="42"/>
      <c r="AM49" s="42"/>
      <c r="AN49" s="42"/>
      <c r="AO49" s="42"/>
      <c r="AR49" s="32"/>
    </row>
    <row r="50" spans="2:44">
      <c r="B50" s="20"/>
      <c r="AR50" s="20"/>
    </row>
    <row r="51" spans="2:44">
      <c r="B51" s="20"/>
      <c r="AR51" s="20"/>
    </row>
    <row r="52" spans="2:44">
      <c r="B52" s="20"/>
      <c r="AR52" s="20"/>
    </row>
    <row r="53" spans="2:44">
      <c r="B53" s="20"/>
      <c r="AR53" s="20"/>
    </row>
    <row r="54" spans="2:44">
      <c r="B54" s="20"/>
      <c r="AR54" s="20"/>
    </row>
    <row r="55" spans="2:44">
      <c r="B55" s="20"/>
      <c r="AR55" s="20"/>
    </row>
    <row r="56" spans="2:44">
      <c r="B56" s="20"/>
      <c r="AR56" s="20"/>
    </row>
    <row r="57" spans="2:44">
      <c r="B57" s="20"/>
      <c r="AR57" s="20"/>
    </row>
    <row r="58" spans="2:44">
      <c r="B58" s="20"/>
      <c r="AR58" s="20"/>
    </row>
    <row r="59" spans="2:44">
      <c r="B59" s="20"/>
      <c r="AR59" s="20"/>
    </row>
    <row r="60" spans="2:44" s="1" customFormat="1" ht="12.75">
      <c r="B60" s="32"/>
      <c r="D60" s="43" t="s">
        <v>48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3" t="s">
        <v>49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3" t="s">
        <v>48</v>
      </c>
      <c r="AI60" s="34"/>
      <c r="AJ60" s="34"/>
      <c r="AK60" s="34"/>
      <c r="AL60" s="34"/>
      <c r="AM60" s="43" t="s">
        <v>49</v>
      </c>
      <c r="AN60" s="34"/>
      <c r="AO60" s="34"/>
      <c r="AR60" s="32"/>
    </row>
    <row r="61" spans="2:44">
      <c r="B61" s="20"/>
      <c r="AR61" s="20"/>
    </row>
    <row r="62" spans="2:44">
      <c r="B62" s="20"/>
      <c r="AR62" s="20"/>
    </row>
    <row r="63" spans="2:44">
      <c r="B63" s="20"/>
      <c r="AR63" s="20"/>
    </row>
    <row r="64" spans="2:44" s="1" customFormat="1" ht="12.75">
      <c r="B64" s="32"/>
      <c r="D64" s="41" t="s">
        <v>50</v>
      </c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1" t="s">
        <v>51</v>
      </c>
      <c r="AI64" s="42"/>
      <c r="AJ64" s="42"/>
      <c r="AK64" s="42"/>
      <c r="AL64" s="42"/>
      <c r="AM64" s="42"/>
      <c r="AN64" s="42"/>
      <c r="AO64" s="42"/>
      <c r="AR64" s="32"/>
    </row>
    <row r="65" spans="2:44">
      <c r="B65" s="20"/>
      <c r="AR65" s="20"/>
    </row>
    <row r="66" spans="2:44">
      <c r="B66" s="20"/>
      <c r="AR66" s="20"/>
    </row>
    <row r="67" spans="2:44">
      <c r="B67" s="20"/>
      <c r="AR67" s="20"/>
    </row>
    <row r="68" spans="2:44">
      <c r="B68" s="20"/>
      <c r="AR68" s="20"/>
    </row>
    <row r="69" spans="2:44">
      <c r="B69" s="20"/>
      <c r="AR69" s="20"/>
    </row>
    <row r="70" spans="2:44">
      <c r="B70" s="20"/>
      <c r="AR70" s="20"/>
    </row>
    <row r="71" spans="2:44">
      <c r="B71" s="20"/>
      <c r="AR71" s="20"/>
    </row>
    <row r="72" spans="2:44">
      <c r="B72" s="20"/>
      <c r="AR72" s="20"/>
    </row>
    <row r="73" spans="2:44">
      <c r="B73" s="20"/>
      <c r="AR73" s="20"/>
    </row>
    <row r="74" spans="2:44">
      <c r="B74" s="20"/>
      <c r="AR74" s="20"/>
    </row>
    <row r="75" spans="2:44" s="1" customFormat="1" ht="12.75">
      <c r="B75" s="32"/>
      <c r="D75" s="43" t="s">
        <v>48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3" t="s">
        <v>49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3" t="s">
        <v>48</v>
      </c>
      <c r="AI75" s="34"/>
      <c r="AJ75" s="34"/>
      <c r="AK75" s="34"/>
      <c r="AL75" s="34"/>
      <c r="AM75" s="43" t="s">
        <v>49</v>
      </c>
      <c r="AN75" s="34"/>
      <c r="AO75" s="34"/>
      <c r="AR75" s="32"/>
    </row>
    <row r="76" spans="2:44" s="1" customFormat="1">
      <c r="B76" s="32"/>
      <c r="AR76" s="32"/>
    </row>
    <row r="77" spans="2:44" s="1" customFormat="1" ht="6.9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2"/>
    </row>
    <row r="81" spans="1:91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2"/>
    </row>
    <row r="82" spans="1:91" s="1" customFormat="1" ht="24.95" customHeight="1">
      <c r="B82" s="32"/>
      <c r="C82" s="21" t="s">
        <v>52</v>
      </c>
      <c r="AR82" s="32"/>
    </row>
    <row r="83" spans="1:91" s="1" customFormat="1" ht="6.95" customHeight="1">
      <c r="B83" s="32"/>
      <c r="AR83" s="32"/>
    </row>
    <row r="84" spans="1:91" s="3" customFormat="1" ht="12" customHeight="1">
      <c r="B84" s="48"/>
      <c r="C84" s="27" t="s">
        <v>13</v>
      </c>
      <c r="L84" s="3" t="str">
        <f>K5</f>
        <v>I-2015-000041-IIet</v>
      </c>
      <c r="AR84" s="48"/>
    </row>
    <row r="85" spans="1:91" s="4" customFormat="1" ht="36.950000000000003" customHeight="1">
      <c r="B85" s="49"/>
      <c r="C85" s="50" t="s">
        <v>16</v>
      </c>
      <c r="L85" s="202" t="str">
        <f>K6</f>
        <v>Světlá nad Sázavou, ul. Čapkova II. etapa - rekonstrukce vodovodu a kanalizace</v>
      </c>
      <c r="M85" s="203"/>
      <c r="N85" s="203"/>
      <c r="O85" s="203"/>
      <c r="P85" s="203"/>
      <c r="Q85" s="203"/>
      <c r="R85" s="203"/>
      <c r="S85" s="203"/>
      <c r="T85" s="203"/>
      <c r="U85" s="203"/>
      <c r="V85" s="203"/>
      <c r="W85" s="203"/>
      <c r="X85" s="203"/>
      <c r="Y85" s="203"/>
      <c r="Z85" s="203"/>
      <c r="AA85" s="203"/>
      <c r="AB85" s="203"/>
      <c r="AC85" s="203"/>
      <c r="AD85" s="203"/>
      <c r="AE85" s="203"/>
      <c r="AF85" s="203"/>
      <c r="AG85" s="203"/>
      <c r="AH85" s="203"/>
      <c r="AI85" s="203"/>
      <c r="AJ85" s="203"/>
      <c r="AK85" s="203"/>
      <c r="AL85" s="203"/>
      <c r="AM85" s="203"/>
      <c r="AN85" s="203"/>
      <c r="AO85" s="203"/>
      <c r="AR85" s="49"/>
    </row>
    <row r="86" spans="1:91" s="1" customFormat="1" ht="6.95" customHeight="1">
      <c r="B86" s="32"/>
      <c r="AR86" s="32"/>
    </row>
    <row r="87" spans="1:91" s="1" customFormat="1" ht="12" customHeight="1">
      <c r="B87" s="32"/>
      <c r="C87" s="27" t="s">
        <v>20</v>
      </c>
      <c r="L87" s="51" t="str">
        <f>IF(K8="","",K8)</f>
        <v xml:space="preserve"> </v>
      </c>
      <c r="AI87" s="27" t="s">
        <v>22</v>
      </c>
      <c r="AM87" s="204" t="str">
        <f>IF(AN8= "","",AN8)</f>
        <v>29.1.2024</v>
      </c>
      <c r="AN87" s="204"/>
      <c r="AR87" s="32"/>
    </row>
    <row r="88" spans="1:91" s="1" customFormat="1" ht="6.95" customHeight="1">
      <c r="B88" s="32"/>
      <c r="AR88" s="32"/>
    </row>
    <row r="89" spans="1:91" s="1" customFormat="1" ht="15.2" customHeight="1">
      <c r="B89" s="32"/>
      <c r="C89" s="27" t="s">
        <v>24</v>
      </c>
      <c r="L89" s="3" t="str">
        <f>IF(E11= "","",E11)</f>
        <v xml:space="preserve"> </v>
      </c>
      <c r="AI89" s="27" t="s">
        <v>29</v>
      </c>
      <c r="AM89" s="205" t="str">
        <f>IF(E17="","",E17)</f>
        <v xml:space="preserve"> </v>
      </c>
      <c r="AN89" s="206"/>
      <c r="AO89" s="206"/>
      <c r="AP89" s="206"/>
      <c r="AR89" s="32"/>
      <c r="AS89" s="207" t="s">
        <v>53</v>
      </c>
      <c r="AT89" s="208"/>
      <c r="AU89" s="53"/>
      <c r="AV89" s="53"/>
      <c r="AW89" s="53"/>
      <c r="AX89" s="53"/>
      <c r="AY89" s="53"/>
      <c r="AZ89" s="53"/>
      <c r="BA89" s="53"/>
      <c r="BB89" s="53"/>
      <c r="BC89" s="53"/>
      <c r="BD89" s="54"/>
    </row>
    <row r="90" spans="1:91" s="1" customFormat="1" ht="15.2" customHeight="1">
      <c r="B90" s="32"/>
      <c r="C90" s="27" t="s">
        <v>27</v>
      </c>
      <c r="L90" s="3" t="str">
        <f>IF(E14= "Vyplň údaj","",E14)</f>
        <v/>
      </c>
      <c r="AI90" s="27" t="s">
        <v>31</v>
      </c>
      <c r="AM90" s="205" t="str">
        <f>IF(E20="","",E20)</f>
        <v xml:space="preserve"> </v>
      </c>
      <c r="AN90" s="206"/>
      <c r="AO90" s="206"/>
      <c r="AP90" s="206"/>
      <c r="AR90" s="32"/>
      <c r="AS90" s="209"/>
      <c r="AT90" s="210"/>
      <c r="BD90" s="56"/>
    </row>
    <row r="91" spans="1:91" s="1" customFormat="1" ht="10.9" customHeight="1">
      <c r="B91" s="32"/>
      <c r="AR91" s="32"/>
      <c r="AS91" s="209"/>
      <c r="AT91" s="210"/>
      <c r="BD91" s="56"/>
    </row>
    <row r="92" spans="1:91" s="1" customFormat="1" ht="29.25" customHeight="1">
      <c r="B92" s="32"/>
      <c r="C92" s="195" t="s">
        <v>54</v>
      </c>
      <c r="D92" s="196"/>
      <c r="E92" s="196"/>
      <c r="F92" s="196"/>
      <c r="G92" s="196"/>
      <c r="H92" s="57"/>
      <c r="I92" s="197" t="s">
        <v>55</v>
      </c>
      <c r="J92" s="196"/>
      <c r="K92" s="196"/>
      <c r="L92" s="196"/>
      <c r="M92" s="196"/>
      <c r="N92" s="196"/>
      <c r="O92" s="196"/>
      <c r="P92" s="196"/>
      <c r="Q92" s="196"/>
      <c r="R92" s="196"/>
      <c r="S92" s="196"/>
      <c r="T92" s="196"/>
      <c r="U92" s="196"/>
      <c r="V92" s="196"/>
      <c r="W92" s="196"/>
      <c r="X92" s="196"/>
      <c r="Y92" s="196"/>
      <c r="Z92" s="196"/>
      <c r="AA92" s="196"/>
      <c r="AB92" s="196"/>
      <c r="AC92" s="196"/>
      <c r="AD92" s="196"/>
      <c r="AE92" s="196"/>
      <c r="AF92" s="196"/>
      <c r="AG92" s="198" t="s">
        <v>56</v>
      </c>
      <c r="AH92" s="196"/>
      <c r="AI92" s="196"/>
      <c r="AJ92" s="196"/>
      <c r="AK92" s="196"/>
      <c r="AL92" s="196"/>
      <c r="AM92" s="196"/>
      <c r="AN92" s="197" t="s">
        <v>57</v>
      </c>
      <c r="AO92" s="196"/>
      <c r="AP92" s="199"/>
      <c r="AQ92" s="58" t="s">
        <v>58</v>
      </c>
      <c r="AR92" s="32"/>
      <c r="AS92" s="59" t="s">
        <v>59</v>
      </c>
      <c r="AT92" s="60" t="s">
        <v>60</v>
      </c>
      <c r="AU92" s="60" t="s">
        <v>61</v>
      </c>
      <c r="AV92" s="60" t="s">
        <v>62</v>
      </c>
      <c r="AW92" s="60" t="s">
        <v>63</v>
      </c>
      <c r="AX92" s="60" t="s">
        <v>64</v>
      </c>
      <c r="AY92" s="60" t="s">
        <v>65</v>
      </c>
      <c r="AZ92" s="60" t="s">
        <v>66</v>
      </c>
      <c r="BA92" s="60" t="s">
        <v>67</v>
      </c>
      <c r="BB92" s="60" t="s">
        <v>68</v>
      </c>
      <c r="BC92" s="60" t="s">
        <v>69</v>
      </c>
      <c r="BD92" s="61" t="s">
        <v>70</v>
      </c>
    </row>
    <row r="93" spans="1:91" s="1" customFormat="1" ht="10.9" customHeight="1">
      <c r="B93" s="32"/>
      <c r="AR93" s="32"/>
      <c r="AS93" s="62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4"/>
    </row>
    <row r="94" spans="1:91" s="5" customFormat="1" ht="32.450000000000003" customHeight="1">
      <c r="B94" s="63"/>
      <c r="C94" s="64" t="s">
        <v>71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200">
        <f>ROUND(SUM(AG95:AG97),2)</f>
        <v>0</v>
      </c>
      <c r="AH94" s="200"/>
      <c r="AI94" s="200"/>
      <c r="AJ94" s="200"/>
      <c r="AK94" s="200"/>
      <c r="AL94" s="200"/>
      <c r="AM94" s="200"/>
      <c r="AN94" s="201">
        <f>SUM(AG94,AT94)</f>
        <v>0</v>
      </c>
      <c r="AO94" s="201"/>
      <c r="AP94" s="201"/>
      <c r="AQ94" s="67" t="s">
        <v>1</v>
      </c>
      <c r="AR94" s="63"/>
      <c r="AS94" s="68">
        <f>ROUND(SUM(AS95:AS97),2)</f>
        <v>0</v>
      </c>
      <c r="AT94" s="69">
        <f>ROUND(SUM(AV94:AW94),2)</f>
        <v>0</v>
      </c>
      <c r="AU94" s="70">
        <f>ROUND(SUM(AU95:AU97),5)</f>
        <v>0</v>
      </c>
      <c r="AV94" s="69">
        <f>ROUND(AZ94*L29,2)</f>
        <v>0</v>
      </c>
      <c r="AW94" s="69">
        <f>ROUND(BA94*L30,2)</f>
        <v>0</v>
      </c>
      <c r="AX94" s="69">
        <f>ROUND(BB94*L29,2)</f>
        <v>0</v>
      </c>
      <c r="AY94" s="69">
        <f>ROUND(BC94*L30,2)</f>
        <v>0</v>
      </c>
      <c r="AZ94" s="69">
        <f>ROUND(SUM(AZ95:AZ97),2)</f>
        <v>0</v>
      </c>
      <c r="BA94" s="69">
        <f>ROUND(SUM(BA95:BA97),2)</f>
        <v>0</v>
      </c>
      <c r="BB94" s="69">
        <f>ROUND(SUM(BB95:BB97),2)</f>
        <v>0</v>
      </c>
      <c r="BC94" s="69">
        <f>ROUND(SUM(BC95:BC97),2)</f>
        <v>0</v>
      </c>
      <c r="BD94" s="71">
        <f>ROUND(SUM(BD95:BD97),2)</f>
        <v>0</v>
      </c>
      <c r="BS94" s="72" t="s">
        <v>72</v>
      </c>
      <c r="BT94" s="72" t="s">
        <v>73</v>
      </c>
      <c r="BU94" s="73" t="s">
        <v>74</v>
      </c>
      <c r="BV94" s="72" t="s">
        <v>75</v>
      </c>
      <c r="BW94" s="72" t="s">
        <v>5</v>
      </c>
      <c r="BX94" s="72" t="s">
        <v>76</v>
      </c>
      <c r="CL94" s="72" t="s">
        <v>1</v>
      </c>
    </row>
    <row r="95" spans="1:91" s="6" customFormat="1" ht="16.5" customHeight="1">
      <c r="A95" s="74" t="s">
        <v>77</v>
      </c>
      <c r="B95" s="75"/>
      <c r="C95" s="76"/>
      <c r="D95" s="194" t="s">
        <v>78</v>
      </c>
      <c r="E95" s="194"/>
      <c r="F95" s="194"/>
      <c r="G95" s="194"/>
      <c r="H95" s="194"/>
      <c r="I95" s="77"/>
      <c r="J95" s="194" t="s">
        <v>79</v>
      </c>
      <c r="K95" s="194"/>
      <c r="L95" s="194"/>
      <c r="M95" s="194"/>
      <c r="N95" s="194"/>
      <c r="O95" s="194"/>
      <c r="P95" s="194"/>
      <c r="Q95" s="194"/>
      <c r="R95" s="194"/>
      <c r="S95" s="194"/>
      <c r="T95" s="194"/>
      <c r="U95" s="194"/>
      <c r="V95" s="194"/>
      <c r="W95" s="194"/>
      <c r="X95" s="194"/>
      <c r="Y95" s="194"/>
      <c r="Z95" s="194"/>
      <c r="AA95" s="194"/>
      <c r="AB95" s="194"/>
      <c r="AC95" s="194"/>
      <c r="AD95" s="194"/>
      <c r="AE95" s="194"/>
      <c r="AF95" s="194"/>
      <c r="AG95" s="192">
        <f>'SO 01 - Rekonstrukce vodo...'!J30</f>
        <v>0</v>
      </c>
      <c r="AH95" s="193"/>
      <c r="AI95" s="193"/>
      <c r="AJ95" s="193"/>
      <c r="AK95" s="193"/>
      <c r="AL95" s="193"/>
      <c r="AM95" s="193"/>
      <c r="AN95" s="192">
        <f>SUM(AG95,AT95)</f>
        <v>0</v>
      </c>
      <c r="AO95" s="193"/>
      <c r="AP95" s="193"/>
      <c r="AQ95" s="78" t="s">
        <v>80</v>
      </c>
      <c r="AR95" s="75"/>
      <c r="AS95" s="79">
        <v>0</v>
      </c>
      <c r="AT95" s="80">
        <f>ROUND(SUM(AV95:AW95),2)</f>
        <v>0</v>
      </c>
      <c r="AU95" s="81">
        <f>'SO 01 - Rekonstrukce vodo...'!P123</f>
        <v>0</v>
      </c>
      <c r="AV95" s="80">
        <f>'SO 01 - Rekonstrukce vodo...'!J33</f>
        <v>0</v>
      </c>
      <c r="AW95" s="80">
        <f>'SO 01 - Rekonstrukce vodo...'!J34</f>
        <v>0</v>
      </c>
      <c r="AX95" s="80">
        <f>'SO 01 - Rekonstrukce vodo...'!J35</f>
        <v>0</v>
      </c>
      <c r="AY95" s="80">
        <f>'SO 01 - Rekonstrukce vodo...'!J36</f>
        <v>0</v>
      </c>
      <c r="AZ95" s="80">
        <f>'SO 01 - Rekonstrukce vodo...'!F33</f>
        <v>0</v>
      </c>
      <c r="BA95" s="80">
        <f>'SO 01 - Rekonstrukce vodo...'!F34</f>
        <v>0</v>
      </c>
      <c r="BB95" s="80">
        <f>'SO 01 - Rekonstrukce vodo...'!F35</f>
        <v>0</v>
      </c>
      <c r="BC95" s="80">
        <f>'SO 01 - Rekonstrukce vodo...'!F36</f>
        <v>0</v>
      </c>
      <c r="BD95" s="82">
        <f>'SO 01 - Rekonstrukce vodo...'!F37</f>
        <v>0</v>
      </c>
      <c r="BT95" s="83" t="s">
        <v>81</v>
      </c>
      <c r="BV95" s="83" t="s">
        <v>75</v>
      </c>
      <c r="BW95" s="83" t="s">
        <v>82</v>
      </c>
      <c r="BX95" s="83" t="s">
        <v>5</v>
      </c>
      <c r="CL95" s="83" t="s">
        <v>1</v>
      </c>
      <c r="CM95" s="83" t="s">
        <v>83</v>
      </c>
    </row>
    <row r="96" spans="1:91" s="6" customFormat="1" ht="16.5" customHeight="1">
      <c r="A96" s="74" t="s">
        <v>77</v>
      </c>
      <c r="B96" s="75"/>
      <c r="C96" s="76"/>
      <c r="D96" s="194" t="s">
        <v>84</v>
      </c>
      <c r="E96" s="194"/>
      <c r="F96" s="194"/>
      <c r="G96" s="194"/>
      <c r="H96" s="194"/>
      <c r="I96" s="77"/>
      <c r="J96" s="194" t="s">
        <v>85</v>
      </c>
      <c r="K96" s="194"/>
      <c r="L96" s="194"/>
      <c r="M96" s="194"/>
      <c r="N96" s="194"/>
      <c r="O96" s="194"/>
      <c r="P96" s="194"/>
      <c r="Q96" s="194"/>
      <c r="R96" s="194"/>
      <c r="S96" s="194"/>
      <c r="T96" s="194"/>
      <c r="U96" s="194"/>
      <c r="V96" s="194"/>
      <c r="W96" s="194"/>
      <c r="X96" s="194"/>
      <c r="Y96" s="194"/>
      <c r="Z96" s="194"/>
      <c r="AA96" s="194"/>
      <c r="AB96" s="194"/>
      <c r="AC96" s="194"/>
      <c r="AD96" s="194"/>
      <c r="AE96" s="194"/>
      <c r="AF96" s="194"/>
      <c r="AG96" s="192">
        <f>'SO 02 - Rekonstrukce kana...'!J30</f>
        <v>0</v>
      </c>
      <c r="AH96" s="193"/>
      <c r="AI96" s="193"/>
      <c r="AJ96" s="193"/>
      <c r="AK96" s="193"/>
      <c r="AL96" s="193"/>
      <c r="AM96" s="193"/>
      <c r="AN96" s="192">
        <f>SUM(AG96,AT96)</f>
        <v>0</v>
      </c>
      <c r="AO96" s="193"/>
      <c r="AP96" s="193"/>
      <c r="AQ96" s="78" t="s">
        <v>80</v>
      </c>
      <c r="AR96" s="75"/>
      <c r="AS96" s="79">
        <v>0</v>
      </c>
      <c r="AT96" s="80">
        <f>ROUND(SUM(AV96:AW96),2)</f>
        <v>0</v>
      </c>
      <c r="AU96" s="81">
        <f>'SO 02 - Rekonstrukce kana...'!P125</f>
        <v>0</v>
      </c>
      <c r="AV96" s="80">
        <f>'SO 02 - Rekonstrukce kana...'!J33</f>
        <v>0</v>
      </c>
      <c r="AW96" s="80">
        <f>'SO 02 - Rekonstrukce kana...'!J34</f>
        <v>0</v>
      </c>
      <c r="AX96" s="80">
        <f>'SO 02 - Rekonstrukce kana...'!J35</f>
        <v>0</v>
      </c>
      <c r="AY96" s="80">
        <f>'SO 02 - Rekonstrukce kana...'!J36</f>
        <v>0</v>
      </c>
      <c r="AZ96" s="80">
        <f>'SO 02 - Rekonstrukce kana...'!F33</f>
        <v>0</v>
      </c>
      <c r="BA96" s="80">
        <f>'SO 02 - Rekonstrukce kana...'!F34</f>
        <v>0</v>
      </c>
      <c r="BB96" s="80">
        <f>'SO 02 - Rekonstrukce kana...'!F35</f>
        <v>0</v>
      </c>
      <c r="BC96" s="80">
        <f>'SO 02 - Rekonstrukce kana...'!F36</f>
        <v>0</v>
      </c>
      <c r="BD96" s="82">
        <f>'SO 02 - Rekonstrukce kana...'!F37</f>
        <v>0</v>
      </c>
      <c r="BT96" s="83" t="s">
        <v>81</v>
      </c>
      <c r="BV96" s="83" t="s">
        <v>75</v>
      </c>
      <c r="BW96" s="83" t="s">
        <v>86</v>
      </c>
      <c r="BX96" s="83" t="s">
        <v>5</v>
      </c>
      <c r="CL96" s="83" t="s">
        <v>1</v>
      </c>
      <c r="CM96" s="83" t="s">
        <v>83</v>
      </c>
    </row>
    <row r="97" spans="1:91" s="6" customFormat="1" ht="16.5" customHeight="1">
      <c r="A97" s="74" t="s">
        <v>77</v>
      </c>
      <c r="B97" s="75"/>
      <c r="C97" s="76"/>
      <c r="D97" s="194" t="s">
        <v>87</v>
      </c>
      <c r="E97" s="194"/>
      <c r="F97" s="194"/>
      <c r="G97" s="194"/>
      <c r="H97" s="194"/>
      <c r="I97" s="77"/>
      <c r="J97" s="194" t="s">
        <v>88</v>
      </c>
      <c r="K97" s="194"/>
      <c r="L97" s="194"/>
      <c r="M97" s="194"/>
      <c r="N97" s="194"/>
      <c r="O97" s="194"/>
      <c r="P97" s="194"/>
      <c r="Q97" s="194"/>
      <c r="R97" s="194"/>
      <c r="S97" s="194"/>
      <c r="T97" s="194"/>
      <c r="U97" s="194"/>
      <c r="V97" s="194"/>
      <c r="W97" s="194"/>
      <c r="X97" s="194"/>
      <c r="Y97" s="194"/>
      <c r="Z97" s="194"/>
      <c r="AA97" s="194"/>
      <c r="AB97" s="194"/>
      <c r="AC97" s="194"/>
      <c r="AD97" s="194"/>
      <c r="AE97" s="194"/>
      <c r="AF97" s="194"/>
      <c r="AG97" s="192">
        <f>'SO 03 - Vedlejší a ostatn...'!J30</f>
        <v>0</v>
      </c>
      <c r="AH97" s="193"/>
      <c r="AI97" s="193"/>
      <c r="AJ97" s="193"/>
      <c r="AK97" s="193"/>
      <c r="AL97" s="193"/>
      <c r="AM97" s="193"/>
      <c r="AN97" s="192">
        <f>SUM(AG97,AT97)</f>
        <v>0</v>
      </c>
      <c r="AO97" s="193"/>
      <c r="AP97" s="193"/>
      <c r="AQ97" s="78" t="s">
        <v>80</v>
      </c>
      <c r="AR97" s="75"/>
      <c r="AS97" s="84">
        <v>0</v>
      </c>
      <c r="AT97" s="85">
        <f>ROUND(SUM(AV97:AW97),2)</f>
        <v>0</v>
      </c>
      <c r="AU97" s="86">
        <f>'SO 03 - Vedlejší a ostatn...'!P117</f>
        <v>0</v>
      </c>
      <c r="AV97" s="85">
        <f>'SO 03 - Vedlejší a ostatn...'!J33</f>
        <v>0</v>
      </c>
      <c r="AW97" s="85">
        <f>'SO 03 - Vedlejší a ostatn...'!J34</f>
        <v>0</v>
      </c>
      <c r="AX97" s="85">
        <f>'SO 03 - Vedlejší a ostatn...'!J35</f>
        <v>0</v>
      </c>
      <c r="AY97" s="85">
        <f>'SO 03 - Vedlejší a ostatn...'!J36</f>
        <v>0</v>
      </c>
      <c r="AZ97" s="85">
        <f>'SO 03 - Vedlejší a ostatn...'!F33</f>
        <v>0</v>
      </c>
      <c r="BA97" s="85">
        <f>'SO 03 - Vedlejší a ostatn...'!F34</f>
        <v>0</v>
      </c>
      <c r="BB97" s="85">
        <f>'SO 03 - Vedlejší a ostatn...'!F35</f>
        <v>0</v>
      </c>
      <c r="BC97" s="85">
        <f>'SO 03 - Vedlejší a ostatn...'!F36</f>
        <v>0</v>
      </c>
      <c r="BD97" s="87">
        <f>'SO 03 - Vedlejší a ostatn...'!F37</f>
        <v>0</v>
      </c>
      <c r="BT97" s="83" t="s">
        <v>81</v>
      </c>
      <c r="BV97" s="83" t="s">
        <v>75</v>
      </c>
      <c r="BW97" s="83" t="s">
        <v>89</v>
      </c>
      <c r="BX97" s="83" t="s">
        <v>5</v>
      </c>
      <c r="CL97" s="83" t="s">
        <v>1</v>
      </c>
      <c r="CM97" s="83" t="s">
        <v>83</v>
      </c>
    </row>
    <row r="98" spans="1:91" s="1" customFormat="1" ht="30" customHeight="1">
      <c r="B98" s="32"/>
      <c r="AR98" s="32"/>
    </row>
    <row r="99" spans="1:91" s="1" customFormat="1" ht="6.95" customHeight="1">
      <c r="B99" s="44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32"/>
    </row>
  </sheetData>
  <sheetProtection algorithmName="SHA-512" hashValue="4DcV717Kr/ZlvCF14OEhfw2ZcijJwCBGxcGy1q0IFeL6rQqfyx0umLgiAdzOxgG57bo/kzTvs0R1dnJuQa+7ig==" saltValue="ztJ+uM16lnk6m1wLePMsW5vWsWItuUCr517oO1JaxkfXREsR8AjvCcK8zyB6JJoCLwEHNPRMwAX1Z+FPk4CjJg==" spinCount="100000" sheet="1" objects="1" scenarios="1" formatColumns="0" formatRows="0"/>
  <mergeCells count="50">
    <mergeCell ref="W30:AE30"/>
    <mergeCell ref="AK30:AO30"/>
    <mergeCell ref="L30:P30"/>
    <mergeCell ref="W31:AE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AN97:AP97"/>
    <mergeCell ref="AG97:AM97"/>
    <mergeCell ref="D97:H97"/>
    <mergeCell ref="J97:AF97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  <mergeCell ref="AN96:AP96"/>
    <mergeCell ref="AG96:AM96"/>
    <mergeCell ref="D96:H96"/>
    <mergeCell ref="J96:AF96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</mergeCells>
  <hyperlinks>
    <hyperlink ref="A95" location="'SO 01 - Rekonstrukce vodo...'!C2" display="/" xr:uid="{00000000-0004-0000-0000-000000000000}"/>
    <hyperlink ref="A96" location="'SO 02 - Rekonstrukce kana...'!C2" display="/" xr:uid="{00000000-0004-0000-0000-000001000000}"/>
    <hyperlink ref="A97" location="'SO 03 - Vedlejší a ostatn...'!C2" display="/" xr:uid="{00000000-0004-0000-0000-000002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682"/>
  <sheetViews>
    <sheetView showGridLines="0" workbookViewId="0">
      <selection activeCell="I648" sqref="I648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AT2" s="17" t="s">
        <v>82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83</v>
      </c>
    </row>
    <row r="4" spans="2:46" ht="24.95" customHeight="1">
      <c r="B4" s="20"/>
      <c r="D4" s="21" t="s">
        <v>90</v>
      </c>
      <c r="L4" s="20"/>
      <c r="M4" s="88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26.25" customHeight="1">
      <c r="B7" s="20"/>
      <c r="E7" s="230" t="str">
        <f>'Rekapitulace stavby'!K6</f>
        <v>Světlá nad Sázavou, ul. Čapkova II. etapa - rekonstrukce vodovodu a kanalizace</v>
      </c>
      <c r="F7" s="231"/>
      <c r="G7" s="231"/>
      <c r="H7" s="231"/>
      <c r="L7" s="20"/>
    </row>
    <row r="8" spans="2:46" s="1" customFormat="1" ht="12" customHeight="1">
      <c r="B8" s="32"/>
      <c r="D8" s="27" t="s">
        <v>91</v>
      </c>
      <c r="L8" s="32"/>
    </row>
    <row r="9" spans="2:46" s="1" customFormat="1" ht="16.5" customHeight="1">
      <c r="B9" s="32"/>
      <c r="E9" s="202" t="s">
        <v>92</v>
      </c>
      <c r="F9" s="229"/>
      <c r="G9" s="229"/>
      <c r="H9" s="229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29.1.2024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tr">
        <f>IF('Rekapitulace stavby'!AN10="","",'Rekapitulace stavby'!AN10)</f>
        <v/>
      </c>
      <c r="L14" s="32"/>
    </row>
    <row r="15" spans="2:46" s="1" customFormat="1" ht="18" customHeight="1">
      <c r="B15" s="32"/>
      <c r="E15" s="25" t="str">
        <f>IF('Rekapitulace stavby'!E11="","",'Rekapitulace stavby'!E11)</f>
        <v xml:space="preserve"> </v>
      </c>
      <c r="I15" s="27" t="s">
        <v>26</v>
      </c>
      <c r="J15" s="25" t="str">
        <f>IF('Rekapitulace stavby'!AN11="","",'Rekapitulace stavby'!AN11)</f>
        <v/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27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32" t="str">
        <f>'Rekapitulace stavby'!E14</f>
        <v>Vyplň údaj</v>
      </c>
      <c r="F18" s="221"/>
      <c r="G18" s="221"/>
      <c r="H18" s="221"/>
      <c r="I18" s="27" t="s">
        <v>26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29</v>
      </c>
      <c r="I20" s="27" t="s">
        <v>25</v>
      </c>
      <c r="J20" s="25" t="str">
        <f>IF('Rekapitulace stavby'!AN16="","",'Rekapitulace stavby'!AN16)</f>
        <v/>
      </c>
      <c r="L20" s="32"/>
    </row>
    <row r="21" spans="2:12" s="1" customFormat="1" ht="18" customHeight="1">
      <c r="B21" s="32"/>
      <c r="E21" s="25" t="str">
        <f>IF('Rekapitulace stavby'!E17="","",'Rekapitulace stavby'!E17)</f>
        <v xml:space="preserve"> </v>
      </c>
      <c r="I21" s="27" t="s">
        <v>26</v>
      </c>
      <c r="J21" s="25" t="str">
        <f>IF('Rekapitulace stavby'!AN17="","",'Rekapitulace stavby'!AN17)</f>
        <v/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31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26</v>
      </c>
      <c r="J24" s="25" t="str">
        <f>IF('Rekapitulace stavby'!AN20="","",'Rekapitulace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32</v>
      </c>
      <c r="L26" s="32"/>
    </row>
    <row r="27" spans="2:12" s="7" customFormat="1" ht="16.5" customHeight="1">
      <c r="B27" s="89"/>
      <c r="E27" s="225" t="s">
        <v>1</v>
      </c>
      <c r="F27" s="225"/>
      <c r="G27" s="225"/>
      <c r="H27" s="225"/>
      <c r="L27" s="89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0" t="s">
        <v>33</v>
      </c>
      <c r="J30" s="66">
        <f>ROUND(J123,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35</v>
      </c>
      <c r="I32" s="35" t="s">
        <v>34</v>
      </c>
      <c r="J32" s="35" t="s">
        <v>36</v>
      </c>
      <c r="L32" s="32"/>
    </row>
    <row r="33" spans="2:12" s="1" customFormat="1" ht="14.45" customHeight="1">
      <c r="B33" s="32"/>
      <c r="D33" s="55" t="s">
        <v>37</v>
      </c>
      <c r="E33" s="27" t="s">
        <v>38</v>
      </c>
      <c r="F33" s="91">
        <f>ROUND((SUM(BE123:BE681)),  2)</f>
        <v>0</v>
      </c>
      <c r="I33" s="92">
        <v>0.21</v>
      </c>
      <c r="J33" s="91">
        <f>ROUND(((SUM(BE123:BE681))*I33),  2)</f>
        <v>0</v>
      </c>
      <c r="L33" s="32"/>
    </row>
    <row r="34" spans="2:12" s="1" customFormat="1" ht="14.45" customHeight="1">
      <c r="B34" s="32"/>
      <c r="E34" s="27" t="s">
        <v>39</v>
      </c>
      <c r="F34" s="91">
        <f>ROUND((SUM(BF123:BF681)),  2)</f>
        <v>0</v>
      </c>
      <c r="I34" s="92">
        <v>0.12</v>
      </c>
      <c r="J34" s="91">
        <f>ROUND(((SUM(BF123:BF681))*I34),  2)</f>
        <v>0</v>
      </c>
      <c r="L34" s="32"/>
    </row>
    <row r="35" spans="2:12" s="1" customFormat="1" ht="14.45" hidden="1" customHeight="1">
      <c r="B35" s="32"/>
      <c r="E35" s="27" t="s">
        <v>40</v>
      </c>
      <c r="F35" s="91">
        <f>ROUND((SUM(BG123:BG681)),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41</v>
      </c>
      <c r="F36" s="91">
        <f>ROUND((SUM(BH123:BH681)),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42</v>
      </c>
      <c r="F37" s="91">
        <f>ROUND((SUM(BI123:BI681)),  2)</f>
        <v>0</v>
      </c>
      <c r="I37" s="92">
        <v>0</v>
      </c>
      <c r="J37" s="91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3"/>
      <c r="D39" s="94" t="s">
        <v>43</v>
      </c>
      <c r="E39" s="57"/>
      <c r="F39" s="57"/>
      <c r="G39" s="95" t="s">
        <v>44</v>
      </c>
      <c r="H39" s="96" t="s">
        <v>45</v>
      </c>
      <c r="I39" s="57"/>
      <c r="J39" s="97">
        <f>SUM(J30:J37)</f>
        <v>0</v>
      </c>
      <c r="K39" s="98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46</v>
      </c>
      <c r="E50" s="42"/>
      <c r="F50" s="42"/>
      <c r="G50" s="41" t="s">
        <v>47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3" t="s">
        <v>48</v>
      </c>
      <c r="E61" s="34"/>
      <c r="F61" s="99" t="s">
        <v>49</v>
      </c>
      <c r="G61" s="43" t="s">
        <v>48</v>
      </c>
      <c r="H61" s="34"/>
      <c r="I61" s="34"/>
      <c r="J61" s="100" t="s">
        <v>49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1" t="s">
        <v>50</v>
      </c>
      <c r="E65" s="42"/>
      <c r="F65" s="42"/>
      <c r="G65" s="41" t="s">
        <v>51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3" t="s">
        <v>48</v>
      </c>
      <c r="E76" s="34"/>
      <c r="F76" s="99" t="s">
        <v>49</v>
      </c>
      <c r="G76" s="43" t="s">
        <v>48</v>
      </c>
      <c r="H76" s="34"/>
      <c r="I76" s="34"/>
      <c r="J76" s="100" t="s">
        <v>49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93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26.25" customHeight="1">
      <c r="B85" s="32"/>
      <c r="E85" s="230" t="str">
        <f>E7</f>
        <v>Světlá nad Sázavou, ul. Čapkova II. etapa - rekonstrukce vodovodu a kanalizace</v>
      </c>
      <c r="F85" s="231"/>
      <c r="G85" s="231"/>
      <c r="H85" s="231"/>
      <c r="L85" s="32"/>
    </row>
    <row r="86" spans="2:47" s="1" customFormat="1" ht="12" customHeight="1">
      <c r="B86" s="32"/>
      <c r="C86" s="27" t="s">
        <v>91</v>
      </c>
      <c r="L86" s="32"/>
    </row>
    <row r="87" spans="2:47" s="1" customFormat="1" ht="16.5" customHeight="1">
      <c r="B87" s="32"/>
      <c r="E87" s="202" t="str">
        <f>E9</f>
        <v>SO 01 - Rekonstrukce vodovodu</v>
      </c>
      <c r="F87" s="229"/>
      <c r="G87" s="229"/>
      <c r="H87" s="229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29.1.2024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24</v>
      </c>
      <c r="F91" s="25" t="str">
        <f>E15</f>
        <v xml:space="preserve"> </v>
      </c>
      <c r="I91" s="27" t="s">
        <v>29</v>
      </c>
      <c r="J91" s="30" t="str">
        <f>E21</f>
        <v xml:space="preserve"> </v>
      </c>
      <c r="L91" s="32"/>
    </row>
    <row r="92" spans="2:47" s="1" customFormat="1" ht="15.2" customHeight="1">
      <c r="B92" s="32"/>
      <c r="C92" s="27" t="s">
        <v>27</v>
      </c>
      <c r="F92" s="25" t="str">
        <f>IF(E18="","",E18)</f>
        <v>Vyplň údaj</v>
      </c>
      <c r="I92" s="27" t="s">
        <v>31</v>
      </c>
      <c r="J92" s="30" t="str">
        <f>E24</f>
        <v xml:space="preserve">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94</v>
      </c>
      <c r="D94" s="93"/>
      <c r="E94" s="93"/>
      <c r="F94" s="93"/>
      <c r="G94" s="93"/>
      <c r="H94" s="93"/>
      <c r="I94" s="93"/>
      <c r="J94" s="102" t="s">
        <v>95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3" t="s">
        <v>96</v>
      </c>
      <c r="J96" s="66">
        <f>J123</f>
        <v>0</v>
      </c>
      <c r="L96" s="32"/>
      <c r="AU96" s="17" t="s">
        <v>97</v>
      </c>
    </row>
    <row r="97" spans="2:12" s="8" customFormat="1" ht="24.95" customHeight="1">
      <c r="B97" s="104"/>
      <c r="D97" s="105" t="s">
        <v>98</v>
      </c>
      <c r="E97" s="106"/>
      <c r="F97" s="106"/>
      <c r="G97" s="106"/>
      <c r="H97" s="106"/>
      <c r="I97" s="106"/>
      <c r="J97" s="107">
        <f>J124</f>
        <v>0</v>
      </c>
      <c r="L97" s="104"/>
    </row>
    <row r="98" spans="2:12" s="9" customFormat="1" ht="19.899999999999999" customHeight="1">
      <c r="B98" s="108"/>
      <c r="D98" s="109" t="s">
        <v>99</v>
      </c>
      <c r="E98" s="110"/>
      <c r="F98" s="110"/>
      <c r="G98" s="110"/>
      <c r="H98" s="110"/>
      <c r="I98" s="110"/>
      <c r="J98" s="111">
        <f>J125</f>
        <v>0</v>
      </c>
      <c r="L98" s="108"/>
    </row>
    <row r="99" spans="2:12" s="9" customFormat="1" ht="19.899999999999999" customHeight="1">
      <c r="B99" s="108"/>
      <c r="D99" s="109" t="s">
        <v>100</v>
      </c>
      <c r="E99" s="110"/>
      <c r="F99" s="110"/>
      <c r="G99" s="110"/>
      <c r="H99" s="110"/>
      <c r="I99" s="110"/>
      <c r="J99" s="111">
        <f>J332</f>
        <v>0</v>
      </c>
      <c r="L99" s="108"/>
    </row>
    <row r="100" spans="2:12" s="9" customFormat="1" ht="19.899999999999999" customHeight="1">
      <c r="B100" s="108"/>
      <c r="D100" s="109" t="s">
        <v>101</v>
      </c>
      <c r="E100" s="110"/>
      <c r="F100" s="110"/>
      <c r="G100" s="110"/>
      <c r="H100" s="110"/>
      <c r="I100" s="110"/>
      <c r="J100" s="111">
        <f>J341</f>
        <v>0</v>
      </c>
      <c r="L100" s="108"/>
    </row>
    <row r="101" spans="2:12" s="9" customFormat="1" ht="19.899999999999999" customHeight="1">
      <c r="B101" s="108"/>
      <c r="D101" s="109" t="s">
        <v>102</v>
      </c>
      <c r="E101" s="110"/>
      <c r="F101" s="110"/>
      <c r="G101" s="110"/>
      <c r="H101" s="110"/>
      <c r="I101" s="110"/>
      <c r="J101" s="111">
        <f>J365</f>
        <v>0</v>
      </c>
      <c r="L101" s="108"/>
    </row>
    <row r="102" spans="2:12" s="9" customFormat="1" ht="19.899999999999999" customHeight="1">
      <c r="B102" s="108"/>
      <c r="D102" s="109" t="s">
        <v>103</v>
      </c>
      <c r="E102" s="110"/>
      <c r="F102" s="110"/>
      <c r="G102" s="110"/>
      <c r="H102" s="110"/>
      <c r="I102" s="110"/>
      <c r="J102" s="111">
        <f>J676</f>
        <v>0</v>
      </c>
      <c r="L102" s="108"/>
    </row>
    <row r="103" spans="2:12" s="9" customFormat="1" ht="19.899999999999999" customHeight="1">
      <c r="B103" s="108"/>
      <c r="D103" s="109" t="s">
        <v>104</v>
      </c>
      <c r="E103" s="110"/>
      <c r="F103" s="110"/>
      <c r="G103" s="110"/>
      <c r="H103" s="110"/>
      <c r="I103" s="110"/>
      <c r="J103" s="111">
        <f>J680</f>
        <v>0</v>
      </c>
      <c r="L103" s="108"/>
    </row>
    <row r="104" spans="2:12" s="1" customFormat="1" ht="21.75" customHeight="1">
      <c r="B104" s="32"/>
      <c r="L104" s="32"/>
    </row>
    <row r="105" spans="2:12" s="1" customFormat="1" ht="6.95" customHeight="1">
      <c r="B105" s="44"/>
      <c r="C105" s="45"/>
      <c r="D105" s="45"/>
      <c r="E105" s="45"/>
      <c r="F105" s="45"/>
      <c r="G105" s="45"/>
      <c r="H105" s="45"/>
      <c r="I105" s="45"/>
      <c r="J105" s="45"/>
      <c r="K105" s="45"/>
      <c r="L105" s="32"/>
    </row>
    <row r="109" spans="2:12" s="1" customFormat="1" ht="6.95" customHeight="1">
      <c r="B109" s="46"/>
      <c r="C109" s="47"/>
      <c r="D109" s="47"/>
      <c r="E109" s="47"/>
      <c r="F109" s="47"/>
      <c r="G109" s="47"/>
      <c r="H109" s="47"/>
      <c r="I109" s="47"/>
      <c r="J109" s="47"/>
      <c r="K109" s="47"/>
      <c r="L109" s="32"/>
    </row>
    <row r="110" spans="2:12" s="1" customFormat="1" ht="24.95" customHeight="1">
      <c r="B110" s="32"/>
      <c r="C110" s="21" t="s">
        <v>105</v>
      </c>
      <c r="L110" s="32"/>
    </row>
    <row r="111" spans="2:12" s="1" customFormat="1" ht="6.95" customHeight="1">
      <c r="B111" s="32"/>
      <c r="L111" s="32"/>
    </row>
    <row r="112" spans="2:12" s="1" customFormat="1" ht="12" customHeight="1">
      <c r="B112" s="32"/>
      <c r="C112" s="27" t="s">
        <v>16</v>
      </c>
      <c r="L112" s="32"/>
    </row>
    <row r="113" spans="2:65" s="1" customFormat="1" ht="26.25" customHeight="1">
      <c r="B113" s="32"/>
      <c r="E113" s="230" t="str">
        <f>E7</f>
        <v>Světlá nad Sázavou, ul. Čapkova II. etapa - rekonstrukce vodovodu a kanalizace</v>
      </c>
      <c r="F113" s="231"/>
      <c r="G113" s="231"/>
      <c r="H113" s="231"/>
      <c r="L113" s="32"/>
    </row>
    <row r="114" spans="2:65" s="1" customFormat="1" ht="12" customHeight="1">
      <c r="B114" s="32"/>
      <c r="C114" s="27" t="s">
        <v>91</v>
      </c>
      <c r="L114" s="32"/>
    </row>
    <row r="115" spans="2:65" s="1" customFormat="1" ht="16.5" customHeight="1">
      <c r="B115" s="32"/>
      <c r="E115" s="202" t="str">
        <f>E9</f>
        <v>SO 01 - Rekonstrukce vodovodu</v>
      </c>
      <c r="F115" s="229"/>
      <c r="G115" s="229"/>
      <c r="H115" s="229"/>
      <c r="L115" s="32"/>
    </row>
    <row r="116" spans="2:65" s="1" customFormat="1" ht="6.95" customHeight="1">
      <c r="B116" s="32"/>
      <c r="L116" s="32"/>
    </row>
    <row r="117" spans="2:65" s="1" customFormat="1" ht="12" customHeight="1">
      <c r="B117" s="32"/>
      <c r="C117" s="27" t="s">
        <v>20</v>
      </c>
      <c r="F117" s="25" t="str">
        <f>F12</f>
        <v xml:space="preserve"> </v>
      </c>
      <c r="I117" s="27" t="s">
        <v>22</v>
      </c>
      <c r="J117" s="52" t="str">
        <f>IF(J12="","",J12)</f>
        <v>29.1.2024</v>
      </c>
      <c r="L117" s="32"/>
    </row>
    <row r="118" spans="2:65" s="1" customFormat="1" ht="6.95" customHeight="1">
      <c r="B118" s="32"/>
      <c r="L118" s="32"/>
    </row>
    <row r="119" spans="2:65" s="1" customFormat="1" ht="15.2" customHeight="1">
      <c r="B119" s="32"/>
      <c r="C119" s="27" t="s">
        <v>24</v>
      </c>
      <c r="F119" s="25" t="str">
        <f>E15</f>
        <v xml:space="preserve"> </v>
      </c>
      <c r="I119" s="27" t="s">
        <v>29</v>
      </c>
      <c r="J119" s="30" t="str">
        <f>E21</f>
        <v xml:space="preserve"> </v>
      </c>
      <c r="L119" s="32"/>
    </row>
    <row r="120" spans="2:65" s="1" customFormat="1" ht="15.2" customHeight="1">
      <c r="B120" s="32"/>
      <c r="C120" s="27" t="s">
        <v>27</v>
      </c>
      <c r="F120" s="25" t="str">
        <f>IF(E18="","",E18)</f>
        <v>Vyplň údaj</v>
      </c>
      <c r="I120" s="27" t="s">
        <v>31</v>
      </c>
      <c r="J120" s="30" t="str">
        <f>E24</f>
        <v xml:space="preserve"> </v>
      </c>
      <c r="L120" s="32"/>
    </row>
    <row r="121" spans="2:65" s="1" customFormat="1" ht="10.35" customHeight="1">
      <c r="B121" s="32"/>
      <c r="L121" s="32"/>
    </row>
    <row r="122" spans="2:65" s="10" customFormat="1" ht="29.25" customHeight="1">
      <c r="B122" s="112"/>
      <c r="C122" s="113" t="s">
        <v>106</v>
      </c>
      <c r="D122" s="114" t="s">
        <v>58</v>
      </c>
      <c r="E122" s="114" t="s">
        <v>54</v>
      </c>
      <c r="F122" s="114" t="s">
        <v>55</v>
      </c>
      <c r="G122" s="114" t="s">
        <v>107</v>
      </c>
      <c r="H122" s="114" t="s">
        <v>108</v>
      </c>
      <c r="I122" s="114" t="s">
        <v>109</v>
      </c>
      <c r="J122" s="114" t="s">
        <v>95</v>
      </c>
      <c r="K122" s="115" t="s">
        <v>110</v>
      </c>
      <c r="L122" s="112"/>
      <c r="M122" s="59" t="s">
        <v>1</v>
      </c>
      <c r="N122" s="60" t="s">
        <v>37</v>
      </c>
      <c r="O122" s="60" t="s">
        <v>111</v>
      </c>
      <c r="P122" s="60" t="s">
        <v>112</v>
      </c>
      <c r="Q122" s="60" t="s">
        <v>113</v>
      </c>
      <c r="R122" s="60" t="s">
        <v>114</v>
      </c>
      <c r="S122" s="60" t="s">
        <v>115</v>
      </c>
      <c r="T122" s="61" t="s">
        <v>116</v>
      </c>
    </row>
    <row r="123" spans="2:65" s="1" customFormat="1" ht="22.9" customHeight="1">
      <c r="B123" s="32"/>
      <c r="C123" s="64" t="s">
        <v>117</v>
      </c>
      <c r="J123" s="116">
        <f>BK123</f>
        <v>0</v>
      </c>
      <c r="L123" s="32"/>
      <c r="M123" s="62"/>
      <c r="N123" s="53"/>
      <c r="O123" s="53"/>
      <c r="P123" s="117">
        <f>P124</f>
        <v>0</v>
      </c>
      <c r="Q123" s="53"/>
      <c r="R123" s="117">
        <f>R124</f>
        <v>9.8683936899999978</v>
      </c>
      <c r="S123" s="53"/>
      <c r="T123" s="118">
        <f>T124</f>
        <v>1.7952000000000001</v>
      </c>
      <c r="AT123" s="17" t="s">
        <v>72</v>
      </c>
      <c r="AU123" s="17" t="s">
        <v>97</v>
      </c>
      <c r="BK123" s="119">
        <f>BK124</f>
        <v>0</v>
      </c>
    </row>
    <row r="124" spans="2:65" s="11" customFormat="1" ht="25.9" customHeight="1">
      <c r="B124" s="120"/>
      <c r="D124" s="121" t="s">
        <v>72</v>
      </c>
      <c r="E124" s="122" t="s">
        <v>118</v>
      </c>
      <c r="F124" s="122" t="s">
        <v>119</v>
      </c>
      <c r="I124" s="123"/>
      <c r="J124" s="124">
        <f>BK124</f>
        <v>0</v>
      </c>
      <c r="L124" s="120"/>
      <c r="M124" s="125"/>
      <c r="P124" s="126">
        <f>P125+P332+P341+P365+P676+P680</f>
        <v>0</v>
      </c>
      <c r="R124" s="126">
        <f>R125+R332+R341+R365+R676+R680</f>
        <v>9.8683936899999978</v>
      </c>
      <c r="T124" s="127">
        <f>T125+T332+T341+T365+T676+T680</f>
        <v>1.7952000000000001</v>
      </c>
      <c r="AR124" s="121" t="s">
        <v>81</v>
      </c>
      <c r="AT124" s="128" t="s">
        <v>72</v>
      </c>
      <c r="AU124" s="128" t="s">
        <v>73</v>
      </c>
      <c r="AY124" s="121" t="s">
        <v>120</v>
      </c>
      <c r="BK124" s="129">
        <f>BK125+BK332+BK341+BK365+BK676+BK680</f>
        <v>0</v>
      </c>
    </row>
    <row r="125" spans="2:65" s="11" customFormat="1" ht="22.9" customHeight="1">
      <c r="B125" s="120"/>
      <c r="D125" s="121" t="s">
        <v>72</v>
      </c>
      <c r="E125" s="130" t="s">
        <v>81</v>
      </c>
      <c r="F125" s="130" t="s">
        <v>121</v>
      </c>
      <c r="I125" s="123"/>
      <c r="J125" s="131">
        <f>BK125</f>
        <v>0</v>
      </c>
      <c r="L125" s="120"/>
      <c r="M125" s="125"/>
      <c r="P125" s="126">
        <f>SUM(P126:P331)</f>
        <v>0</v>
      </c>
      <c r="R125" s="126">
        <f>SUM(R126:R331)</f>
        <v>5.4157229999999998</v>
      </c>
      <c r="T125" s="127">
        <f>SUM(T126:T331)</f>
        <v>0</v>
      </c>
      <c r="AR125" s="121" t="s">
        <v>81</v>
      </c>
      <c r="AT125" s="128" t="s">
        <v>72</v>
      </c>
      <c r="AU125" s="128" t="s">
        <v>81</v>
      </c>
      <c r="AY125" s="121" t="s">
        <v>120</v>
      </c>
      <c r="BK125" s="129">
        <f>SUM(BK126:BK331)</f>
        <v>0</v>
      </c>
    </row>
    <row r="126" spans="2:65" s="1" customFormat="1" ht="49.15" customHeight="1">
      <c r="B126" s="32"/>
      <c r="C126" s="132" t="s">
        <v>81</v>
      </c>
      <c r="D126" s="132" t="s">
        <v>122</v>
      </c>
      <c r="E126" s="133" t="s">
        <v>123</v>
      </c>
      <c r="F126" s="134" t="s">
        <v>124</v>
      </c>
      <c r="G126" s="135" t="s">
        <v>125</v>
      </c>
      <c r="H126" s="136">
        <v>304.5</v>
      </c>
      <c r="I126" s="137"/>
      <c r="J126" s="138">
        <f>ROUND(I126*H126,2)</f>
        <v>0</v>
      </c>
      <c r="K126" s="134" t="s">
        <v>1</v>
      </c>
      <c r="L126" s="32"/>
      <c r="M126" s="139" t="s">
        <v>1</v>
      </c>
      <c r="N126" s="140" t="s">
        <v>38</v>
      </c>
      <c r="P126" s="141">
        <f>O126*H126</f>
        <v>0</v>
      </c>
      <c r="Q126" s="141">
        <v>7.1900000000000002E-3</v>
      </c>
      <c r="R126" s="141">
        <f>Q126*H126</f>
        <v>2.1893549999999999</v>
      </c>
      <c r="S126" s="141">
        <v>0</v>
      </c>
      <c r="T126" s="142">
        <f>S126*H126</f>
        <v>0</v>
      </c>
      <c r="AR126" s="143" t="s">
        <v>126</v>
      </c>
      <c r="AT126" s="143" t="s">
        <v>122</v>
      </c>
      <c r="AU126" s="143" t="s">
        <v>83</v>
      </c>
      <c r="AY126" s="17" t="s">
        <v>120</v>
      </c>
      <c r="BE126" s="144">
        <f>IF(N126="základní",J126,0)</f>
        <v>0</v>
      </c>
      <c r="BF126" s="144">
        <f>IF(N126="snížená",J126,0)</f>
        <v>0</v>
      </c>
      <c r="BG126" s="144">
        <f>IF(N126="zákl. přenesená",J126,0)</f>
        <v>0</v>
      </c>
      <c r="BH126" s="144">
        <f>IF(N126="sníž. přenesená",J126,0)</f>
        <v>0</v>
      </c>
      <c r="BI126" s="144">
        <f>IF(N126="nulová",J126,0)</f>
        <v>0</v>
      </c>
      <c r="BJ126" s="17" t="s">
        <v>81</v>
      </c>
      <c r="BK126" s="144">
        <f>ROUND(I126*H126,2)</f>
        <v>0</v>
      </c>
      <c r="BL126" s="17" t="s">
        <v>126</v>
      </c>
      <c r="BM126" s="143" t="s">
        <v>127</v>
      </c>
    </row>
    <row r="127" spans="2:65" s="12" customFormat="1">
      <c r="B127" s="145"/>
      <c r="D127" s="146" t="s">
        <v>128</v>
      </c>
      <c r="E127" s="147" t="s">
        <v>1</v>
      </c>
      <c r="F127" s="148" t="s">
        <v>129</v>
      </c>
      <c r="H127" s="147" t="s">
        <v>1</v>
      </c>
      <c r="I127" s="149"/>
      <c r="L127" s="145"/>
      <c r="M127" s="150"/>
      <c r="T127" s="151"/>
      <c r="AT127" s="147" t="s">
        <v>128</v>
      </c>
      <c r="AU127" s="147" t="s">
        <v>83</v>
      </c>
      <c r="AV127" s="12" t="s">
        <v>81</v>
      </c>
      <c r="AW127" s="12" t="s">
        <v>30</v>
      </c>
      <c r="AX127" s="12" t="s">
        <v>73</v>
      </c>
      <c r="AY127" s="147" t="s">
        <v>120</v>
      </c>
    </row>
    <row r="128" spans="2:65" s="13" customFormat="1">
      <c r="B128" s="152"/>
      <c r="D128" s="146" t="s">
        <v>128</v>
      </c>
      <c r="E128" s="153" t="s">
        <v>1</v>
      </c>
      <c r="F128" s="154" t="s">
        <v>130</v>
      </c>
      <c r="H128" s="155">
        <v>55</v>
      </c>
      <c r="I128" s="156"/>
      <c r="L128" s="152"/>
      <c r="M128" s="157"/>
      <c r="T128" s="158"/>
      <c r="AT128" s="153" t="s">
        <v>128</v>
      </c>
      <c r="AU128" s="153" t="s">
        <v>83</v>
      </c>
      <c r="AV128" s="13" t="s">
        <v>83</v>
      </c>
      <c r="AW128" s="13" t="s">
        <v>30</v>
      </c>
      <c r="AX128" s="13" t="s">
        <v>73</v>
      </c>
      <c r="AY128" s="153" t="s">
        <v>120</v>
      </c>
    </row>
    <row r="129" spans="2:65" s="13" customFormat="1">
      <c r="B129" s="152"/>
      <c r="D129" s="146" t="s">
        <v>128</v>
      </c>
      <c r="E129" s="153" t="s">
        <v>1</v>
      </c>
      <c r="F129" s="154" t="s">
        <v>131</v>
      </c>
      <c r="H129" s="155">
        <v>209</v>
      </c>
      <c r="I129" s="156"/>
      <c r="L129" s="152"/>
      <c r="M129" s="157"/>
      <c r="T129" s="158"/>
      <c r="AT129" s="153" t="s">
        <v>128</v>
      </c>
      <c r="AU129" s="153" t="s">
        <v>83</v>
      </c>
      <c r="AV129" s="13" t="s">
        <v>83</v>
      </c>
      <c r="AW129" s="13" t="s">
        <v>30</v>
      </c>
      <c r="AX129" s="13" t="s">
        <v>73</v>
      </c>
      <c r="AY129" s="153" t="s">
        <v>120</v>
      </c>
    </row>
    <row r="130" spans="2:65" s="12" customFormat="1">
      <c r="B130" s="145"/>
      <c r="D130" s="146" t="s">
        <v>128</v>
      </c>
      <c r="E130" s="147" t="s">
        <v>1</v>
      </c>
      <c r="F130" s="148" t="s">
        <v>132</v>
      </c>
      <c r="H130" s="147" t="s">
        <v>1</v>
      </c>
      <c r="I130" s="149"/>
      <c r="L130" s="145"/>
      <c r="M130" s="150"/>
      <c r="T130" s="151"/>
      <c r="AT130" s="147" t="s">
        <v>128</v>
      </c>
      <c r="AU130" s="147" t="s">
        <v>83</v>
      </c>
      <c r="AV130" s="12" t="s">
        <v>81</v>
      </c>
      <c r="AW130" s="12" t="s">
        <v>30</v>
      </c>
      <c r="AX130" s="12" t="s">
        <v>73</v>
      </c>
      <c r="AY130" s="147" t="s">
        <v>120</v>
      </c>
    </row>
    <row r="131" spans="2:65" s="13" customFormat="1">
      <c r="B131" s="152"/>
      <c r="D131" s="146" t="s">
        <v>128</v>
      </c>
      <c r="E131" s="153" t="s">
        <v>1</v>
      </c>
      <c r="F131" s="154" t="s">
        <v>133</v>
      </c>
      <c r="H131" s="155">
        <v>11</v>
      </c>
      <c r="I131" s="156"/>
      <c r="L131" s="152"/>
      <c r="M131" s="157"/>
      <c r="T131" s="158"/>
      <c r="AT131" s="153" t="s">
        <v>128</v>
      </c>
      <c r="AU131" s="153" t="s">
        <v>83</v>
      </c>
      <c r="AV131" s="13" t="s">
        <v>83</v>
      </c>
      <c r="AW131" s="13" t="s">
        <v>30</v>
      </c>
      <c r="AX131" s="13" t="s">
        <v>73</v>
      </c>
      <c r="AY131" s="153" t="s">
        <v>120</v>
      </c>
    </row>
    <row r="132" spans="2:65" s="12" customFormat="1">
      <c r="B132" s="145"/>
      <c r="D132" s="146" t="s">
        <v>128</v>
      </c>
      <c r="E132" s="147" t="s">
        <v>1</v>
      </c>
      <c r="F132" s="148" t="s">
        <v>134</v>
      </c>
      <c r="H132" s="147" t="s">
        <v>1</v>
      </c>
      <c r="I132" s="149"/>
      <c r="L132" s="145"/>
      <c r="M132" s="150"/>
      <c r="T132" s="151"/>
      <c r="AT132" s="147" t="s">
        <v>128</v>
      </c>
      <c r="AU132" s="147" t="s">
        <v>83</v>
      </c>
      <c r="AV132" s="12" t="s">
        <v>81</v>
      </c>
      <c r="AW132" s="12" t="s">
        <v>30</v>
      </c>
      <c r="AX132" s="12" t="s">
        <v>73</v>
      </c>
      <c r="AY132" s="147" t="s">
        <v>120</v>
      </c>
    </row>
    <row r="133" spans="2:65" s="13" customFormat="1">
      <c r="B133" s="152"/>
      <c r="D133" s="146" t="s">
        <v>128</v>
      </c>
      <c r="E133" s="153" t="s">
        <v>1</v>
      </c>
      <c r="F133" s="154" t="s">
        <v>135</v>
      </c>
      <c r="H133" s="155">
        <v>9</v>
      </c>
      <c r="I133" s="156"/>
      <c r="L133" s="152"/>
      <c r="M133" s="157"/>
      <c r="T133" s="158"/>
      <c r="AT133" s="153" t="s">
        <v>128</v>
      </c>
      <c r="AU133" s="153" t="s">
        <v>83</v>
      </c>
      <c r="AV133" s="13" t="s">
        <v>83</v>
      </c>
      <c r="AW133" s="13" t="s">
        <v>30</v>
      </c>
      <c r="AX133" s="13" t="s">
        <v>73</v>
      </c>
      <c r="AY133" s="153" t="s">
        <v>120</v>
      </c>
    </row>
    <row r="134" spans="2:65" s="12" customFormat="1">
      <c r="B134" s="145"/>
      <c r="D134" s="146" t="s">
        <v>128</v>
      </c>
      <c r="E134" s="147" t="s">
        <v>1</v>
      </c>
      <c r="F134" s="148" t="s">
        <v>136</v>
      </c>
      <c r="H134" s="147" t="s">
        <v>1</v>
      </c>
      <c r="I134" s="149"/>
      <c r="L134" s="145"/>
      <c r="M134" s="150"/>
      <c r="T134" s="151"/>
      <c r="AT134" s="147" t="s">
        <v>128</v>
      </c>
      <c r="AU134" s="147" t="s">
        <v>83</v>
      </c>
      <c r="AV134" s="12" t="s">
        <v>81</v>
      </c>
      <c r="AW134" s="12" t="s">
        <v>30</v>
      </c>
      <c r="AX134" s="12" t="s">
        <v>73</v>
      </c>
      <c r="AY134" s="147" t="s">
        <v>120</v>
      </c>
    </row>
    <row r="135" spans="2:65" s="13" customFormat="1">
      <c r="B135" s="152"/>
      <c r="D135" s="146" t="s">
        <v>128</v>
      </c>
      <c r="E135" s="153" t="s">
        <v>1</v>
      </c>
      <c r="F135" s="154" t="s">
        <v>137</v>
      </c>
      <c r="H135" s="155">
        <v>7</v>
      </c>
      <c r="I135" s="156"/>
      <c r="L135" s="152"/>
      <c r="M135" s="157"/>
      <c r="T135" s="158"/>
      <c r="AT135" s="153" t="s">
        <v>128</v>
      </c>
      <c r="AU135" s="153" t="s">
        <v>83</v>
      </c>
      <c r="AV135" s="13" t="s">
        <v>83</v>
      </c>
      <c r="AW135" s="13" t="s">
        <v>30</v>
      </c>
      <c r="AX135" s="13" t="s">
        <v>73</v>
      </c>
      <c r="AY135" s="153" t="s">
        <v>120</v>
      </c>
    </row>
    <row r="136" spans="2:65" s="12" customFormat="1">
      <c r="B136" s="145"/>
      <c r="D136" s="146" t="s">
        <v>128</v>
      </c>
      <c r="E136" s="147" t="s">
        <v>1</v>
      </c>
      <c r="F136" s="148" t="s">
        <v>138</v>
      </c>
      <c r="H136" s="147" t="s">
        <v>1</v>
      </c>
      <c r="I136" s="149"/>
      <c r="L136" s="145"/>
      <c r="M136" s="150"/>
      <c r="T136" s="151"/>
      <c r="AT136" s="147" t="s">
        <v>128</v>
      </c>
      <c r="AU136" s="147" t="s">
        <v>83</v>
      </c>
      <c r="AV136" s="12" t="s">
        <v>81</v>
      </c>
      <c r="AW136" s="12" t="s">
        <v>30</v>
      </c>
      <c r="AX136" s="12" t="s">
        <v>73</v>
      </c>
      <c r="AY136" s="147" t="s">
        <v>120</v>
      </c>
    </row>
    <row r="137" spans="2:65" s="13" customFormat="1">
      <c r="B137" s="152"/>
      <c r="D137" s="146" t="s">
        <v>128</v>
      </c>
      <c r="E137" s="153" t="s">
        <v>1</v>
      </c>
      <c r="F137" s="154" t="s">
        <v>135</v>
      </c>
      <c r="H137" s="155">
        <v>9</v>
      </c>
      <c r="I137" s="156"/>
      <c r="L137" s="152"/>
      <c r="M137" s="157"/>
      <c r="T137" s="158"/>
      <c r="AT137" s="153" t="s">
        <v>128</v>
      </c>
      <c r="AU137" s="153" t="s">
        <v>83</v>
      </c>
      <c r="AV137" s="13" t="s">
        <v>83</v>
      </c>
      <c r="AW137" s="13" t="s">
        <v>30</v>
      </c>
      <c r="AX137" s="13" t="s">
        <v>73</v>
      </c>
      <c r="AY137" s="153" t="s">
        <v>120</v>
      </c>
    </row>
    <row r="138" spans="2:65" s="12" customFormat="1">
      <c r="B138" s="145"/>
      <c r="D138" s="146" t="s">
        <v>128</v>
      </c>
      <c r="E138" s="147" t="s">
        <v>1</v>
      </c>
      <c r="F138" s="148" t="s">
        <v>139</v>
      </c>
      <c r="H138" s="147" t="s">
        <v>1</v>
      </c>
      <c r="I138" s="149"/>
      <c r="L138" s="145"/>
      <c r="M138" s="150"/>
      <c r="T138" s="151"/>
      <c r="AT138" s="147" t="s">
        <v>128</v>
      </c>
      <c r="AU138" s="147" t="s">
        <v>83</v>
      </c>
      <c r="AV138" s="12" t="s">
        <v>81</v>
      </c>
      <c r="AW138" s="12" t="s">
        <v>30</v>
      </c>
      <c r="AX138" s="12" t="s">
        <v>73</v>
      </c>
      <c r="AY138" s="147" t="s">
        <v>120</v>
      </c>
    </row>
    <row r="139" spans="2:65" s="13" customFormat="1">
      <c r="B139" s="152"/>
      <c r="D139" s="146" t="s">
        <v>128</v>
      </c>
      <c r="E139" s="153" t="s">
        <v>1</v>
      </c>
      <c r="F139" s="154" t="s">
        <v>140</v>
      </c>
      <c r="H139" s="155">
        <v>4.5</v>
      </c>
      <c r="I139" s="156"/>
      <c r="L139" s="152"/>
      <c r="M139" s="157"/>
      <c r="T139" s="158"/>
      <c r="AT139" s="153" t="s">
        <v>128</v>
      </c>
      <c r="AU139" s="153" t="s">
        <v>83</v>
      </c>
      <c r="AV139" s="13" t="s">
        <v>83</v>
      </c>
      <c r="AW139" s="13" t="s">
        <v>30</v>
      </c>
      <c r="AX139" s="13" t="s">
        <v>73</v>
      </c>
      <c r="AY139" s="153" t="s">
        <v>120</v>
      </c>
    </row>
    <row r="140" spans="2:65" s="14" customFormat="1">
      <c r="B140" s="159"/>
      <c r="D140" s="146" t="s">
        <v>128</v>
      </c>
      <c r="E140" s="160" t="s">
        <v>1</v>
      </c>
      <c r="F140" s="161" t="s">
        <v>141</v>
      </c>
      <c r="H140" s="162">
        <v>304.5</v>
      </c>
      <c r="I140" s="163"/>
      <c r="L140" s="159"/>
      <c r="M140" s="164"/>
      <c r="T140" s="165"/>
      <c r="AT140" s="160" t="s">
        <v>128</v>
      </c>
      <c r="AU140" s="160" t="s">
        <v>83</v>
      </c>
      <c r="AV140" s="14" t="s">
        <v>126</v>
      </c>
      <c r="AW140" s="14" t="s">
        <v>30</v>
      </c>
      <c r="AX140" s="14" t="s">
        <v>81</v>
      </c>
      <c r="AY140" s="160" t="s">
        <v>120</v>
      </c>
    </row>
    <row r="141" spans="2:65" s="1" customFormat="1" ht="24.2" customHeight="1">
      <c r="B141" s="32"/>
      <c r="C141" s="132" t="s">
        <v>83</v>
      </c>
      <c r="D141" s="132" t="s">
        <v>122</v>
      </c>
      <c r="E141" s="133" t="s">
        <v>142</v>
      </c>
      <c r="F141" s="134" t="s">
        <v>143</v>
      </c>
      <c r="G141" s="135" t="s">
        <v>125</v>
      </c>
      <c r="H141" s="136">
        <v>19</v>
      </c>
      <c r="I141" s="137"/>
      <c r="J141" s="138">
        <f>ROUND(I141*H141,2)</f>
        <v>0</v>
      </c>
      <c r="K141" s="134" t="s">
        <v>144</v>
      </c>
      <c r="L141" s="32"/>
      <c r="M141" s="139" t="s">
        <v>1</v>
      </c>
      <c r="N141" s="140" t="s">
        <v>38</v>
      </c>
      <c r="P141" s="141">
        <f>O141*H141</f>
        <v>0</v>
      </c>
      <c r="Q141" s="141">
        <v>8.6800000000000002E-3</v>
      </c>
      <c r="R141" s="141">
        <f>Q141*H141</f>
        <v>0.16492000000000001</v>
      </c>
      <c r="S141" s="141">
        <v>0</v>
      </c>
      <c r="T141" s="142">
        <f>S141*H141</f>
        <v>0</v>
      </c>
      <c r="AR141" s="143" t="s">
        <v>126</v>
      </c>
      <c r="AT141" s="143" t="s">
        <v>122</v>
      </c>
      <c r="AU141" s="143" t="s">
        <v>83</v>
      </c>
      <c r="AY141" s="17" t="s">
        <v>120</v>
      </c>
      <c r="BE141" s="144">
        <f>IF(N141="základní",J141,0)</f>
        <v>0</v>
      </c>
      <c r="BF141" s="144">
        <f>IF(N141="snížená",J141,0)</f>
        <v>0</v>
      </c>
      <c r="BG141" s="144">
        <f>IF(N141="zákl. přenesená",J141,0)</f>
        <v>0</v>
      </c>
      <c r="BH141" s="144">
        <f>IF(N141="sníž. přenesená",J141,0)</f>
        <v>0</v>
      </c>
      <c r="BI141" s="144">
        <f>IF(N141="nulová",J141,0)</f>
        <v>0</v>
      </c>
      <c r="BJ141" s="17" t="s">
        <v>81</v>
      </c>
      <c r="BK141" s="144">
        <f>ROUND(I141*H141,2)</f>
        <v>0</v>
      </c>
      <c r="BL141" s="17" t="s">
        <v>126</v>
      </c>
      <c r="BM141" s="143" t="s">
        <v>145</v>
      </c>
    </row>
    <row r="142" spans="2:65" s="12" customFormat="1">
      <c r="B142" s="145"/>
      <c r="D142" s="146" t="s">
        <v>128</v>
      </c>
      <c r="E142" s="147" t="s">
        <v>1</v>
      </c>
      <c r="F142" s="148" t="s">
        <v>129</v>
      </c>
      <c r="H142" s="147" t="s">
        <v>1</v>
      </c>
      <c r="I142" s="149"/>
      <c r="L142" s="145"/>
      <c r="M142" s="150"/>
      <c r="T142" s="151"/>
      <c r="AT142" s="147" t="s">
        <v>128</v>
      </c>
      <c r="AU142" s="147" t="s">
        <v>83</v>
      </c>
      <c r="AV142" s="12" t="s">
        <v>81</v>
      </c>
      <c r="AW142" s="12" t="s">
        <v>30</v>
      </c>
      <c r="AX142" s="12" t="s">
        <v>73</v>
      </c>
      <c r="AY142" s="147" t="s">
        <v>120</v>
      </c>
    </row>
    <row r="143" spans="2:65" s="13" customFormat="1">
      <c r="B143" s="152"/>
      <c r="D143" s="146" t="s">
        <v>128</v>
      </c>
      <c r="E143" s="153" t="s">
        <v>1</v>
      </c>
      <c r="F143" s="154" t="s">
        <v>146</v>
      </c>
      <c r="H143" s="155">
        <v>3</v>
      </c>
      <c r="I143" s="156"/>
      <c r="L143" s="152"/>
      <c r="M143" s="157"/>
      <c r="T143" s="158"/>
      <c r="AT143" s="153" t="s">
        <v>128</v>
      </c>
      <c r="AU143" s="153" t="s">
        <v>83</v>
      </c>
      <c r="AV143" s="13" t="s">
        <v>83</v>
      </c>
      <c r="AW143" s="13" t="s">
        <v>30</v>
      </c>
      <c r="AX143" s="13" t="s">
        <v>73</v>
      </c>
      <c r="AY143" s="153" t="s">
        <v>120</v>
      </c>
    </row>
    <row r="144" spans="2:65" s="13" customFormat="1">
      <c r="B144" s="152"/>
      <c r="D144" s="146" t="s">
        <v>128</v>
      </c>
      <c r="E144" s="153" t="s">
        <v>1</v>
      </c>
      <c r="F144" s="154" t="s">
        <v>147</v>
      </c>
      <c r="H144" s="155">
        <v>10</v>
      </c>
      <c r="I144" s="156"/>
      <c r="L144" s="152"/>
      <c r="M144" s="157"/>
      <c r="T144" s="158"/>
      <c r="AT144" s="153" t="s">
        <v>128</v>
      </c>
      <c r="AU144" s="153" t="s">
        <v>83</v>
      </c>
      <c r="AV144" s="13" t="s">
        <v>83</v>
      </c>
      <c r="AW144" s="13" t="s">
        <v>30</v>
      </c>
      <c r="AX144" s="13" t="s">
        <v>73</v>
      </c>
      <c r="AY144" s="153" t="s">
        <v>120</v>
      </c>
    </row>
    <row r="145" spans="2:65" s="12" customFormat="1">
      <c r="B145" s="145"/>
      <c r="D145" s="146" t="s">
        <v>128</v>
      </c>
      <c r="E145" s="147" t="s">
        <v>1</v>
      </c>
      <c r="F145" s="148" t="s">
        <v>132</v>
      </c>
      <c r="H145" s="147" t="s">
        <v>1</v>
      </c>
      <c r="I145" s="149"/>
      <c r="L145" s="145"/>
      <c r="M145" s="150"/>
      <c r="T145" s="151"/>
      <c r="AT145" s="147" t="s">
        <v>128</v>
      </c>
      <c r="AU145" s="147" t="s">
        <v>83</v>
      </c>
      <c r="AV145" s="12" t="s">
        <v>81</v>
      </c>
      <c r="AW145" s="12" t="s">
        <v>30</v>
      </c>
      <c r="AX145" s="12" t="s">
        <v>73</v>
      </c>
      <c r="AY145" s="147" t="s">
        <v>120</v>
      </c>
    </row>
    <row r="146" spans="2:65" s="13" customFormat="1">
      <c r="B146" s="152"/>
      <c r="D146" s="146" t="s">
        <v>128</v>
      </c>
      <c r="E146" s="153" t="s">
        <v>1</v>
      </c>
      <c r="F146" s="154" t="s">
        <v>148</v>
      </c>
      <c r="H146" s="155">
        <v>1.2</v>
      </c>
      <c r="I146" s="156"/>
      <c r="L146" s="152"/>
      <c r="M146" s="157"/>
      <c r="T146" s="158"/>
      <c r="AT146" s="153" t="s">
        <v>128</v>
      </c>
      <c r="AU146" s="153" t="s">
        <v>83</v>
      </c>
      <c r="AV146" s="13" t="s">
        <v>83</v>
      </c>
      <c r="AW146" s="13" t="s">
        <v>30</v>
      </c>
      <c r="AX146" s="13" t="s">
        <v>73</v>
      </c>
      <c r="AY146" s="153" t="s">
        <v>120</v>
      </c>
    </row>
    <row r="147" spans="2:65" s="12" customFormat="1">
      <c r="B147" s="145"/>
      <c r="D147" s="146" t="s">
        <v>128</v>
      </c>
      <c r="E147" s="147" t="s">
        <v>1</v>
      </c>
      <c r="F147" s="148" t="s">
        <v>134</v>
      </c>
      <c r="H147" s="147" t="s">
        <v>1</v>
      </c>
      <c r="I147" s="149"/>
      <c r="L147" s="145"/>
      <c r="M147" s="150"/>
      <c r="T147" s="151"/>
      <c r="AT147" s="147" t="s">
        <v>128</v>
      </c>
      <c r="AU147" s="147" t="s">
        <v>83</v>
      </c>
      <c r="AV147" s="12" t="s">
        <v>81</v>
      </c>
      <c r="AW147" s="12" t="s">
        <v>30</v>
      </c>
      <c r="AX147" s="12" t="s">
        <v>73</v>
      </c>
      <c r="AY147" s="147" t="s">
        <v>120</v>
      </c>
    </row>
    <row r="148" spans="2:65" s="13" customFormat="1">
      <c r="B148" s="152"/>
      <c r="D148" s="146" t="s">
        <v>128</v>
      </c>
      <c r="E148" s="153" t="s">
        <v>1</v>
      </c>
      <c r="F148" s="154" t="s">
        <v>148</v>
      </c>
      <c r="H148" s="155">
        <v>1.2</v>
      </c>
      <c r="I148" s="156"/>
      <c r="L148" s="152"/>
      <c r="M148" s="157"/>
      <c r="T148" s="158"/>
      <c r="AT148" s="153" t="s">
        <v>128</v>
      </c>
      <c r="AU148" s="153" t="s">
        <v>83</v>
      </c>
      <c r="AV148" s="13" t="s">
        <v>83</v>
      </c>
      <c r="AW148" s="13" t="s">
        <v>30</v>
      </c>
      <c r="AX148" s="13" t="s">
        <v>73</v>
      </c>
      <c r="AY148" s="153" t="s">
        <v>120</v>
      </c>
    </row>
    <row r="149" spans="2:65" s="12" customFormat="1">
      <c r="B149" s="145"/>
      <c r="D149" s="146" t="s">
        <v>128</v>
      </c>
      <c r="E149" s="147" t="s">
        <v>1</v>
      </c>
      <c r="F149" s="148" t="s">
        <v>136</v>
      </c>
      <c r="H149" s="147" t="s">
        <v>1</v>
      </c>
      <c r="I149" s="149"/>
      <c r="L149" s="145"/>
      <c r="M149" s="150"/>
      <c r="T149" s="151"/>
      <c r="AT149" s="147" t="s">
        <v>128</v>
      </c>
      <c r="AU149" s="147" t="s">
        <v>83</v>
      </c>
      <c r="AV149" s="12" t="s">
        <v>81</v>
      </c>
      <c r="AW149" s="12" t="s">
        <v>30</v>
      </c>
      <c r="AX149" s="12" t="s">
        <v>73</v>
      </c>
      <c r="AY149" s="147" t="s">
        <v>120</v>
      </c>
    </row>
    <row r="150" spans="2:65" s="13" customFormat="1">
      <c r="B150" s="152"/>
      <c r="D150" s="146" t="s">
        <v>128</v>
      </c>
      <c r="E150" s="153" t="s">
        <v>1</v>
      </c>
      <c r="F150" s="154" t="s">
        <v>149</v>
      </c>
      <c r="H150" s="155">
        <v>1.2</v>
      </c>
      <c r="I150" s="156"/>
      <c r="L150" s="152"/>
      <c r="M150" s="157"/>
      <c r="T150" s="158"/>
      <c r="AT150" s="153" t="s">
        <v>128</v>
      </c>
      <c r="AU150" s="153" t="s">
        <v>83</v>
      </c>
      <c r="AV150" s="13" t="s">
        <v>83</v>
      </c>
      <c r="AW150" s="13" t="s">
        <v>30</v>
      </c>
      <c r="AX150" s="13" t="s">
        <v>73</v>
      </c>
      <c r="AY150" s="153" t="s">
        <v>120</v>
      </c>
    </row>
    <row r="151" spans="2:65" s="12" customFormat="1">
      <c r="B151" s="145"/>
      <c r="D151" s="146" t="s">
        <v>128</v>
      </c>
      <c r="E151" s="147" t="s">
        <v>1</v>
      </c>
      <c r="F151" s="148" t="s">
        <v>138</v>
      </c>
      <c r="H151" s="147" t="s">
        <v>1</v>
      </c>
      <c r="I151" s="149"/>
      <c r="L151" s="145"/>
      <c r="M151" s="150"/>
      <c r="T151" s="151"/>
      <c r="AT151" s="147" t="s">
        <v>128</v>
      </c>
      <c r="AU151" s="147" t="s">
        <v>83</v>
      </c>
      <c r="AV151" s="12" t="s">
        <v>81</v>
      </c>
      <c r="AW151" s="12" t="s">
        <v>30</v>
      </c>
      <c r="AX151" s="12" t="s">
        <v>73</v>
      </c>
      <c r="AY151" s="147" t="s">
        <v>120</v>
      </c>
    </row>
    <row r="152" spans="2:65" s="13" customFormat="1">
      <c r="B152" s="152"/>
      <c r="D152" s="146" t="s">
        <v>128</v>
      </c>
      <c r="E152" s="153" t="s">
        <v>1</v>
      </c>
      <c r="F152" s="154" t="s">
        <v>150</v>
      </c>
      <c r="H152" s="155">
        <v>1.2</v>
      </c>
      <c r="I152" s="156"/>
      <c r="L152" s="152"/>
      <c r="M152" s="157"/>
      <c r="T152" s="158"/>
      <c r="AT152" s="153" t="s">
        <v>128</v>
      </c>
      <c r="AU152" s="153" t="s">
        <v>83</v>
      </c>
      <c r="AV152" s="13" t="s">
        <v>83</v>
      </c>
      <c r="AW152" s="13" t="s">
        <v>30</v>
      </c>
      <c r="AX152" s="13" t="s">
        <v>73</v>
      </c>
      <c r="AY152" s="153" t="s">
        <v>120</v>
      </c>
    </row>
    <row r="153" spans="2:65" s="12" customFormat="1">
      <c r="B153" s="145"/>
      <c r="D153" s="146" t="s">
        <v>128</v>
      </c>
      <c r="E153" s="147" t="s">
        <v>1</v>
      </c>
      <c r="F153" s="148" t="s">
        <v>151</v>
      </c>
      <c r="H153" s="147" t="s">
        <v>1</v>
      </c>
      <c r="I153" s="149"/>
      <c r="L153" s="145"/>
      <c r="M153" s="150"/>
      <c r="T153" s="151"/>
      <c r="AT153" s="147" t="s">
        <v>128</v>
      </c>
      <c r="AU153" s="147" t="s">
        <v>83</v>
      </c>
      <c r="AV153" s="12" t="s">
        <v>81</v>
      </c>
      <c r="AW153" s="12" t="s">
        <v>30</v>
      </c>
      <c r="AX153" s="12" t="s">
        <v>73</v>
      </c>
      <c r="AY153" s="147" t="s">
        <v>120</v>
      </c>
    </row>
    <row r="154" spans="2:65" s="13" customFormat="1">
      <c r="B154" s="152"/>
      <c r="D154" s="146" t="s">
        <v>128</v>
      </c>
      <c r="E154" s="153" t="s">
        <v>1</v>
      </c>
      <c r="F154" s="154" t="s">
        <v>150</v>
      </c>
      <c r="H154" s="155">
        <v>1.2</v>
      </c>
      <c r="I154" s="156"/>
      <c r="L154" s="152"/>
      <c r="M154" s="157"/>
      <c r="T154" s="158"/>
      <c r="AT154" s="153" t="s">
        <v>128</v>
      </c>
      <c r="AU154" s="153" t="s">
        <v>83</v>
      </c>
      <c r="AV154" s="13" t="s">
        <v>83</v>
      </c>
      <c r="AW154" s="13" t="s">
        <v>30</v>
      </c>
      <c r="AX154" s="13" t="s">
        <v>73</v>
      </c>
      <c r="AY154" s="153" t="s">
        <v>120</v>
      </c>
    </row>
    <row r="155" spans="2:65" s="14" customFormat="1">
      <c r="B155" s="159"/>
      <c r="D155" s="146" t="s">
        <v>128</v>
      </c>
      <c r="E155" s="160" t="s">
        <v>1</v>
      </c>
      <c r="F155" s="161" t="s">
        <v>141</v>
      </c>
      <c r="H155" s="162">
        <v>18.999999999999996</v>
      </c>
      <c r="I155" s="163"/>
      <c r="L155" s="159"/>
      <c r="M155" s="164"/>
      <c r="T155" s="165"/>
      <c r="AT155" s="160" t="s">
        <v>128</v>
      </c>
      <c r="AU155" s="160" t="s">
        <v>83</v>
      </c>
      <c r="AV155" s="14" t="s">
        <v>126</v>
      </c>
      <c r="AW155" s="14" t="s">
        <v>30</v>
      </c>
      <c r="AX155" s="14" t="s">
        <v>81</v>
      </c>
      <c r="AY155" s="160" t="s">
        <v>120</v>
      </c>
    </row>
    <row r="156" spans="2:65" s="1" customFormat="1" ht="24.2" customHeight="1">
      <c r="B156" s="32"/>
      <c r="C156" s="132" t="s">
        <v>152</v>
      </c>
      <c r="D156" s="132" t="s">
        <v>122</v>
      </c>
      <c r="E156" s="133" t="s">
        <v>153</v>
      </c>
      <c r="F156" s="134" t="s">
        <v>154</v>
      </c>
      <c r="G156" s="135" t="s">
        <v>125</v>
      </c>
      <c r="H156" s="136">
        <v>40</v>
      </c>
      <c r="I156" s="137"/>
      <c r="J156" s="138">
        <f>ROUND(I156*H156,2)</f>
        <v>0</v>
      </c>
      <c r="K156" s="134" t="s">
        <v>144</v>
      </c>
      <c r="L156" s="32"/>
      <c r="M156" s="139" t="s">
        <v>1</v>
      </c>
      <c r="N156" s="140" t="s">
        <v>38</v>
      </c>
      <c r="P156" s="141">
        <f>O156*H156</f>
        <v>0</v>
      </c>
      <c r="Q156" s="141">
        <v>6.053E-2</v>
      </c>
      <c r="R156" s="141">
        <f>Q156*H156</f>
        <v>2.4211999999999998</v>
      </c>
      <c r="S156" s="141">
        <v>0</v>
      </c>
      <c r="T156" s="142">
        <f>S156*H156</f>
        <v>0</v>
      </c>
      <c r="AR156" s="143" t="s">
        <v>126</v>
      </c>
      <c r="AT156" s="143" t="s">
        <v>122</v>
      </c>
      <c r="AU156" s="143" t="s">
        <v>83</v>
      </c>
      <c r="AY156" s="17" t="s">
        <v>120</v>
      </c>
      <c r="BE156" s="144">
        <f>IF(N156="základní",J156,0)</f>
        <v>0</v>
      </c>
      <c r="BF156" s="144">
        <f>IF(N156="snížená",J156,0)</f>
        <v>0</v>
      </c>
      <c r="BG156" s="144">
        <f>IF(N156="zákl. přenesená",J156,0)</f>
        <v>0</v>
      </c>
      <c r="BH156" s="144">
        <f>IF(N156="sníž. přenesená",J156,0)</f>
        <v>0</v>
      </c>
      <c r="BI156" s="144">
        <f>IF(N156="nulová",J156,0)</f>
        <v>0</v>
      </c>
      <c r="BJ156" s="17" t="s">
        <v>81</v>
      </c>
      <c r="BK156" s="144">
        <f>ROUND(I156*H156,2)</f>
        <v>0</v>
      </c>
      <c r="BL156" s="17" t="s">
        <v>126</v>
      </c>
      <c r="BM156" s="143" t="s">
        <v>155</v>
      </c>
    </row>
    <row r="157" spans="2:65" s="12" customFormat="1">
      <c r="B157" s="145"/>
      <c r="D157" s="146" t="s">
        <v>128</v>
      </c>
      <c r="E157" s="147" t="s">
        <v>1</v>
      </c>
      <c r="F157" s="148" t="s">
        <v>129</v>
      </c>
      <c r="H157" s="147" t="s">
        <v>1</v>
      </c>
      <c r="I157" s="149"/>
      <c r="L157" s="145"/>
      <c r="M157" s="150"/>
      <c r="T157" s="151"/>
      <c r="AT157" s="147" t="s">
        <v>128</v>
      </c>
      <c r="AU157" s="147" t="s">
        <v>83</v>
      </c>
      <c r="AV157" s="12" t="s">
        <v>81</v>
      </c>
      <c r="AW157" s="12" t="s">
        <v>30</v>
      </c>
      <c r="AX157" s="12" t="s">
        <v>73</v>
      </c>
      <c r="AY157" s="147" t="s">
        <v>120</v>
      </c>
    </row>
    <row r="158" spans="2:65" s="13" customFormat="1">
      <c r="B158" s="152"/>
      <c r="D158" s="146" t="s">
        <v>128</v>
      </c>
      <c r="E158" s="153" t="s">
        <v>1</v>
      </c>
      <c r="F158" s="154" t="s">
        <v>156</v>
      </c>
      <c r="H158" s="155">
        <v>8</v>
      </c>
      <c r="I158" s="156"/>
      <c r="L158" s="152"/>
      <c r="M158" s="157"/>
      <c r="T158" s="158"/>
      <c r="AT158" s="153" t="s">
        <v>128</v>
      </c>
      <c r="AU158" s="153" t="s">
        <v>83</v>
      </c>
      <c r="AV158" s="13" t="s">
        <v>83</v>
      </c>
      <c r="AW158" s="13" t="s">
        <v>30</v>
      </c>
      <c r="AX158" s="13" t="s">
        <v>73</v>
      </c>
      <c r="AY158" s="153" t="s">
        <v>120</v>
      </c>
    </row>
    <row r="159" spans="2:65" s="12" customFormat="1">
      <c r="B159" s="145"/>
      <c r="D159" s="146" t="s">
        <v>128</v>
      </c>
      <c r="E159" s="147" t="s">
        <v>1</v>
      </c>
      <c r="F159" s="148" t="s">
        <v>134</v>
      </c>
      <c r="H159" s="147" t="s">
        <v>1</v>
      </c>
      <c r="I159" s="149"/>
      <c r="L159" s="145"/>
      <c r="M159" s="150"/>
      <c r="T159" s="151"/>
      <c r="AT159" s="147" t="s">
        <v>128</v>
      </c>
      <c r="AU159" s="147" t="s">
        <v>83</v>
      </c>
      <c r="AV159" s="12" t="s">
        <v>81</v>
      </c>
      <c r="AW159" s="12" t="s">
        <v>30</v>
      </c>
      <c r="AX159" s="12" t="s">
        <v>73</v>
      </c>
      <c r="AY159" s="147" t="s">
        <v>120</v>
      </c>
    </row>
    <row r="160" spans="2:65" s="13" customFormat="1">
      <c r="B160" s="152"/>
      <c r="D160" s="146" t="s">
        <v>128</v>
      </c>
      <c r="E160" s="153" t="s">
        <v>1</v>
      </c>
      <c r="F160" s="154" t="s">
        <v>157</v>
      </c>
      <c r="H160" s="155">
        <v>11</v>
      </c>
      <c r="I160" s="156"/>
      <c r="L160" s="152"/>
      <c r="M160" s="157"/>
      <c r="T160" s="158"/>
      <c r="AT160" s="153" t="s">
        <v>128</v>
      </c>
      <c r="AU160" s="153" t="s">
        <v>83</v>
      </c>
      <c r="AV160" s="13" t="s">
        <v>83</v>
      </c>
      <c r="AW160" s="13" t="s">
        <v>30</v>
      </c>
      <c r="AX160" s="13" t="s">
        <v>73</v>
      </c>
      <c r="AY160" s="153" t="s">
        <v>120</v>
      </c>
    </row>
    <row r="161" spans="2:65" s="12" customFormat="1">
      <c r="B161" s="145"/>
      <c r="D161" s="146" t="s">
        <v>128</v>
      </c>
      <c r="E161" s="147" t="s">
        <v>1</v>
      </c>
      <c r="F161" s="148" t="s">
        <v>136</v>
      </c>
      <c r="H161" s="147" t="s">
        <v>1</v>
      </c>
      <c r="I161" s="149"/>
      <c r="L161" s="145"/>
      <c r="M161" s="150"/>
      <c r="T161" s="151"/>
      <c r="AT161" s="147" t="s">
        <v>128</v>
      </c>
      <c r="AU161" s="147" t="s">
        <v>83</v>
      </c>
      <c r="AV161" s="12" t="s">
        <v>81</v>
      </c>
      <c r="AW161" s="12" t="s">
        <v>30</v>
      </c>
      <c r="AX161" s="12" t="s">
        <v>73</v>
      </c>
      <c r="AY161" s="147" t="s">
        <v>120</v>
      </c>
    </row>
    <row r="162" spans="2:65" s="13" customFormat="1">
      <c r="B162" s="152"/>
      <c r="D162" s="146" t="s">
        <v>128</v>
      </c>
      <c r="E162" s="153" t="s">
        <v>1</v>
      </c>
      <c r="F162" s="154" t="s">
        <v>158</v>
      </c>
      <c r="H162" s="155">
        <v>10</v>
      </c>
      <c r="I162" s="156"/>
      <c r="L162" s="152"/>
      <c r="M162" s="157"/>
      <c r="T162" s="158"/>
      <c r="AT162" s="153" t="s">
        <v>128</v>
      </c>
      <c r="AU162" s="153" t="s">
        <v>83</v>
      </c>
      <c r="AV162" s="13" t="s">
        <v>83</v>
      </c>
      <c r="AW162" s="13" t="s">
        <v>30</v>
      </c>
      <c r="AX162" s="13" t="s">
        <v>73</v>
      </c>
      <c r="AY162" s="153" t="s">
        <v>120</v>
      </c>
    </row>
    <row r="163" spans="2:65" s="12" customFormat="1">
      <c r="B163" s="145"/>
      <c r="D163" s="146" t="s">
        <v>128</v>
      </c>
      <c r="E163" s="147" t="s">
        <v>1</v>
      </c>
      <c r="F163" s="148" t="s">
        <v>138</v>
      </c>
      <c r="H163" s="147" t="s">
        <v>1</v>
      </c>
      <c r="I163" s="149"/>
      <c r="L163" s="145"/>
      <c r="M163" s="150"/>
      <c r="T163" s="151"/>
      <c r="AT163" s="147" t="s">
        <v>128</v>
      </c>
      <c r="AU163" s="147" t="s">
        <v>83</v>
      </c>
      <c r="AV163" s="12" t="s">
        <v>81</v>
      </c>
      <c r="AW163" s="12" t="s">
        <v>30</v>
      </c>
      <c r="AX163" s="12" t="s">
        <v>73</v>
      </c>
      <c r="AY163" s="147" t="s">
        <v>120</v>
      </c>
    </row>
    <row r="164" spans="2:65" s="13" customFormat="1">
      <c r="B164" s="152"/>
      <c r="D164" s="146" t="s">
        <v>128</v>
      </c>
      <c r="E164" s="153" t="s">
        <v>1</v>
      </c>
      <c r="F164" s="154" t="s">
        <v>81</v>
      </c>
      <c r="H164" s="155">
        <v>1</v>
      </c>
      <c r="I164" s="156"/>
      <c r="L164" s="152"/>
      <c r="M164" s="157"/>
      <c r="T164" s="158"/>
      <c r="AT164" s="153" t="s">
        <v>128</v>
      </c>
      <c r="AU164" s="153" t="s">
        <v>83</v>
      </c>
      <c r="AV164" s="13" t="s">
        <v>83</v>
      </c>
      <c r="AW164" s="13" t="s">
        <v>30</v>
      </c>
      <c r="AX164" s="13" t="s">
        <v>73</v>
      </c>
      <c r="AY164" s="153" t="s">
        <v>120</v>
      </c>
    </row>
    <row r="165" spans="2:65" s="12" customFormat="1">
      <c r="B165" s="145"/>
      <c r="D165" s="146" t="s">
        <v>128</v>
      </c>
      <c r="E165" s="147" t="s">
        <v>1</v>
      </c>
      <c r="F165" s="148" t="s">
        <v>159</v>
      </c>
      <c r="H165" s="147" t="s">
        <v>1</v>
      </c>
      <c r="I165" s="149"/>
      <c r="L165" s="145"/>
      <c r="M165" s="150"/>
      <c r="T165" s="151"/>
      <c r="AT165" s="147" t="s">
        <v>128</v>
      </c>
      <c r="AU165" s="147" t="s">
        <v>83</v>
      </c>
      <c r="AV165" s="12" t="s">
        <v>81</v>
      </c>
      <c r="AW165" s="12" t="s">
        <v>30</v>
      </c>
      <c r="AX165" s="12" t="s">
        <v>73</v>
      </c>
      <c r="AY165" s="147" t="s">
        <v>120</v>
      </c>
    </row>
    <row r="166" spans="2:65" s="13" customFormat="1">
      <c r="B166" s="152"/>
      <c r="D166" s="146" t="s">
        <v>128</v>
      </c>
      <c r="E166" s="153" t="s">
        <v>1</v>
      </c>
      <c r="F166" s="154" t="s">
        <v>160</v>
      </c>
      <c r="H166" s="155">
        <v>10</v>
      </c>
      <c r="I166" s="156"/>
      <c r="L166" s="152"/>
      <c r="M166" s="157"/>
      <c r="T166" s="158"/>
      <c r="AT166" s="153" t="s">
        <v>128</v>
      </c>
      <c r="AU166" s="153" t="s">
        <v>83</v>
      </c>
      <c r="AV166" s="13" t="s">
        <v>83</v>
      </c>
      <c r="AW166" s="13" t="s">
        <v>30</v>
      </c>
      <c r="AX166" s="13" t="s">
        <v>73</v>
      </c>
      <c r="AY166" s="153" t="s">
        <v>120</v>
      </c>
    </row>
    <row r="167" spans="2:65" s="14" customFormat="1">
      <c r="B167" s="159"/>
      <c r="D167" s="146" t="s">
        <v>128</v>
      </c>
      <c r="E167" s="160" t="s">
        <v>1</v>
      </c>
      <c r="F167" s="161" t="s">
        <v>141</v>
      </c>
      <c r="H167" s="162">
        <v>40</v>
      </c>
      <c r="I167" s="163"/>
      <c r="L167" s="159"/>
      <c r="M167" s="164"/>
      <c r="T167" s="165"/>
      <c r="AT167" s="160" t="s">
        <v>128</v>
      </c>
      <c r="AU167" s="160" t="s">
        <v>83</v>
      </c>
      <c r="AV167" s="14" t="s">
        <v>126</v>
      </c>
      <c r="AW167" s="14" t="s">
        <v>30</v>
      </c>
      <c r="AX167" s="14" t="s">
        <v>81</v>
      </c>
      <c r="AY167" s="160" t="s">
        <v>120</v>
      </c>
    </row>
    <row r="168" spans="2:65" s="1" customFormat="1" ht="33" customHeight="1">
      <c r="B168" s="32"/>
      <c r="C168" s="132" t="s">
        <v>126</v>
      </c>
      <c r="D168" s="132" t="s">
        <v>122</v>
      </c>
      <c r="E168" s="133" t="s">
        <v>161</v>
      </c>
      <c r="F168" s="134" t="s">
        <v>162</v>
      </c>
      <c r="G168" s="135" t="s">
        <v>163</v>
      </c>
      <c r="H168" s="136">
        <v>155.196</v>
      </c>
      <c r="I168" s="137"/>
      <c r="J168" s="138">
        <f>ROUND(I168*H168,2)</f>
        <v>0</v>
      </c>
      <c r="K168" s="134" t="s">
        <v>144</v>
      </c>
      <c r="L168" s="32"/>
      <c r="M168" s="139" t="s">
        <v>1</v>
      </c>
      <c r="N168" s="140" t="s">
        <v>38</v>
      </c>
      <c r="P168" s="141">
        <f>O168*H168</f>
        <v>0</v>
      </c>
      <c r="Q168" s="141">
        <v>0</v>
      </c>
      <c r="R168" s="141">
        <f>Q168*H168</f>
        <v>0</v>
      </c>
      <c r="S168" s="141">
        <v>0</v>
      </c>
      <c r="T168" s="142">
        <f>S168*H168</f>
        <v>0</v>
      </c>
      <c r="AR168" s="143" t="s">
        <v>126</v>
      </c>
      <c r="AT168" s="143" t="s">
        <v>122</v>
      </c>
      <c r="AU168" s="143" t="s">
        <v>83</v>
      </c>
      <c r="AY168" s="17" t="s">
        <v>120</v>
      </c>
      <c r="BE168" s="144">
        <f>IF(N168="základní",J168,0)</f>
        <v>0</v>
      </c>
      <c r="BF168" s="144">
        <f>IF(N168="snížená",J168,0)</f>
        <v>0</v>
      </c>
      <c r="BG168" s="144">
        <f>IF(N168="zákl. přenesená",J168,0)</f>
        <v>0</v>
      </c>
      <c r="BH168" s="144">
        <f>IF(N168="sníž. přenesená",J168,0)</f>
        <v>0</v>
      </c>
      <c r="BI168" s="144">
        <f>IF(N168="nulová",J168,0)</f>
        <v>0</v>
      </c>
      <c r="BJ168" s="17" t="s">
        <v>81</v>
      </c>
      <c r="BK168" s="144">
        <f>ROUND(I168*H168,2)</f>
        <v>0</v>
      </c>
      <c r="BL168" s="17" t="s">
        <v>126</v>
      </c>
      <c r="BM168" s="143" t="s">
        <v>164</v>
      </c>
    </row>
    <row r="169" spans="2:65" s="12" customFormat="1">
      <c r="B169" s="145"/>
      <c r="D169" s="146" t="s">
        <v>128</v>
      </c>
      <c r="E169" s="147" t="s">
        <v>1</v>
      </c>
      <c r="F169" s="148" t="s">
        <v>129</v>
      </c>
      <c r="H169" s="147" t="s">
        <v>1</v>
      </c>
      <c r="I169" s="149"/>
      <c r="L169" s="145"/>
      <c r="M169" s="150"/>
      <c r="T169" s="151"/>
      <c r="AT169" s="147" t="s">
        <v>128</v>
      </c>
      <c r="AU169" s="147" t="s">
        <v>83</v>
      </c>
      <c r="AV169" s="12" t="s">
        <v>81</v>
      </c>
      <c r="AW169" s="12" t="s">
        <v>30</v>
      </c>
      <c r="AX169" s="12" t="s">
        <v>73</v>
      </c>
      <c r="AY169" s="147" t="s">
        <v>120</v>
      </c>
    </row>
    <row r="170" spans="2:65" s="13" customFormat="1">
      <c r="B170" s="152"/>
      <c r="D170" s="146" t="s">
        <v>128</v>
      </c>
      <c r="E170" s="153" t="s">
        <v>1</v>
      </c>
      <c r="F170" s="154" t="s">
        <v>165</v>
      </c>
      <c r="H170" s="155">
        <v>105.6</v>
      </c>
      <c r="I170" s="156"/>
      <c r="L170" s="152"/>
      <c r="M170" s="157"/>
      <c r="T170" s="158"/>
      <c r="AT170" s="153" t="s">
        <v>128</v>
      </c>
      <c r="AU170" s="153" t="s">
        <v>83</v>
      </c>
      <c r="AV170" s="13" t="s">
        <v>83</v>
      </c>
      <c r="AW170" s="13" t="s">
        <v>30</v>
      </c>
      <c r="AX170" s="13" t="s">
        <v>73</v>
      </c>
      <c r="AY170" s="153" t="s">
        <v>120</v>
      </c>
    </row>
    <row r="171" spans="2:65" s="13" customFormat="1">
      <c r="B171" s="152"/>
      <c r="D171" s="146" t="s">
        <v>128</v>
      </c>
      <c r="E171" s="153" t="s">
        <v>1</v>
      </c>
      <c r="F171" s="154" t="s">
        <v>166</v>
      </c>
      <c r="H171" s="155">
        <v>267.52</v>
      </c>
      <c r="I171" s="156"/>
      <c r="L171" s="152"/>
      <c r="M171" s="157"/>
      <c r="T171" s="158"/>
      <c r="AT171" s="153" t="s">
        <v>128</v>
      </c>
      <c r="AU171" s="153" t="s">
        <v>83</v>
      </c>
      <c r="AV171" s="13" t="s">
        <v>83</v>
      </c>
      <c r="AW171" s="13" t="s">
        <v>30</v>
      </c>
      <c r="AX171" s="13" t="s">
        <v>73</v>
      </c>
      <c r="AY171" s="153" t="s">
        <v>120</v>
      </c>
    </row>
    <row r="172" spans="2:65" s="12" customFormat="1">
      <c r="B172" s="145"/>
      <c r="D172" s="146" t="s">
        <v>128</v>
      </c>
      <c r="E172" s="147" t="s">
        <v>1</v>
      </c>
      <c r="F172" s="148" t="s">
        <v>132</v>
      </c>
      <c r="H172" s="147" t="s">
        <v>1</v>
      </c>
      <c r="I172" s="149"/>
      <c r="L172" s="145"/>
      <c r="M172" s="150"/>
      <c r="T172" s="151"/>
      <c r="AT172" s="147" t="s">
        <v>128</v>
      </c>
      <c r="AU172" s="147" t="s">
        <v>83</v>
      </c>
      <c r="AV172" s="12" t="s">
        <v>81</v>
      </c>
      <c r="AW172" s="12" t="s">
        <v>30</v>
      </c>
      <c r="AX172" s="12" t="s">
        <v>73</v>
      </c>
      <c r="AY172" s="147" t="s">
        <v>120</v>
      </c>
    </row>
    <row r="173" spans="2:65" s="13" customFormat="1">
      <c r="B173" s="152"/>
      <c r="D173" s="146" t="s">
        <v>128</v>
      </c>
      <c r="E173" s="153" t="s">
        <v>1</v>
      </c>
      <c r="F173" s="154" t="s">
        <v>167</v>
      </c>
      <c r="H173" s="155">
        <v>22.44</v>
      </c>
      <c r="I173" s="156"/>
      <c r="L173" s="152"/>
      <c r="M173" s="157"/>
      <c r="T173" s="158"/>
      <c r="AT173" s="153" t="s">
        <v>128</v>
      </c>
      <c r="AU173" s="153" t="s">
        <v>83</v>
      </c>
      <c r="AV173" s="13" t="s">
        <v>83</v>
      </c>
      <c r="AW173" s="13" t="s">
        <v>30</v>
      </c>
      <c r="AX173" s="13" t="s">
        <v>73</v>
      </c>
      <c r="AY173" s="153" t="s">
        <v>120</v>
      </c>
    </row>
    <row r="174" spans="2:65" s="12" customFormat="1">
      <c r="B174" s="145"/>
      <c r="D174" s="146" t="s">
        <v>128</v>
      </c>
      <c r="E174" s="147" t="s">
        <v>1</v>
      </c>
      <c r="F174" s="148" t="s">
        <v>134</v>
      </c>
      <c r="H174" s="147" t="s">
        <v>1</v>
      </c>
      <c r="I174" s="149"/>
      <c r="L174" s="145"/>
      <c r="M174" s="150"/>
      <c r="T174" s="151"/>
      <c r="AT174" s="147" t="s">
        <v>128</v>
      </c>
      <c r="AU174" s="147" t="s">
        <v>83</v>
      </c>
      <c r="AV174" s="12" t="s">
        <v>81</v>
      </c>
      <c r="AW174" s="12" t="s">
        <v>30</v>
      </c>
      <c r="AX174" s="12" t="s">
        <v>73</v>
      </c>
      <c r="AY174" s="147" t="s">
        <v>120</v>
      </c>
    </row>
    <row r="175" spans="2:65" s="13" customFormat="1">
      <c r="B175" s="152"/>
      <c r="D175" s="146" t="s">
        <v>128</v>
      </c>
      <c r="E175" s="153" t="s">
        <v>1</v>
      </c>
      <c r="F175" s="154" t="s">
        <v>168</v>
      </c>
      <c r="H175" s="155">
        <v>19.440000000000001</v>
      </c>
      <c r="I175" s="156"/>
      <c r="L175" s="152"/>
      <c r="M175" s="157"/>
      <c r="T175" s="158"/>
      <c r="AT175" s="153" t="s">
        <v>128</v>
      </c>
      <c r="AU175" s="153" t="s">
        <v>83</v>
      </c>
      <c r="AV175" s="13" t="s">
        <v>83</v>
      </c>
      <c r="AW175" s="13" t="s">
        <v>30</v>
      </c>
      <c r="AX175" s="13" t="s">
        <v>73</v>
      </c>
      <c r="AY175" s="153" t="s">
        <v>120</v>
      </c>
    </row>
    <row r="176" spans="2:65" s="12" customFormat="1">
      <c r="B176" s="145"/>
      <c r="D176" s="146" t="s">
        <v>128</v>
      </c>
      <c r="E176" s="147" t="s">
        <v>1</v>
      </c>
      <c r="F176" s="148" t="s">
        <v>136</v>
      </c>
      <c r="H176" s="147" t="s">
        <v>1</v>
      </c>
      <c r="I176" s="149"/>
      <c r="L176" s="145"/>
      <c r="M176" s="150"/>
      <c r="T176" s="151"/>
      <c r="AT176" s="147" t="s">
        <v>128</v>
      </c>
      <c r="AU176" s="147" t="s">
        <v>83</v>
      </c>
      <c r="AV176" s="12" t="s">
        <v>81</v>
      </c>
      <c r="AW176" s="12" t="s">
        <v>30</v>
      </c>
      <c r="AX176" s="12" t="s">
        <v>73</v>
      </c>
      <c r="AY176" s="147" t="s">
        <v>120</v>
      </c>
    </row>
    <row r="177" spans="2:65" s="13" customFormat="1">
      <c r="B177" s="152"/>
      <c r="D177" s="146" t="s">
        <v>128</v>
      </c>
      <c r="E177" s="153" t="s">
        <v>1</v>
      </c>
      <c r="F177" s="154" t="s">
        <v>169</v>
      </c>
      <c r="H177" s="155">
        <v>15.12</v>
      </c>
      <c r="I177" s="156"/>
      <c r="L177" s="152"/>
      <c r="M177" s="157"/>
      <c r="T177" s="158"/>
      <c r="AT177" s="153" t="s">
        <v>128</v>
      </c>
      <c r="AU177" s="153" t="s">
        <v>83</v>
      </c>
      <c r="AV177" s="13" t="s">
        <v>83</v>
      </c>
      <c r="AW177" s="13" t="s">
        <v>30</v>
      </c>
      <c r="AX177" s="13" t="s">
        <v>73</v>
      </c>
      <c r="AY177" s="153" t="s">
        <v>120</v>
      </c>
    </row>
    <row r="178" spans="2:65" s="12" customFormat="1">
      <c r="B178" s="145"/>
      <c r="D178" s="146" t="s">
        <v>128</v>
      </c>
      <c r="E178" s="147" t="s">
        <v>1</v>
      </c>
      <c r="F178" s="148" t="s">
        <v>138</v>
      </c>
      <c r="H178" s="147" t="s">
        <v>1</v>
      </c>
      <c r="I178" s="149"/>
      <c r="L178" s="145"/>
      <c r="M178" s="150"/>
      <c r="T178" s="151"/>
      <c r="AT178" s="147" t="s">
        <v>128</v>
      </c>
      <c r="AU178" s="147" t="s">
        <v>83</v>
      </c>
      <c r="AV178" s="12" t="s">
        <v>81</v>
      </c>
      <c r="AW178" s="12" t="s">
        <v>30</v>
      </c>
      <c r="AX178" s="12" t="s">
        <v>73</v>
      </c>
      <c r="AY178" s="147" t="s">
        <v>120</v>
      </c>
    </row>
    <row r="179" spans="2:65" s="13" customFormat="1">
      <c r="B179" s="152"/>
      <c r="D179" s="146" t="s">
        <v>128</v>
      </c>
      <c r="E179" s="153" t="s">
        <v>1</v>
      </c>
      <c r="F179" s="154" t="s">
        <v>170</v>
      </c>
      <c r="H179" s="155">
        <v>21.6</v>
      </c>
      <c r="I179" s="156"/>
      <c r="L179" s="152"/>
      <c r="M179" s="157"/>
      <c r="T179" s="158"/>
      <c r="AT179" s="153" t="s">
        <v>128</v>
      </c>
      <c r="AU179" s="153" t="s">
        <v>83</v>
      </c>
      <c r="AV179" s="13" t="s">
        <v>83</v>
      </c>
      <c r="AW179" s="13" t="s">
        <v>30</v>
      </c>
      <c r="AX179" s="13" t="s">
        <v>73</v>
      </c>
      <c r="AY179" s="153" t="s">
        <v>120</v>
      </c>
    </row>
    <row r="180" spans="2:65" s="12" customFormat="1">
      <c r="B180" s="145"/>
      <c r="D180" s="146" t="s">
        <v>128</v>
      </c>
      <c r="E180" s="147" t="s">
        <v>1</v>
      </c>
      <c r="F180" s="148" t="s">
        <v>139</v>
      </c>
      <c r="H180" s="147" t="s">
        <v>1</v>
      </c>
      <c r="I180" s="149"/>
      <c r="L180" s="145"/>
      <c r="M180" s="150"/>
      <c r="T180" s="151"/>
      <c r="AT180" s="147" t="s">
        <v>128</v>
      </c>
      <c r="AU180" s="147" t="s">
        <v>83</v>
      </c>
      <c r="AV180" s="12" t="s">
        <v>81</v>
      </c>
      <c r="AW180" s="12" t="s">
        <v>30</v>
      </c>
      <c r="AX180" s="12" t="s">
        <v>73</v>
      </c>
      <c r="AY180" s="147" t="s">
        <v>120</v>
      </c>
    </row>
    <row r="181" spans="2:65" s="13" customFormat="1">
      <c r="B181" s="152"/>
      <c r="D181" s="146" t="s">
        <v>128</v>
      </c>
      <c r="E181" s="153" t="s">
        <v>1</v>
      </c>
      <c r="F181" s="154" t="s">
        <v>171</v>
      </c>
      <c r="H181" s="155">
        <v>10.8</v>
      </c>
      <c r="I181" s="156"/>
      <c r="L181" s="152"/>
      <c r="M181" s="157"/>
      <c r="T181" s="158"/>
      <c r="AT181" s="153" t="s">
        <v>128</v>
      </c>
      <c r="AU181" s="153" t="s">
        <v>83</v>
      </c>
      <c r="AV181" s="13" t="s">
        <v>83</v>
      </c>
      <c r="AW181" s="13" t="s">
        <v>30</v>
      </c>
      <c r="AX181" s="13" t="s">
        <v>73</v>
      </c>
      <c r="AY181" s="153" t="s">
        <v>120</v>
      </c>
    </row>
    <row r="182" spans="2:65" s="12" customFormat="1">
      <c r="B182" s="145"/>
      <c r="D182" s="146" t="s">
        <v>128</v>
      </c>
      <c r="E182" s="147" t="s">
        <v>1</v>
      </c>
      <c r="F182" s="148" t="s">
        <v>172</v>
      </c>
      <c r="H182" s="147" t="s">
        <v>1</v>
      </c>
      <c r="I182" s="149"/>
      <c r="L182" s="145"/>
      <c r="M182" s="150"/>
      <c r="T182" s="151"/>
      <c r="AT182" s="147" t="s">
        <v>128</v>
      </c>
      <c r="AU182" s="147" t="s">
        <v>83</v>
      </c>
      <c r="AV182" s="12" t="s">
        <v>81</v>
      </c>
      <c r="AW182" s="12" t="s">
        <v>30</v>
      </c>
      <c r="AX182" s="12" t="s">
        <v>73</v>
      </c>
      <c r="AY182" s="147" t="s">
        <v>120</v>
      </c>
    </row>
    <row r="183" spans="2:65" s="13" customFormat="1">
      <c r="B183" s="152"/>
      <c r="D183" s="146" t="s">
        <v>128</v>
      </c>
      <c r="E183" s="153" t="s">
        <v>1</v>
      </c>
      <c r="F183" s="154" t="s">
        <v>173</v>
      </c>
      <c r="H183" s="155">
        <v>20.399999999999999</v>
      </c>
      <c r="I183" s="156"/>
      <c r="L183" s="152"/>
      <c r="M183" s="157"/>
      <c r="T183" s="158"/>
      <c r="AT183" s="153" t="s">
        <v>128</v>
      </c>
      <c r="AU183" s="153" t="s">
        <v>83</v>
      </c>
      <c r="AV183" s="13" t="s">
        <v>83</v>
      </c>
      <c r="AW183" s="13" t="s">
        <v>30</v>
      </c>
      <c r="AX183" s="13" t="s">
        <v>73</v>
      </c>
      <c r="AY183" s="153" t="s">
        <v>120</v>
      </c>
    </row>
    <row r="184" spans="2:65" s="12" customFormat="1">
      <c r="B184" s="145"/>
      <c r="D184" s="146" t="s">
        <v>128</v>
      </c>
      <c r="E184" s="147" t="s">
        <v>1</v>
      </c>
      <c r="F184" s="148" t="s">
        <v>159</v>
      </c>
      <c r="H184" s="147" t="s">
        <v>1</v>
      </c>
      <c r="I184" s="149"/>
      <c r="L184" s="145"/>
      <c r="M184" s="150"/>
      <c r="T184" s="151"/>
      <c r="AT184" s="147" t="s">
        <v>128</v>
      </c>
      <c r="AU184" s="147" t="s">
        <v>83</v>
      </c>
      <c r="AV184" s="12" t="s">
        <v>81</v>
      </c>
      <c r="AW184" s="12" t="s">
        <v>30</v>
      </c>
      <c r="AX184" s="12" t="s">
        <v>73</v>
      </c>
      <c r="AY184" s="147" t="s">
        <v>120</v>
      </c>
    </row>
    <row r="185" spans="2:65" s="13" customFormat="1" ht="22.5">
      <c r="B185" s="152"/>
      <c r="D185" s="146" t="s">
        <v>128</v>
      </c>
      <c r="E185" s="153" t="s">
        <v>1</v>
      </c>
      <c r="F185" s="154" t="s">
        <v>174</v>
      </c>
      <c r="H185" s="155">
        <v>34.4</v>
      </c>
      <c r="I185" s="156"/>
      <c r="L185" s="152"/>
      <c r="M185" s="157"/>
      <c r="T185" s="158"/>
      <c r="AT185" s="153" t="s">
        <v>128</v>
      </c>
      <c r="AU185" s="153" t="s">
        <v>83</v>
      </c>
      <c r="AV185" s="13" t="s">
        <v>83</v>
      </c>
      <c r="AW185" s="13" t="s">
        <v>30</v>
      </c>
      <c r="AX185" s="13" t="s">
        <v>73</v>
      </c>
      <c r="AY185" s="153" t="s">
        <v>120</v>
      </c>
    </row>
    <row r="186" spans="2:65" s="15" customFormat="1">
      <c r="B186" s="166"/>
      <c r="D186" s="146" t="s">
        <v>128</v>
      </c>
      <c r="E186" s="167" t="s">
        <v>1</v>
      </c>
      <c r="F186" s="168" t="s">
        <v>175</v>
      </c>
      <c r="H186" s="169">
        <v>517.32000000000005</v>
      </c>
      <c r="I186" s="170"/>
      <c r="L186" s="166"/>
      <c r="M186" s="171"/>
      <c r="T186" s="172"/>
      <c r="AT186" s="167" t="s">
        <v>128</v>
      </c>
      <c r="AU186" s="167" t="s">
        <v>83</v>
      </c>
      <c r="AV186" s="15" t="s">
        <v>152</v>
      </c>
      <c r="AW186" s="15" t="s">
        <v>30</v>
      </c>
      <c r="AX186" s="15" t="s">
        <v>73</v>
      </c>
      <c r="AY186" s="167" t="s">
        <v>120</v>
      </c>
    </row>
    <row r="187" spans="2:65" s="13" customFormat="1">
      <c r="B187" s="152"/>
      <c r="D187" s="146" t="s">
        <v>128</v>
      </c>
      <c r="E187" s="153" t="s">
        <v>1</v>
      </c>
      <c r="F187" s="154" t="s">
        <v>176</v>
      </c>
      <c r="H187" s="155">
        <v>155.196</v>
      </c>
      <c r="I187" s="156"/>
      <c r="L187" s="152"/>
      <c r="M187" s="157"/>
      <c r="T187" s="158"/>
      <c r="AT187" s="153" t="s">
        <v>128</v>
      </c>
      <c r="AU187" s="153" t="s">
        <v>83</v>
      </c>
      <c r="AV187" s="13" t="s">
        <v>83</v>
      </c>
      <c r="AW187" s="13" t="s">
        <v>30</v>
      </c>
      <c r="AX187" s="13" t="s">
        <v>81</v>
      </c>
      <c r="AY187" s="153" t="s">
        <v>120</v>
      </c>
    </row>
    <row r="188" spans="2:65" s="1" customFormat="1" ht="33" customHeight="1">
      <c r="B188" s="32"/>
      <c r="C188" s="132" t="s">
        <v>177</v>
      </c>
      <c r="D188" s="132" t="s">
        <v>122</v>
      </c>
      <c r="E188" s="133" t="s">
        <v>178</v>
      </c>
      <c r="F188" s="134" t="s">
        <v>179</v>
      </c>
      <c r="G188" s="135" t="s">
        <v>163</v>
      </c>
      <c r="H188" s="136">
        <v>310.392</v>
      </c>
      <c r="I188" s="137"/>
      <c r="J188" s="138">
        <f>ROUND(I188*H188,2)</f>
        <v>0</v>
      </c>
      <c r="K188" s="134" t="s">
        <v>144</v>
      </c>
      <c r="L188" s="32"/>
      <c r="M188" s="139" t="s">
        <v>1</v>
      </c>
      <c r="N188" s="140" t="s">
        <v>38</v>
      </c>
      <c r="P188" s="141">
        <f>O188*H188</f>
        <v>0</v>
      </c>
      <c r="Q188" s="141">
        <v>0</v>
      </c>
      <c r="R188" s="141">
        <f>Q188*H188</f>
        <v>0</v>
      </c>
      <c r="S188" s="141">
        <v>0</v>
      </c>
      <c r="T188" s="142">
        <f>S188*H188</f>
        <v>0</v>
      </c>
      <c r="AR188" s="143" t="s">
        <v>126</v>
      </c>
      <c r="AT188" s="143" t="s">
        <v>122</v>
      </c>
      <c r="AU188" s="143" t="s">
        <v>83</v>
      </c>
      <c r="AY188" s="17" t="s">
        <v>120</v>
      </c>
      <c r="BE188" s="144">
        <f>IF(N188="základní",J188,0)</f>
        <v>0</v>
      </c>
      <c r="BF188" s="144">
        <f>IF(N188="snížená",J188,0)</f>
        <v>0</v>
      </c>
      <c r="BG188" s="144">
        <f>IF(N188="zákl. přenesená",J188,0)</f>
        <v>0</v>
      </c>
      <c r="BH188" s="144">
        <f>IF(N188="sníž. přenesená",J188,0)</f>
        <v>0</v>
      </c>
      <c r="BI188" s="144">
        <f>IF(N188="nulová",J188,0)</f>
        <v>0</v>
      </c>
      <c r="BJ188" s="17" t="s">
        <v>81</v>
      </c>
      <c r="BK188" s="144">
        <f>ROUND(I188*H188,2)</f>
        <v>0</v>
      </c>
      <c r="BL188" s="17" t="s">
        <v>126</v>
      </c>
      <c r="BM188" s="143" t="s">
        <v>180</v>
      </c>
    </row>
    <row r="189" spans="2:65" s="12" customFormat="1">
      <c r="B189" s="145"/>
      <c r="D189" s="146" t="s">
        <v>128</v>
      </c>
      <c r="E189" s="147" t="s">
        <v>1</v>
      </c>
      <c r="F189" s="148" t="s">
        <v>129</v>
      </c>
      <c r="H189" s="147" t="s">
        <v>1</v>
      </c>
      <c r="I189" s="149"/>
      <c r="L189" s="145"/>
      <c r="M189" s="150"/>
      <c r="T189" s="151"/>
      <c r="AT189" s="147" t="s">
        <v>128</v>
      </c>
      <c r="AU189" s="147" t="s">
        <v>83</v>
      </c>
      <c r="AV189" s="12" t="s">
        <v>81</v>
      </c>
      <c r="AW189" s="12" t="s">
        <v>30</v>
      </c>
      <c r="AX189" s="12" t="s">
        <v>73</v>
      </c>
      <c r="AY189" s="147" t="s">
        <v>120</v>
      </c>
    </row>
    <row r="190" spans="2:65" s="13" customFormat="1">
      <c r="B190" s="152"/>
      <c r="D190" s="146" t="s">
        <v>128</v>
      </c>
      <c r="E190" s="153" t="s">
        <v>1</v>
      </c>
      <c r="F190" s="154" t="s">
        <v>165</v>
      </c>
      <c r="H190" s="155">
        <v>105.6</v>
      </c>
      <c r="I190" s="156"/>
      <c r="L190" s="152"/>
      <c r="M190" s="157"/>
      <c r="T190" s="158"/>
      <c r="AT190" s="153" t="s">
        <v>128</v>
      </c>
      <c r="AU190" s="153" t="s">
        <v>83</v>
      </c>
      <c r="AV190" s="13" t="s">
        <v>83</v>
      </c>
      <c r="AW190" s="13" t="s">
        <v>30</v>
      </c>
      <c r="AX190" s="13" t="s">
        <v>73</v>
      </c>
      <c r="AY190" s="153" t="s">
        <v>120</v>
      </c>
    </row>
    <row r="191" spans="2:65" s="13" customFormat="1">
      <c r="B191" s="152"/>
      <c r="D191" s="146" t="s">
        <v>128</v>
      </c>
      <c r="E191" s="153" t="s">
        <v>1</v>
      </c>
      <c r="F191" s="154" t="s">
        <v>166</v>
      </c>
      <c r="H191" s="155">
        <v>267.52</v>
      </c>
      <c r="I191" s="156"/>
      <c r="L191" s="152"/>
      <c r="M191" s="157"/>
      <c r="T191" s="158"/>
      <c r="AT191" s="153" t="s">
        <v>128</v>
      </c>
      <c r="AU191" s="153" t="s">
        <v>83</v>
      </c>
      <c r="AV191" s="13" t="s">
        <v>83</v>
      </c>
      <c r="AW191" s="13" t="s">
        <v>30</v>
      </c>
      <c r="AX191" s="13" t="s">
        <v>73</v>
      </c>
      <c r="AY191" s="153" t="s">
        <v>120</v>
      </c>
    </row>
    <row r="192" spans="2:65" s="12" customFormat="1">
      <c r="B192" s="145"/>
      <c r="D192" s="146" t="s">
        <v>128</v>
      </c>
      <c r="E192" s="147" t="s">
        <v>1</v>
      </c>
      <c r="F192" s="148" t="s">
        <v>132</v>
      </c>
      <c r="H192" s="147" t="s">
        <v>1</v>
      </c>
      <c r="I192" s="149"/>
      <c r="L192" s="145"/>
      <c r="M192" s="150"/>
      <c r="T192" s="151"/>
      <c r="AT192" s="147" t="s">
        <v>128</v>
      </c>
      <c r="AU192" s="147" t="s">
        <v>83</v>
      </c>
      <c r="AV192" s="12" t="s">
        <v>81</v>
      </c>
      <c r="AW192" s="12" t="s">
        <v>30</v>
      </c>
      <c r="AX192" s="12" t="s">
        <v>73</v>
      </c>
      <c r="AY192" s="147" t="s">
        <v>120</v>
      </c>
    </row>
    <row r="193" spans="2:65" s="13" customFormat="1">
      <c r="B193" s="152"/>
      <c r="D193" s="146" t="s">
        <v>128</v>
      </c>
      <c r="E193" s="153" t="s">
        <v>1</v>
      </c>
      <c r="F193" s="154" t="s">
        <v>167</v>
      </c>
      <c r="H193" s="155">
        <v>22.44</v>
      </c>
      <c r="I193" s="156"/>
      <c r="L193" s="152"/>
      <c r="M193" s="157"/>
      <c r="T193" s="158"/>
      <c r="AT193" s="153" t="s">
        <v>128</v>
      </c>
      <c r="AU193" s="153" t="s">
        <v>83</v>
      </c>
      <c r="AV193" s="13" t="s">
        <v>83</v>
      </c>
      <c r="AW193" s="13" t="s">
        <v>30</v>
      </c>
      <c r="AX193" s="13" t="s">
        <v>73</v>
      </c>
      <c r="AY193" s="153" t="s">
        <v>120</v>
      </c>
    </row>
    <row r="194" spans="2:65" s="12" customFormat="1">
      <c r="B194" s="145"/>
      <c r="D194" s="146" t="s">
        <v>128</v>
      </c>
      <c r="E194" s="147" t="s">
        <v>1</v>
      </c>
      <c r="F194" s="148" t="s">
        <v>134</v>
      </c>
      <c r="H194" s="147" t="s">
        <v>1</v>
      </c>
      <c r="I194" s="149"/>
      <c r="L194" s="145"/>
      <c r="M194" s="150"/>
      <c r="T194" s="151"/>
      <c r="AT194" s="147" t="s">
        <v>128</v>
      </c>
      <c r="AU194" s="147" t="s">
        <v>83</v>
      </c>
      <c r="AV194" s="12" t="s">
        <v>81</v>
      </c>
      <c r="AW194" s="12" t="s">
        <v>30</v>
      </c>
      <c r="AX194" s="12" t="s">
        <v>73</v>
      </c>
      <c r="AY194" s="147" t="s">
        <v>120</v>
      </c>
    </row>
    <row r="195" spans="2:65" s="13" customFormat="1">
      <c r="B195" s="152"/>
      <c r="D195" s="146" t="s">
        <v>128</v>
      </c>
      <c r="E195" s="153" t="s">
        <v>1</v>
      </c>
      <c r="F195" s="154" t="s">
        <v>168</v>
      </c>
      <c r="H195" s="155">
        <v>19.440000000000001</v>
      </c>
      <c r="I195" s="156"/>
      <c r="L195" s="152"/>
      <c r="M195" s="157"/>
      <c r="T195" s="158"/>
      <c r="AT195" s="153" t="s">
        <v>128</v>
      </c>
      <c r="AU195" s="153" t="s">
        <v>83</v>
      </c>
      <c r="AV195" s="13" t="s">
        <v>83</v>
      </c>
      <c r="AW195" s="13" t="s">
        <v>30</v>
      </c>
      <c r="AX195" s="13" t="s">
        <v>73</v>
      </c>
      <c r="AY195" s="153" t="s">
        <v>120</v>
      </c>
    </row>
    <row r="196" spans="2:65" s="12" customFormat="1">
      <c r="B196" s="145"/>
      <c r="D196" s="146" t="s">
        <v>128</v>
      </c>
      <c r="E196" s="147" t="s">
        <v>1</v>
      </c>
      <c r="F196" s="148" t="s">
        <v>136</v>
      </c>
      <c r="H196" s="147" t="s">
        <v>1</v>
      </c>
      <c r="I196" s="149"/>
      <c r="L196" s="145"/>
      <c r="M196" s="150"/>
      <c r="T196" s="151"/>
      <c r="AT196" s="147" t="s">
        <v>128</v>
      </c>
      <c r="AU196" s="147" t="s">
        <v>83</v>
      </c>
      <c r="AV196" s="12" t="s">
        <v>81</v>
      </c>
      <c r="AW196" s="12" t="s">
        <v>30</v>
      </c>
      <c r="AX196" s="12" t="s">
        <v>73</v>
      </c>
      <c r="AY196" s="147" t="s">
        <v>120</v>
      </c>
    </row>
    <row r="197" spans="2:65" s="13" customFormat="1">
      <c r="B197" s="152"/>
      <c r="D197" s="146" t="s">
        <v>128</v>
      </c>
      <c r="E197" s="153" t="s">
        <v>1</v>
      </c>
      <c r="F197" s="154" t="s">
        <v>169</v>
      </c>
      <c r="H197" s="155">
        <v>15.12</v>
      </c>
      <c r="I197" s="156"/>
      <c r="L197" s="152"/>
      <c r="M197" s="157"/>
      <c r="T197" s="158"/>
      <c r="AT197" s="153" t="s">
        <v>128</v>
      </c>
      <c r="AU197" s="153" t="s">
        <v>83</v>
      </c>
      <c r="AV197" s="13" t="s">
        <v>83</v>
      </c>
      <c r="AW197" s="13" t="s">
        <v>30</v>
      </c>
      <c r="AX197" s="13" t="s">
        <v>73</v>
      </c>
      <c r="AY197" s="153" t="s">
        <v>120</v>
      </c>
    </row>
    <row r="198" spans="2:65" s="12" customFormat="1">
      <c r="B198" s="145"/>
      <c r="D198" s="146" t="s">
        <v>128</v>
      </c>
      <c r="E198" s="147" t="s">
        <v>1</v>
      </c>
      <c r="F198" s="148" t="s">
        <v>138</v>
      </c>
      <c r="H198" s="147" t="s">
        <v>1</v>
      </c>
      <c r="I198" s="149"/>
      <c r="L198" s="145"/>
      <c r="M198" s="150"/>
      <c r="T198" s="151"/>
      <c r="AT198" s="147" t="s">
        <v>128</v>
      </c>
      <c r="AU198" s="147" t="s">
        <v>83</v>
      </c>
      <c r="AV198" s="12" t="s">
        <v>81</v>
      </c>
      <c r="AW198" s="12" t="s">
        <v>30</v>
      </c>
      <c r="AX198" s="12" t="s">
        <v>73</v>
      </c>
      <c r="AY198" s="147" t="s">
        <v>120</v>
      </c>
    </row>
    <row r="199" spans="2:65" s="13" customFormat="1">
      <c r="B199" s="152"/>
      <c r="D199" s="146" t="s">
        <v>128</v>
      </c>
      <c r="E199" s="153" t="s">
        <v>1</v>
      </c>
      <c r="F199" s="154" t="s">
        <v>170</v>
      </c>
      <c r="H199" s="155">
        <v>21.6</v>
      </c>
      <c r="I199" s="156"/>
      <c r="L199" s="152"/>
      <c r="M199" s="157"/>
      <c r="T199" s="158"/>
      <c r="AT199" s="153" t="s">
        <v>128</v>
      </c>
      <c r="AU199" s="153" t="s">
        <v>83</v>
      </c>
      <c r="AV199" s="13" t="s">
        <v>83</v>
      </c>
      <c r="AW199" s="13" t="s">
        <v>30</v>
      </c>
      <c r="AX199" s="13" t="s">
        <v>73</v>
      </c>
      <c r="AY199" s="153" t="s">
        <v>120</v>
      </c>
    </row>
    <row r="200" spans="2:65" s="12" customFormat="1">
      <c r="B200" s="145"/>
      <c r="D200" s="146" t="s">
        <v>128</v>
      </c>
      <c r="E200" s="147" t="s">
        <v>1</v>
      </c>
      <c r="F200" s="148" t="s">
        <v>139</v>
      </c>
      <c r="H200" s="147" t="s">
        <v>1</v>
      </c>
      <c r="I200" s="149"/>
      <c r="L200" s="145"/>
      <c r="M200" s="150"/>
      <c r="T200" s="151"/>
      <c r="AT200" s="147" t="s">
        <v>128</v>
      </c>
      <c r="AU200" s="147" t="s">
        <v>83</v>
      </c>
      <c r="AV200" s="12" t="s">
        <v>81</v>
      </c>
      <c r="AW200" s="12" t="s">
        <v>30</v>
      </c>
      <c r="AX200" s="12" t="s">
        <v>73</v>
      </c>
      <c r="AY200" s="147" t="s">
        <v>120</v>
      </c>
    </row>
    <row r="201" spans="2:65" s="13" customFormat="1">
      <c r="B201" s="152"/>
      <c r="D201" s="146" t="s">
        <v>128</v>
      </c>
      <c r="E201" s="153" t="s">
        <v>1</v>
      </c>
      <c r="F201" s="154" t="s">
        <v>171</v>
      </c>
      <c r="H201" s="155">
        <v>10.8</v>
      </c>
      <c r="I201" s="156"/>
      <c r="L201" s="152"/>
      <c r="M201" s="157"/>
      <c r="T201" s="158"/>
      <c r="AT201" s="153" t="s">
        <v>128</v>
      </c>
      <c r="AU201" s="153" t="s">
        <v>83</v>
      </c>
      <c r="AV201" s="13" t="s">
        <v>83</v>
      </c>
      <c r="AW201" s="13" t="s">
        <v>30</v>
      </c>
      <c r="AX201" s="13" t="s">
        <v>73</v>
      </c>
      <c r="AY201" s="153" t="s">
        <v>120</v>
      </c>
    </row>
    <row r="202" spans="2:65" s="12" customFormat="1">
      <c r="B202" s="145"/>
      <c r="D202" s="146" t="s">
        <v>128</v>
      </c>
      <c r="E202" s="147" t="s">
        <v>1</v>
      </c>
      <c r="F202" s="148" t="s">
        <v>172</v>
      </c>
      <c r="H202" s="147" t="s">
        <v>1</v>
      </c>
      <c r="I202" s="149"/>
      <c r="L202" s="145"/>
      <c r="M202" s="150"/>
      <c r="T202" s="151"/>
      <c r="AT202" s="147" t="s">
        <v>128</v>
      </c>
      <c r="AU202" s="147" t="s">
        <v>83</v>
      </c>
      <c r="AV202" s="12" t="s">
        <v>81</v>
      </c>
      <c r="AW202" s="12" t="s">
        <v>30</v>
      </c>
      <c r="AX202" s="12" t="s">
        <v>73</v>
      </c>
      <c r="AY202" s="147" t="s">
        <v>120</v>
      </c>
    </row>
    <row r="203" spans="2:65" s="13" customFormat="1">
      <c r="B203" s="152"/>
      <c r="D203" s="146" t="s">
        <v>128</v>
      </c>
      <c r="E203" s="153" t="s">
        <v>1</v>
      </c>
      <c r="F203" s="154" t="s">
        <v>173</v>
      </c>
      <c r="H203" s="155">
        <v>20.399999999999999</v>
      </c>
      <c r="I203" s="156"/>
      <c r="L203" s="152"/>
      <c r="M203" s="157"/>
      <c r="T203" s="158"/>
      <c r="AT203" s="153" t="s">
        <v>128</v>
      </c>
      <c r="AU203" s="153" t="s">
        <v>83</v>
      </c>
      <c r="AV203" s="13" t="s">
        <v>83</v>
      </c>
      <c r="AW203" s="13" t="s">
        <v>30</v>
      </c>
      <c r="AX203" s="13" t="s">
        <v>73</v>
      </c>
      <c r="AY203" s="153" t="s">
        <v>120</v>
      </c>
    </row>
    <row r="204" spans="2:65" s="12" customFormat="1">
      <c r="B204" s="145"/>
      <c r="D204" s="146" t="s">
        <v>128</v>
      </c>
      <c r="E204" s="147" t="s">
        <v>1</v>
      </c>
      <c r="F204" s="148" t="s">
        <v>159</v>
      </c>
      <c r="H204" s="147" t="s">
        <v>1</v>
      </c>
      <c r="I204" s="149"/>
      <c r="L204" s="145"/>
      <c r="M204" s="150"/>
      <c r="T204" s="151"/>
      <c r="AT204" s="147" t="s">
        <v>128</v>
      </c>
      <c r="AU204" s="147" t="s">
        <v>83</v>
      </c>
      <c r="AV204" s="12" t="s">
        <v>81</v>
      </c>
      <c r="AW204" s="12" t="s">
        <v>30</v>
      </c>
      <c r="AX204" s="12" t="s">
        <v>73</v>
      </c>
      <c r="AY204" s="147" t="s">
        <v>120</v>
      </c>
    </row>
    <row r="205" spans="2:65" s="13" customFormat="1" ht="22.5">
      <c r="B205" s="152"/>
      <c r="D205" s="146" t="s">
        <v>128</v>
      </c>
      <c r="E205" s="153" t="s">
        <v>1</v>
      </c>
      <c r="F205" s="154" t="s">
        <v>174</v>
      </c>
      <c r="H205" s="155">
        <v>34.4</v>
      </c>
      <c r="I205" s="156"/>
      <c r="L205" s="152"/>
      <c r="M205" s="157"/>
      <c r="T205" s="158"/>
      <c r="AT205" s="153" t="s">
        <v>128</v>
      </c>
      <c r="AU205" s="153" t="s">
        <v>83</v>
      </c>
      <c r="AV205" s="13" t="s">
        <v>83</v>
      </c>
      <c r="AW205" s="13" t="s">
        <v>30</v>
      </c>
      <c r="AX205" s="13" t="s">
        <v>73</v>
      </c>
      <c r="AY205" s="153" t="s">
        <v>120</v>
      </c>
    </row>
    <row r="206" spans="2:65" s="15" customFormat="1">
      <c r="B206" s="166"/>
      <c r="D206" s="146" t="s">
        <v>128</v>
      </c>
      <c r="E206" s="167" t="s">
        <v>1</v>
      </c>
      <c r="F206" s="168" t="s">
        <v>175</v>
      </c>
      <c r="H206" s="169">
        <v>517.32000000000005</v>
      </c>
      <c r="I206" s="170"/>
      <c r="L206" s="166"/>
      <c r="M206" s="171"/>
      <c r="T206" s="172"/>
      <c r="AT206" s="167" t="s">
        <v>128</v>
      </c>
      <c r="AU206" s="167" t="s">
        <v>83</v>
      </c>
      <c r="AV206" s="15" t="s">
        <v>152</v>
      </c>
      <c r="AW206" s="15" t="s">
        <v>30</v>
      </c>
      <c r="AX206" s="15" t="s">
        <v>73</v>
      </c>
      <c r="AY206" s="167" t="s">
        <v>120</v>
      </c>
    </row>
    <row r="207" spans="2:65" s="13" customFormat="1">
      <c r="B207" s="152"/>
      <c r="D207" s="146" t="s">
        <v>128</v>
      </c>
      <c r="E207" s="153" t="s">
        <v>1</v>
      </c>
      <c r="F207" s="154" t="s">
        <v>181</v>
      </c>
      <c r="H207" s="155">
        <v>310.392</v>
      </c>
      <c r="I207" s="156"/>
      <c r="L207" s="152"/>
      <c r="M207" s="157"/>
      <c r="T207" s="158"/>
      <c r="AT207" s="153" t="s">
        <v>128</v>
      </c>
      <c r="AU207" s="153" t="s">
        <v>83</v>
      </c>
      <c r="AV207" s="13" t="s">
        <v>83</v>
      </c>
      <c r="AW207" s="13" t="s">
        <v>30</v>
      </c>
      <c r="AX207" s="13" t="s">
        <v>81</v>
      </c>
      <c r="AY207" s="153" t="s">
        <v>120</v>
      </c>
    </row>
    <row r="208" spans="2:65" s="1" customFormat="1" ht="33" customHeight="1">
      <c r="B208" s="32"/>
      <c r="C208" s="132" t="s">
        <v>182</v>
      </c>
      <c r="D208" s="132" t="s">
        <v>122</v>
      </c>
      <c r="E208" s="133" t="s">
        <v>183</v>
      </c>
      <c r="F208" s="134" t="s">
        <v>184</v>
      </c>
      <c r="G208" s="135" t="s">
        <v>163</v>
      </c>
      <c r="H208" s="136">
        <v>51.731999999999999</v>
      </c>
      <c r="I208" s="137"/>
      <c r="J208" s="138">
        <f>ROUND(I208*H208,2)</f>
        <v>0</v>
      </c>
      <c r="K208" s="134" t="s">
        <v>144</v>
      </c>
      <c r="L208" s="32"/>
      <c r="M208" s="139" t="s">
        <v>1</v>
      </c>
      <c r="N208" s="140" t="s">
        <v>38</v>
      </c>
      <c r="P208" s="141">
        <f>O208*H208</f>
        <v>0</v>
      </c>
      <c r="Q208" s="141">
        <v>0</v>
      </c>
      <c r="R208" s="141">
        <f>Q208*H208</f>
        <v>0</v>
      </c>
      <c r="S208" s="141">
        <v>0</v>
      </c>
      <c r="T208" s="142">
        <f>S208*H208</f>
        <v>0</v>
      </c>
      <c r="AR208" s="143" t="s">
        <v>126</v>
      </c>
      <c r="AT208" s="143" t="s">
        <v>122</v>
      </c>
      <c r="AU208" s="143" t="s">
        <v>83</v>
      </c>
      <c r="AY208" s="17" t="s">
        <v>120</v>
      </c>
      <c r="BE208" s="144">
        <f>IF(N208="základní",J208,0)</f>
        <v>0</v>
      </c>
      <c r="BF208" s="144">
        <f>IF(N208="snížená",J208,0)</f>
        <v>0</v>
      </c>
      <c r="BG208" s="144">
        <f>IF(N208="zákl. přenesená",J208,0)</f>
        <v>0</v>
      </c>
      <c r="BH208" s="144">
        <f>IF(N208="sníž. přenesená",J208,0)</f>
        <v>0</v>
      </c>
      <c r="BI208" s="144">
        <f>IF(N208="nulová",J208,0)</f>
        <v>0</v>
      </c>
      <c r="BJ208" s="17" t="s">
        <v>81</v>
      </c>
      <c r="BK208" s="144">
        <f>ROUND(I208*H208,2)</f>
        <v>0</v>
      </c>
      <c r="BL208" s="17" t="s">
        <v>126</v>
      </c>
      <c r="BM208" s="143" t="s">
        <v>185</v>
      </c>
    </row>
    <row r="209" spans="2:51" s="12" customFormat="1">
      <c r="B209" s="145"/>
      <c r="D209" s="146" t="s">
        <v>128</v>
      </c>
      <c r="E209" s="147" t="s">
        <v>1</v>
      </c>
      <c r="F209" s="148" t="s">
        <v>129</v>
      </c>
      <c r="H209" s="147" t="s">
        <v>1</v>
      </c>
      <c r="I209" s="149"/>
      <c r="L209" s="145"/>
      <c r="M209" s="150"/>
      <c r="T209" s="151"/>
      <c r="AT209" s="147" t="s">
        <v>128</v>
      </c>
      <c r="AU209" s="147" t="s">
        <v>83</v>
      </c>
      <c r="AV209" s="12" t="s">
        <v>81</v>
      </c>
      <c r="AW209" s="12" t="s">
        <v>30</v>
      </c>
      <c r="AX209" s="12" t="s">
        <v>73</v>
      </c>
      <c r="AY209" s="147" t="s">
        <v>120</v>
      </c>
    </row>
    <row r="210" spans="2:51" s="13" customFormat="1">
      <c r="B210" s="152"/>
      <c r="D210" s="146" t="s">
        <v>128</v>
      </c>
      <c r="E210" s="153" t="s">
        <v>1</v>
      </c>
      <c r="F210" s="154" t="s">
        <v>165</v>
      </c>
      <c r="H210" s="155">
        <v>105.6</v>
      </c>
      <c r="I210" s="156"/>
      <c r="L210" s="152"/>
      <c r="M210" s="157"/>
      <c r="T210" s="158"/>
      <c r="AT210" s="153" t="s">
        <v>128</v>
      </c>
      <c r="AU210" s="153" t="s">
        <v>83</v>
      </c>
      <c r="AV210" s="13" t="s">
        <v>83</v>
      </c>
      <c r="AW210" s="13" t="s">
        <v>30</v>
      </c>
      <c r="AX210" s="13" t="s">
        <v>73</v>
      </c>
      <c r="AY210" s="153" t="s">
        <v>120</v>
      </c>
    </row>
    <row r="211" spans="2:51" s="13" customFormat="1">
      <c r="B211" s="152"/>
      <c r="D211" s="146" t="s">
        <v>128</v>
      </c>
      <c r="E211" s="153" t="s">
        <v>1</v>
      </c>
      <c r="F211" s="154" t="s">
        <v>166</v>
      </c>
      <c r="H211" s="155">
        <v>267.52</v>
      </c>
      <c r="I211" s="156"/>
      <c r="L211" s="152"/>
      <c r="M211" s="157"/>
      <c r="T211" s="158"/>
      <c r="AT211" s="153" t="s">
        <v>128</v>
      </c>
      <c r="AU211" s="153" t="s">
        <v>83</v>
      </c>
      <c r="AV211" s="13" t="s">
        <v>83</v>
      </c>
      <c r="AW211" s="13" t="s">
        <v>30</v>
      </c>
      <c r="AX211" s="13" t="s">
        <v>73</v>
      </c>
      <c r="AY211" s="153" t="s">
        <v>120</v>
      </c>
    </row>
    <row r="212" spans="2:51" s="12" customFormat="1">
      <c r="B212" s="145"/>
      <c r="D212" s="146" t="s">
        <v>128</v>
      </c>
      <c r="E212" s="147" t="s">
        <v>1</v>
      </c>
      <c r="F212" s="148" t="s">
        <v>132</v>
      </c>
      <c r="H212" s="147" t="s">
        <v>1</v>
      </c>
      <c r="I212" s="149"/>
      <c r="L212" s="145"/>
      <c r="M212" s="150"/>
      <c r="T212" s="151"/>
      <c r="AT212" s="147" t="s">
        <v>128</v>
      </c>
      <c r="AU212" s="147" t="s">
        <v>83</v>
      </c>
      <c r="AV212" s="12" t="s">
        <v>81</v>
      </c>
      <c r="AW212" s="12" t="s">
        <v>30</v>
      </c>
      <c r="AX212" s="12" t="s">
        <v>73</v>
      </c>
      <c r="AY212" s="147" t="s">
        <v>120</v>
      </c>
    </row>
    <row r="213" spans="2:51" s="13" customFormat="1">
      <c r="B213" s="152"/>
      <c r="D213" s="146" t="s">
        <v>128</v>
      </c>
      <c r="E213" s="153" t="s">
        <v>1</v>
      </c>
      <c r="F213" s="154" t="s">
        <v>167</v>
      </c>
      <c r="H213" s="155">
        <v>22.44</v>
      </c>
      <c r="I213" s="156"/>
      <c r="L213" s="152"/>
      <c r="M213" s="157"/>
      <c r="T213" s="158"/>
      <c r="AT213" s="153" t="s">
        <v>128</v>
      </c>
      <c r="AU213" s="153" t="s">
        <v>83</v>
      </c>
      <c r="AV213" s="13" t="s">
        <v>83</v>
      </c>
      <c r="AW213" s="13" t="s">
        <v>30</v>
      </c>
      <c r="AX213" s="13" t="s">
        <v>73</v>
      </c>
      <c r="AY213" s="153" t="s">
        <v>120</v>
      </c>
    </row>
    <row r="214" spans="2:51" s="12" customFormat="1">
      <c r="B214" s="145"/>
      <c r="D214" s="146" t="s">
        <v>128</v>
      </c>
      <c r="E214" s="147" t="s">
        <v>1</v>
      </c>
      <c r="F214" s="148" t="s">
        <v>134</v>
      </c>
      <c r="H214" s="147" t="s">
        <v>1</v>
      </c>
      <c r="I214" s="149"/>
      <c r="L214" s="145"/>
      <c r="M214" s="150"/>
      <c r="T214" s="151"/>
      <c r="AT214" s="147" t="s">
        <v>128</v>
      </c>
      <c r="AU214" s="147" t="s">
        <v>83</v>
      </c>
      <c r="AV214" s="12" t="s">
        <v>81</v>
      </c>
      <c r="AW214" s="12" t="s">
        <v>30</v>
      </c>
      <c r="AX214" s="12" t="s">
        <v>73</v>
      </c>
      <c r="AY214" s="147" t="s">
        <v>120</v>
      </c>
    </row>
    <row r="215" spans="2:51" s="13" customFormat="1">
      <c r="B215" s="152"/>
      <c r="D215" s="146" t="s">
        <v>128</v>
      </c>
      <c r="E215" s="153" t="s">
        <v>1</v>
      </c>
      <c r="F215" s="154" t="s">
        <v>168</v>
      </c>
      <c r="H215" s="155">
        <v>19.440000000000001</v>
      </c>
      <c r="I215" s="156"/>
      <c r="L215" s="152"/>
      <c r="M215" s="157"/>
      <c r="T215" s="158"/>
      <c r="AT215" s="153" t="s">
        <v>128</v>
      </c>
      <c r="AU215" s="153" t="s">
        <v>83</v>
      </c>
      <c r="AV215" s="13" t="s">
        <v>83</v>
      </c>
      <c r="AW215" s="13" t="s">
        <v>30</v>
      </c>
      <c r="AX215" s="13" t="s">
        <v>73</v>
      </c>
      <c r="AY215" s="153" t="s">
        <v>120</v>
      </c>
    </row>
    <row r="216" spans="2:51" s="12" customFormat="1">
      <c r="B216" s="145"/>
      <c r="D216" s="146" t="s">
        <v>128</v>
      </c>
      <c r="E216" s="147" t="s">
        <v>1</v>
      </c>
      <c r="F216" s="148" t="s">
        <v>136</v>
      </c>
      <c r="H216" s="147" t="s">
        <v>1</v>
      </c>
      <c r="I216" s="149"/>
      <c r="L216" s="145"/>
      <c r="M216" s="150"/>
      <c r="T216" s="151"/>
      <c r="AT216" s="147" t="s">
        <v>128</v>
      </c>
      <c r="AU216" s="147" t="s">
        <v>83</v>
      </c>
      <c r="AV216" s="12" t="s">
        <v>81</v>
      </c>
      <c r="AW216" s="12" t="s">
        <v>30</v>
      </c>
      <c r="AX216" s="12" t="s">
        <v>73</v>
      </c>
      <c r="AY216" s="147" t="s">
        <v>120</v>
      </c>
    </row>
    <row r="217" spans="2:51" s="13" customFormat="1">
      <c r="B217" s="152"/>
      <c r="D217" s="146" t="s">
        <v>128</v>
      </c>
      <c r="E217" s="153" t="s">
        <v>1</v>
      </c>
      <c r="F217" s="154" t="s">
        <v>169</v>
      </c>
      <c r="H217" s="155">
        <v>15.12</v>
      </c>
      <c r="I217" s="156"/>
      <c r="L217" s="152"/>
      <c r="M217" s="157"/>
      <c r="T217" s="158"/>
      <c r="AT217" s="153" t="s">
        <v>128</v>
      </c>
      <c r="AU217" s="153" t="s">
        <v>83</v>
      </c>
      <c r="AV217" s="13" t="s">
        <v>83</v>
      </c>
      <c r="AW217" s="13" t="s">
        <v>30</v>
      </c>
      <c r="AX217" s="13" t="s">
        <v>73</v>
      </c>
      <c r="AY217" s="153" t="s">
        <v>120</v>
      </c>
    </row>
    <row r="218" spans="2:51" s="12" customFormat="1">
      <c r="B218" s="145"/>
      <c r="D218" s="146" t="s">
        <v>128</v>
      </c>
      <c r="E218" s="147" t="s">
        <v>1</v>
      </c>
      <c r="F218" s="148" t="s">
        <v>138</v>
      </c>
      <c r="H218" s="147" t="s">
        <v>1</v>
      </c>
      <c r="I218" s="149"/>
      <c r="L218" s="145"/>
      <c r="M218" s="150"/>
      <c r="T218" s="151"/>
      <c r="AT218" s="147" t="s">
        <v>128</v>
      </c>
      <c r="AU218" s="147" t="s">
        <v>83</v>
      </c>
      <c r="AV218" s="12" t="s">
        <v>81</v>
      </c>
      <c r="AW218" s="12" t="s">
        <v>30</v>
      </c>
      <c r="AX218" s="12" t="s">
        <v>73</v>
      </c>
      <c r="AY218" s="147" t="s">
        <v>120</v>
      </c>
    </row>
    <row r="219" spans="2:51" s="13" customFormat="1">
      <c r="B219" s="152"/>
      <c r="D219" s="146" t="s">
        <v>128</v>
      </c>
      <c r="E219" s="153" t="s">
        <v>1</v>
      </c>
      <c r="F219" s="154" t="s">
        <v>170</v>
      </c>
      <c r="H219" s="155">
        <v>21.6</v>
      </c>
      <c r="I219" s="156"/>
      <c r="L219" s="152"/>
      <c r="M219" s="157"/>
      <c r="T219" s="158"/>
      <c r="AT219" s="153" t="s">
        <v>128</v>
      </c>
      <c r="AU219" s="153" t="s">
        <v>83</v>
      </c>
      <c r="AV219" s="13" t="s">
        <v>83</v>
      </c>
      <c r="AW219" s="13" t="s">
        <v>30</v>
      </c>
      <c r="AX219" s="13" t="s">
        <v>73</v>
      </c>
      <c r="AY219" s="153" t="s">
        <v>120</v>
      </c>
    </row>
    <row r="220" spans="2:51" s="12" customFormat="1">
      <c r="B220" s="145"/>
      <c r="D220" s="146" t="s">
        <v>128</v>
      </c>
      <c r="E220" s="147" t="s">
        <v>1</v>
      </c>
      <c r="F220" s="148" t="s">
        <v>139</v>
      </c>
      <c r="H220" s="147" t="s">
        <v>1</v>
      </c>
      <c r="I220" s="149"/>
      <c r="L220" s="145"/>
      <c r="M220" s="150"/>
      <c r="T220" s="151"/>
      <c r="AT220" s="147" t="s">
        <v>128</v>
      </c>
      <c r="AU220" s="147" t="s">
        <v>83</v>
      </c>
      <c r="AV220" s="12" t="s">
        <v>81</v>
      </c>
      <c r="AW220" s="12" t="s">
        <v>30</v>
      </c>
      <c r="AX220" s="12" t="s">
        <v>73</v>
      </c>
      <c r="AY220" s="147" t="s">
        <v>120</v>
      </c>
    </row>
    <row r="221" spans="2:51" s="13" customFormat="1">
      <c r="B221" s="152"/>
      <c r="D221" s="146" t="s">
        <v>128</v>
      </c>
      <c r="E221" s="153" t="s">
        <v>1</v>
      </c>
      <c r="F221" s="154" t="s">
        <v>171</v>
      </c>
      <c r="H221" s="155">
        <v>10.8</v>
      </c>
      <c r="I221" s="156"/>
      <c r="L221" s="152"/>
      <c r="M221" s="157"/>
      <c r="T221" s="158"/>
      <c r="AT221" s="153" t="s">
        <v>128</v>
      </c>
      <c r="AU221" s="153" t="s">
        <v>83</v>
      </c>
      <c r="AV221" s="13" t="s">
        <v>83</v>
      </c>
      <c r="AW221" s="13" t="s">
        <v>30</v>
      </c>
      <c r="AX221" s="13" t="s">
        <v>73</v>
      </c>
      <c r="AY221" s="153" t="s">
        <v>120</v>
      </c>
    </row>
    <row r="222" spans="2:51" s="12" customFormat="1">
      <c r="B222" s="145"/>
      <c r="D222" s="146" t="s">
        <v>128</v>
      </c>
      <c r="E222" s="147" t="s">
        <v>1</v>
      </c>
      <c r="F222" s="148" t="s">
        <v>172</v>
      </c>
      <c r="H222" s="147" t="s">
        <v>1</v>
      </c>
      <c r="I222" s="149"/>
      <c r="L222" s="145"/>
      <c r="M222" s="150"/>
      <c r="T222" s="151"/>
      <c r="AT222" s="147" t="s">
        <v>128</v>
      </c>
      <c r="AU222" s="147" t="s">
        <v>83</v>
      </c>
      <c r="AV222" s="12" t="s">
        <v>81</v>
      </c>
      <c r="AW222" s="12" t="s">
        <v>30</v>
      </c>
      <c r="AX222" s="12" t="s">
        <v>73</v>
      </c>
      <c r="AY222" s="147" t="s">
        <v>120</v>
      </c>
    </row>
    <row r="223" spans="2:51" s="13" customFormat="1">
      <c r="B223" s="152"/>
      <c r="D223" s="146" t="s">
        <v>128</v>
      </c>
      <c r="E223" s="153" t="s">
        <v>1</v>
      </c>
      <c r="F223" s="154" t="s">
        <v>173</v>
      </c>
      <c r="H223" s="155">
        <v>20.399999999999999</v>
      </c>
      <c r="I223" s="156"/>
      <c r="L223" s="152"/>
      <c r="M223" s="157"/>
      <c r="T223" s="158"/>
      <c r="AT223" s="153" t="s">
        <v>128</v>
      </c>
      <c r="AU223" s="153" t="s">
        <v>83</v>
      </c>
      <c r="AV223" s="13" t="s">
        <v>83</v>
      </c>
      <c r="AW223" s="13" t="s">
        <v>30</v>
      </c>
      <c r="AX223" s="13" t="s">
        <v>73</v>
      </c>
      <c r="AY223" s="153" t="s">
        <v>120</v>
      </c>
    </row>
    <row r="224" spans="2:51" s="12" customFormat="1">
      <c r="B224" s="145"/>
      <c r="D224" s="146" t="s">
        <v>128</v>
      </c>
      <c r="E224" s="147" t="s">
        <v>1</v>
      </c>
      <c r="F224" s="148" t="s">
        <v>159</v>
      </c>
      <c r="H224" s="147" t="s">
        <v>1</v>
      </c>
      <c r="I224" s="149"/>
      <c r="L224" s="145"/>
      <c r="M224" s="150"/>
      <c r="T224" s="151"/>
      <c r="AT224" s="147" t="s">
        <v>128</v>
      </c>
      <c r="AU224" s="147" t="s">
        <v>83</v>
      </c>
      <c r="AV224" s="12" t="s">
        <v>81</v>
      </c>
      <c r="AW224" s="12" t="s">
        <v>30</v>
      </c>
      <c r="AX224" s="12" t="s">
        <v>73</v>
      </c>
      <c r="AY224" s="147" t="s">
        <v>120</v>
      </c>
    </row>
    <row r="225" spans="2:65" s="13" customFormat="1" ht="22.5">
      <c r="B225" s="152"/>
      <c r="D225" s="146" t="s">
        <v>128</v>
      </c>
      <c r="E225" s="153" t="s">
        <v>1</v>
      </c>
      <c r="F225" s="154" t="s">
        <v>174</v>
      </c>
      <c r="H225" s="155">
        <v>34.4</v>
      </c>
      <c r="I225" s="156"/>
      <c r="L225" s="152"/>
      <c r="M225" s="157"/>
      <c r="T225" s="158"/>
      <c r="AT225" s="153" t="s">
        <v>128</v>
      </c>
      <c r="AU225" s="153" t="s">
        <v>83</v>
      </c>
      <c r="AV225" s="13" t="s">
        <v>83</v>
      </c>
      <c r="AW225" s="13" t="s">
        <v>30</v>
      </c>
      <c r="AX225" s="13" t="s">
        <v>73</v>
      </c>
      <c r="AY225" s="153" t="s">
        <v>120</v>
      </c>
    </row>
    <row r="226" spans="2:65" s="15" customFormat="1">
      <c r="B226" s="166"/>
      <c r="D226" s="146" t="s">
        <v>128</v>
      </c>
      <c r="E226" s="167" t="s">
        <v>1</v>
      </c>
      <c r="F226" s="168" t="s">
        <v>175</v>
      </c>
      <c r="H226" s="169">
        <v>517.32000000000005</v>
      </c>
      <c r="I226" s="170"/>
      <c r="L226" s="166"/>
      <c r="M226" s="171"/>
      <c r="T226" s="172"/>
      <c r="AT226" s="167" t="s">
        <v>128</v>
      </c>
      <c r="AU226" s="167" t="s">
        <v>83</v>
      </c>
      <c r="AV226" s="15" t="s">
        <v>152</v>
      </c>
      <c r="AW226" s="15" t="s">
        <v>30</v>
      </c>
      <c r="AX226" s="15" t="s">
        <v>73</v>
      </c>
      <c r="AY226" s="167" t="s">
        <v>120</v>
      </c>
    </row>
    <row r="227" spans="2:65" s="13" customFormat="1">
      <c r="B227" s="152"/>
      <c r="D227" s="146" t="s">
        <v>128</v>
      </c>
      <c r="E227" s="153" t="s">
        <v>1</v>
      </c>
      <c r="F227" s="154" t="s">
        <v>186</v>
      </c>
      <c r="H227" s="155">
        <v>51.731999999999999</v>
      </c>
      <c r="I227" s="156"/>
      <c r="L227" s="152"/>
      <c r="M227" s="157"/>
      <c r="T227" s="158"/>
      <c r="AT227" s="153" t="s">
        <v>128</v>
      </c>
      <c r="AU227" s="153" t="s">
        <v>83</v>
      </c>
      <c r="AV227" s="13" t="s">
        <v>83</v>
      </c>
      <c r="AW227" s="13" t="s">
        <v>30</v>
      </c>
      <c r="AX227" s="13" t="s">
        <v>81</v>
      </c>
      <c r="AY227" s="153" t="s">
        <v>120</v>
      </c>
    </row>
    <row r="228" spans="2:65" s="1" customFormat="1" ht="24.2" customHeight="1">
      <c r="B228" s="32"/>
      <c r="C228" s="132" t="s">
        <v>137</v>
      </c>
      <c r="D228" s="132" t="s">
        <v>122</v>
      </c>
      <c r="E228" s="133" t="s">
        <v>187</v>
      </c>
      <c r="F228" s="134" t="s">
        <v>188</v>
      </c>
      <c r="G228" s="135" t="s">
        <v>163</v>
      </c>
      <c r="H228" s="136">
        <v>105.48</v>
      </c>
      <c r="I228" s="137"/>
      <c r="J228" s="138">
        <f>ROUND(I228*H228,2)</f>
        <v>0</v>
      </c>
      <c r="K228" s="134" t="s">
        <v>144</v>
      </c>
      <c r="L228" s="32"/>
      <c r="M228" s="139" t="s">
        <v>1</v>
      </c>
      <c r="N228" s="140" t="s">
        <v>38</v>
      </c>
      <c r="P228" s="141">
        <f>O228*H228</f>
        <v>0</v>
      </c>
      <c r="Q228" s="141">
        <v>0</v>
      </c>
      <c r="R228" s="141">
        <f>Q228*H228</f>
        <v>0</v>
      </c>
      <c r="S228" s="141">
        <v>0</v>
      </c>
      <c r="T228" s="142">
        <f>S228*H228</f>
        <v>0</v>
      </c>
      <c r="AR228" s="143" t="s">
        <v>126</v>
      </c>
      <c r="AT228" s="143" t="s">
        <v>122</v>
      </c>
      <c r="AU228" s="143" t="s">
        <v>83</v>
      </c>
      <c r="AY228" s="17" t="s">
        <v>120</v>
      </c>
      <c r="BE228" s="144">
        <f>IF(N228="základní",J228,0)</f>
        <v>0</v>
      </c>
      <c r="BF228" s="144">
        <f>IF(N228="snížená",J228,0)</f>
        <v>0</v>
      </c>
      <c r="BG228" s="144">
        <f>IF(N228="zákl. přenesená",J228,0)</f>
        <v>0</v>
      </c>
      <c r="BH228" s="144">
        <f>IF(N228="sníž. přenesená",J228,0)</f>
        <v>0</v>
      </c>
      <c r="BI228" s="144">
        <f>IF(N228="nulová",J228,0)</f>
        <v>0</v>
      </c>
      <c r="BJ228" s="17" t="s">
        <v>81</v>
      </c>
      <c r="BK228" s="144">
        <f>ROUND(I228*H228,2)</f>
        <v>0</v>
      </c>
      <c r="BL228" s="17" t="s">
        <v>126</v>
      </c>
      <c r="BM228" s="143" t="s">
        <v>189</v>
      </c>
    </row>
    <row r="229" spans="2:65" s="12" customFormat="1">
      <c r="B229" s="145"/>
      <c r="D229" s="146" t="s">
        <v>128</v>
      </c>
      <c r="E229" s="147" t="s">
        <v>1</v>
      </c>
      <c r="F229" s="148" t="s">
        <v>129</v>
      </c>
      <c r="H229" s="147" t="s">
        <v>1</v>
      </c>
      <c r="I229" s="149"/>
      <c r="L229" s="145"/>
      <c r="M229" s="150"/>
      <c r="T229" s="151"/>
      <c r="AT229" s="147" t="s">
        <v>128</v>
      </c>
      <c r="AU229" s="147" t="s">
        <v>83</v>
      </c>
      <c r="AV229" s="12" t="s">
        <v>81</v>
      </c>
      <c r="AW229" s="12" t="s">
        <v>30</v>
      </c>
      <c r="AX229" s="12" t="s">
        <v>73</v>
      </c>
      <c r="AY229" s="147" t="s">
        <v>120</v>
      </c>
    </row>
    <row r="230" spans="2:65" s="13" customFormat="1">
      <c r="B230" s="152"/>
      <c r="D230" s="146" t="s">
        <v>128</v>
      </c>
      <c r="E230" s="153" t="s">
        <v>1</v>
      </c>
      <c r="F230" s="154" t="s">
        <v>190</v>
      </c>
      <c r="H230" s="155">
        <v>24</v>
      </c>
      <c r="I230" s="156"/>
      <c r="L230" s="152"/>
      <c r="M230" s="157"/>
      <c r="T230" s="158"/>
      <c r="AT230" s="153" t="s">
        <v>128</v>
      </c>
      <c r="AU230" s="153" t="s">
        <v>83</v>
      </c>
      <c r="AV230" s="13" t="s">
        <v>83</v>
      </c>
      <c r="AW230" s="13" t="s">
        <v>30</v>
      </c>
      <c r="AX230" s="13" t="s">
        <v>73</v>
      </c>
      <c r="AY230" s="153" t="s">
        <v>120</v>
      </c>
    </row>
    <row r="231" spans="2:65" s="13" customFormat="1">
      <c r="B231" s="152"/>
      <c r="D231" s="146" t="s">
        <v>128</v>
      </c>
      <c r="E231" s="153" t="s">
        <v>1</v>
      </c>
      <c r="F231" s="154" t="s">
        <v>191</v>
      </c>
      <c r="H231" s="155">
        <v>12.8</v>
      </c>
      <c r="I231" s="156"/>
      <c r="L231" s="152"/>
      <c r="M231" s="157"/>
      <c r="T231" s="158"/>
      <c r="AT231" s="153" t="s">
        <v>128</v>
      </c>
      <c r="AU231" s="153" t="s">
        <v>83</v>
      </c>
      <c r="AV231" s="13" t="s">
        <v>83</v>
      </c>
      <c r="AW231" s="13" t="s">
        <v>30</v>
      </c>
      <c r="AX231" s="13" t="s">
        <v>73</v>
      </c>
      <c r="AY231" s="153" t="s">
        <v>120</v>
      </c>
    </row>
    <row r="232" spans="2:65" s="12" customFormat="1">
      <c r="B232" s="145"/>
      <c r="D232" s="146" t="s">
        <v>128</v>
      </c>
      <c r="E232" s="147" t="s">
        <v>1</v>
      </c>
      <c r="F232" s="148" t="s">
        <v>132</v>
      </c>
      <c r="H232" s="147" t="s">
        <v>1</v>
      </c>
      <c r="I232" s="149"/>
      <c r="L232" s="145"/>
      <c r="M232" s="150"/>
      <c r="T232" s="151"/>
      <c r="AT232" s="147" t="s">
        <v>128</v>
      </c>
      <c r="AU232" s="147" t="s">
        <v>83</v>
      </c>
      <c r="AV232" s="12" t="s">
        <v>81</v>
      </c>
      <c r="AW232" s="12" t="s">
        <v>30</v>
      </c>
      <c r="AX232" s="12" t="s">
        <v>73</v>
      </c>
      <c r="AY232" s="147" t="s">
        <v>120</v>
      </c>
    </row>
    <row r="233" spans="2:65" s="13" customFormat="1">
      <c r="B233" s="152"/>
      <c r="D233" s="146" t="s">
        <v>128</v>
      </c>
      <c r="E233" s="153" t="s">
        <v>1</v>
      </c>
      <c r="F233" s="154" t="s">
        <v>192</v>
      </c>
      <c r="H233" s="155">
        <v>4.08</v>
      </c>
      <c r="I233" s="156"/>
      <c r="L233" s="152"/>
      <c r="M233" s="157"/>
      <c r="T233" s="158"/>
      <c r="AT233" s="153" t="s">
        <v>128</v>
      </c>
      <c r="AU233" s="153" t="s">
        <v>83</v>
      </c>
      <c r="AV233" s="13" t="s">
        <v>83</v>
      </c>
      <c r="AW233" s="13" t="s">
        <v>30</v>
      </c>
      <c r="AX233" s="13" t="s">
        <v>73</v>
      </c>
      <c r="AY233" s="153" t="s">
        <v>120</v>
      </c>
    </row>
    <row r="234" spans="2:65" s="12" customFormat="1">
      <c r="B234" s="145"/>
      <c r="D234" s="146" t="s">
        <v>128</v>
      </c>
      <c r="E234" s="147" t="s">
        <v>1</v>
      </c>
      <c r="F234" s="148" t="s">
        <v>134</v>
      </c>
      <c r="H234" s="147" t="s">
        <v>1</v>
      </c>
      <c r="I234" s="149"/>
      <c r="L234" s="145"/>
      <c r="M234" s="150"/>
      <c r="T234" s="151"/>
      <c r="AT234" s="147" t="s">
        <v>128</v>
      </c>
      <c r="AU234" s="147" t="s">
        <v>83</v>
      </c>
      <c r="AV234" s="12" t="s">
        <v>81</v>
      </c>
      <c r="AW234" s="12" t="s">
        <v>30</v>
      </c>
      <c r="AX234" s="12" t="s">
        <v>73</v>
      </c>
      <c r="AY234" s="147" t="s">
        <v>120</v>
      </c>
    </row>
    <row r="235" spans="2:65" s="13" customFormat="1">
      <c r="B235" s="152"/>
      <c r="D235" s="146" t="s">
        <v>128</v>
      </c>
      <c r="E235" s="153" t="s">
        <v>1</v>
      </c>
      <c r="F235" s="154" t="s">
        <v>168</v>
      </c>
      <c r="H235" s="155">
        <v>19.440000000000001</v>
      </c>
      <c r="I235" s="156"/>
      <c r="L235" s="152"/>
      <c r="M235" s="157"/>
      <c r="T235" s="158"/>
      <c r="AT235" s="153" t="s">
        <v>128</v>
      </c>
      <c r="AU235" s="153" t="s">
        <v>83</v>
      </c>
      <c r="AV235" s="13" t="s">
        <v>83</v>
      </c>
      <c r="AW235" s="13" t="s">
        <v>30</v>
      </c>
      <c r="AX235" s="13" t="s">
        <v>73</v>
      </c>
      <c r="AY235" s="153" t="s">
        <v>120</v>
      </c>
    </row>
    <row r="236" spans="2:65" s="12" customFormat="1">
      <c r="B236" s="145"/>
      <c r="D236" s="146" t="s">
        <v>128</v>
      </c>
      <c r="E236" s="147" t="s">
        <v>1</v>
      </c>
      <c r="F236" s="148" t="s">
        <v>136</v>
      </c>
      <c r="H236" s="147" t="s">
        <v>1</v>
      </c>
      <c r="I236" s="149"/>
      <c r="L236" s="145"/>
      <c r="M236" s="150"/>
      <c r="T236" s="151"/>
      <c r="AT236" s="147" t="s">
        <v>128</v>
      </c>
      <c r="AU236" s="147" t="s">
        <v>83</v>
      </c>
      <c r="AV236" s="12" t="s">
        <v>81</v>
      </c>
      <c r="AW236" s="12" t="s">
        <v>30</v>
      </c>
      <c r="AX236" s="12" t="s">
        <v>73</v>
      </c>
      <c r="AY236" s="147" t="s">
        <v>120</v>
      </c>
    </row>
    <row r="237" spans="2:65" s="13" customFormat="1">
      <c r="B237" s="152"/>
      <c r="D237" s="146" t="s">
        <v>128</v>
      </c>
      <c r="E237" s="153" t="s">
        <v>1</v>
      </c>
      <c r="F237" s="154" t="s">
        <v>169</v>
      </c>
      <c r="H237" s="155">
        <v>15.12</v>
      </c>
      <c r="I237" s="156"/>
      <c r="L237" s="152"/>
      <c r="M237" s="157"/>
      <c r="T237" s="158"/>
      <c r="AT237" s="153" t="s">
        <v>128</v>
      </c>
      <c r="AU237" s="153" t="s">
        <v>83</v>
      </c>
      <c r="AV237" s="13" t="s">
        <v>83</v>
      </c>
      <c r="AW237" s="13" t="s">
        <v>30</v>
      </c>
      <c r="AX237" s="13" t="s">
        <v>73</v>
      </c>
      <c r="AY237" s="153" t="s">
        <v>120</v>
      </c>
    </row>
    <row r="238" spans="2:65" s="12" customFormat="1">
      <c r="B238" s="145"/>
      <c r="D238" s="146" t="s">
        <v>128</v>
      </c>
      <c r="E238" s="147" t="s">
        <v>1</v>
      </c>
      <c r="F238" s="148" t="s">
        <v>138</v>
      </c>
      <c r="H238" s="147" t="s">
        <v>1</v>
      </c>
      <c r="I238" s="149"/>
      <c r="L238" s="145"/>
      <c r="M238" s="150"/>
      <c r="T238" s="151"/>
      <c r="AT238" s="147" t="s">
        <v>128</v>
      </c>
      <c r="AU238" s="147" t="s">
        <v>83</v>
      </c>
      <c r="AV238" s="12" t="s">
        <v>81</v>
      </c>
      <c r="AW238" s="12" t="s">
        <v>30</v>
      </c>
      <c r="AX238" s="12" t="s">
        <v>73</v>
      </c>
      <c r="AY238" s="147" t="s">
        <v>120</v>
      </c>
    </row>
    <row r="239" spans="2:65" s="13" customFormat="1">
      <c r="B239" s="152"/>
      <c r="D239" s="146" t="s">
        <v>128</v>
      </c>
      <c r="E239" s="153" t="s">
        <v>1</v>
      </c>
      <c r="F239" s="154" t="s">
        <v>193</v>
      </c>
      <c r="H239" s="155">
        <v>7.2</v>
      </c>
      <c r="I239" s="156"/>
      <c r="L239" s="152"/>
      <c r="M239" s="157"/>
      <c r="T239" s="158"/>
      <c r="AT239" s="153" t="s">
        <v>128</v>
      </c>
      <c r="AU239" s="153" t="s">
        <v>83</v>
      </c>
      <c r="AV239" s="13" t="s">
        <v>83</v>
      </c>
      <c r="AW239" s="13" t="s">
        <v>30</v>
      </c>
      <c r="AX239" s="13" t="s">
        <v>73</v>
      </c>
      <c r="AY239" s="153" t="s">
        <v>120</v>
      </c>
    </row>
    <row r="240" spans="2:65" s="12" customFormat="1">
      <c r="B240" s="145"/>
      <c r="D240" s="146" t="s">
        <v>128</v>
      </c>
      <c r="E240" s="147" t="s">
        <v>1</v>
      </c>
      <c r="F240" s="148" t="s">
        <v>139</v>
      </c>
      <c r="H240" s="147" t="s">
        <v>1</v>
      </c>
      <c r="I240" s="149"/>
      <c r="L240" s="145"/>
      <c r="M240" s="150"/>
      <c r="T240" s="151"/>
      <c r="AT240" s="147" t="s">
        <v>128</v>
      </c>
      <c r="AU240" s="147" t="s">
        <v>83</v>
      </c>
      <c r="AV240" s="12" t="s">
        <v>81</v>
      </c>
      <c r="AW240" s="12" t="s">
        <v>30</v>
      </c>
      <c r="AX240" s="12" t="s">
        <v>73</v>
      </c>
      <c r="AY240" s="147" t="s">
        <v>120</v>
      </c>
    </row>
    <row r="241" spans="2:65" s="13" customFormat="1">
      <c r="B241" s="152"/>
      <c r="D241" s="146" t="s">
        <v>128</v>
      </c>
      <c r="E241" s="153" t="s">
        <v>1</v>
      </c>
      <c r="F241" s="154" t="s">
        <v>194</v>
      </c>
      <c r="H241" s="155">
        <v>4.8</v>
      </c>
      <c r="I241" s="156"/>
      <c r="L241" s="152"/>
      <c r="M241" s="157"/>
      <c r="T241" s="158"/>
      <c r="AT241" s="153" t="s">
        <v>128</v>
      </c>
      <c r="AU241" s="153" t="s">
        <v>83</v>
      </c>
      <c r="AV241" s="13" t="s">
        <v>83</v>
      </c>
      <c r="AW241" s="13" t="s">
        <v>30</v>
      </c>
      <c r="AX241" s="13" t="s">
        <v>73</v>
      </c>
      <c r="AY241" s="153" t="s">
        <v>120</v>
      </c>
    </row>
    <row r="242" spans="2:65" s="12" customFormat="1">
      <c r="B242" s="145"/>
      <c r="D242" s="146" t="s">
        <v>128</v>
      </c>
      <c r="E242" s="147" t="s">
        <v>1</v>
      </c>
      <c r="F242" s="148" t="s">
        <v>195</v>
      </c>
      <c r="H242" s="147" t="s">
        <v>1</v>
      </c>
      <c r="I242" s="149"/>
      <c r="L242" s="145"/>
      <c r="M242" s="150"/>
      <c r="T242" s="151"/>
      <c r="AT242" s="147" t="s">
        <v>128</v>
      </c>
      <c r="AU242" s="147" t="s">
        <v>83</v>
      </c>
      <c r="AV242" s="12" t="s">
        <v>81</v>
      </c>
      <c r="AW242" s="12" t="s">
        <v>30</v>
      </c>
      <c r="AX242" s="12" t="s">
        <v>73</v>
      </c>
      <c r="AY242" s="147" t="s">
        <v>120</v>
      </c>
    </row>
    <row r="243" spans="2:65" s="13" customFormat="1">
      <c r="B243" s="152"/>
      <c r="D243" s="146" t="s">
        <v>128</v>
      </c>
      <c r="E243" s="153" t="s">
        <v>1</v>
      </c>
      <c r="F243" s="154" t="s">
        <v>196</v>
      </c>
      <c r="H243" s="155">
        <v>2.04</v>
      </c>
      <c r="I243" s="156"/>
      <c r="L243" s="152"/>
      <c r="M243" s="157"/>
      <c r="T243" s="158"/>
      <c r="AT243" s="153" t="s">
        <v>128</v>
      </c>
      <c r="AU243" s="153" t="s">
        <v>83</v>
      </c>
      <c r="AV243" s="13" t="s">
        <v>83</v>
      </c>
      <c r="AW243" s="13" t="s">
        <v>30</v>
      </c>
      <c r="AX243" s="13" t="s">
        <v>73</v>
      </c>
      <c r="AY243" s="153" t="s">
        <v>120</v>
      </c>
    </row>
    <row r="244" spans="2:65" s="12" customFormat="1">
      <c r="B244" s="145"/>
      <c r="D244" s="146" t="s">
        <v>128</v>
      </c>
      <c r="E244" s="147" t="s">
        <v>1</v>
      </c>
      <c r="F244" s="148" t="s">
        <v>159</v>
      </c>
      <c r="H244" s="147" t="s">
        <v>1</v>
      </c>
      <c r="I244" s="149"/>
      <c r="L244" s="145"/>
      <c r="M244" s="150"/>
      <c r="T244" s="151"/>
      <c r="AT244" s="147" t="s">
        <v>128</v>
      </c>
      <c r="AU244" s="147" t="s">
        <v>83</v>
      </c>
      <c r="AV244" s="12" t="s">
        <v>81</v>
      </c>
      <c r="AW244" s="12" t="s">
        <v>30</v>
      </c>
      <c r="AX244" s="12" t="s">
        <v>73</v>
      </c>
      <c r="AY244" s="147" t="s">
        <v>120</v>
      </c>
    </row>
    <row r="245" spans="2:65" s="13" customFormat="1">
      <c r="B245" s="152"/>
      <c r="D245" s="146" t="s">
        <v>128</v>
      </c>
      <c r="E245" s="153" t="s">
        <v>1</v>
      </c>
      <c r="F245" s="154" t="s">
        <v>197</v>
      </c>
      <c r="H245" s="155">
        <v>16</v>
      </c>
      <c r="I245" s="156"/>
      <c r="L245" s="152"/>
      <c r="M245" s="157"/>
      <c r="T245" s="158"/>
      <c r="AT245" s="153" t="s">
        <v>128</v>
      </c>
      <c r="AU245" s="153" t="s">
        <v>83</v>
      </c>
      <c r="AV245" s="13" t="s">
        <v>83</v>
      </c>
      <c r="AW245" s="13" t="s">
        <v>30</v>
      </c>
      <c r="AX245" s="13" t="s">
        <v>73</v>
      </c>
      <c r="AY245" s="153" t="s">
        <v>120</v>
      </c>
    </row>
    <row r="246" spans="2:65" s="14" customFormat="1">
      <c r="B246" s="159"/>
      <c r="D246" s="146" t="s">
        <v>128</v>
      </c>
      <c r="E246" s="160" t="s">
        <v>1</v>
      </c>
      <c r="F246" s="161" t="s">
        <v>141</v>
      </c>
      <c r="H246" s="162">
        <v>105.48</v>
      </c>
      <c r="I246" s="163"/>
      <c r="L246" s="159"/>
      <c r="M246" s="164"/>
      <c r="T246" s="165"/>
      <c r="AT246" s="160" t="s">
        <v>128</v>
      </c>
      <c r="AU246" s="160" t="s">
        <v>83</v>
      </c>
      <c r="AV246" s="14" t="s">
        <v>126</v>
      </c>
      <c r="AW246" s="14" t="s">
        <v>30</v>
      </c>
      <c r="AX246" s="14" t="s">
        <v>81</v>
      </c>
      <c r="AY246" s="160" t="s">
        <v>120</v>
      </c>
    </row>
    <row r="247" spans="2:65" s="1" customFormat="1" ht="21.75" customHeight="1">
      <c r="B247" s="32"/>
      <c r="C247" s="132" t="s">
        <v>198</v>
      </c>
      <c r="D247" s="132" t="s">
        <v>122</v>
      </c>
      <c r="E247" s="133" t="s">
        <v>199</v>
      </c>
      <c r="F247" s="134" t="s">
        <v>200</v>
      </c>
      <c r="G247" s="135" t="s">
        <v>201</v>
      </c>
      <c r="H247" s="136">
        <v>762.2</v>
      </c>
      <c r="I247" s="137"/>
      <c r="J247" s="138">
        <f>ROUND(I247*H247,2)</f>
        <v>0</v>
      </c>
      <c r="K247" s="134" t="s">
        <v>144</v>
      </c>
      <c r="L247" s="32"/>
      <c r="M247" s="139" t="s">
        <v>1</v>
      </c>
      <c r="N247" s="140" t="s">
        <v>38</v>
      </c>
      <c r="P247" s="141">
        <f>O247*H247</f>
        <v>0</v>
      </c>
      <c r="Q247" s="141">
        <v>8.4000000000000003E-4</v>
      </c>
      <c r="R247" s="141">
        <f>Q247*H247</f>
        <v>0.64024800000000004</v>
      </c>
      <c r="S247" s="141">
        <v>0</v>
      </c>
      <c r="T247" s="142">
        <f>S247*H247</f>
        <v>0</v>
      </c>
      <c r="AR247" s="143" t="s">
        <v>126</v>
      </c>
      <c r="AT247" s="143" t="s">
        <v>122</v>
      </c>
      <c r="AU247" s="143" t="s">
        <v>83</v>
      </c>
      <c r="AY247" s="17" t="s">
        <v>120</v>
      </c>
      <c r="BE247" s="144">
        <f>IF(N247="základní",J247,0)</f>
        <v>0</v>
      </c>
      <c r="BF247" s="144">
        <f>IF(N247="snížená",J247,0)</f>
        <v>0</v>
      </c>
      <c r="BG247" s="144">
        <f>IF(N247="zákl. přenesená",J247,0)</f>
        <v>0</v>
      </c>
      <c r="BH247" s="144">
        <f>IF(N247="sníž. přenesená",J247,0)</f>
        <v>0</v>
      </c>
      <c r="BI247" s="144">
        <f>IF(N247="nulová",J247,0)</f>
        <v>0</v>
      </c>
      <c r="BJ247" s="17" t="s">
        <v>81</v>
      </c>
      <c r="BK247" s="144">
        <f>ROUND(I247*H247,2)</f>
        <v>0</v>
      </c>
      <c r="BL247" s="17" t="s">
        <v>126</v>
      </c>
      <c r="BM247" s="143" t="s">
        <v>202</v>
      </c>
    </row>
    <row r="248" spans="2:65" s="12" customFormat="1">
      <c r="B248" s="145"/>
      <c r="D248" s="146" t="s">
        <v>128</v>
      </c>
      <c r="E248" s="147" t="s">
        <v>1</v>
      </c>
      <c r="F248" s="148" t="s">
        <v>129</v>
      </c>
      <c r="H248" s="147" t="s">
        <v>1</v>
      </c>
      <c r="I248" s="149"/>
      <c r="L248" s="145"/>
      <c r="M248" s="150"/>
      <c r="T248" s="151"/>
      <c r="AT248" s="147" t="s">
        <v>128</v>
      </c>
      <c r="AU248" s="147" t="s">
        <v>83</v>
      </c>
      <c r="AV248" s="12" t="s">
        <v>81</v>
      </c>
      <c r="AW248" s="12" t="s">
        <v>30</v>
      </c>
      <c r="AX248" s="12" t="s">
        <v>73</v>
      </c>
      <c r="AY248" s="147" t="s">
        <v>120</v>
      </c>
    </row>
    <row r="249" spans="2:65" s="13" customFormat="1">
      <c r="B249" s="152"/>
      <c r="D249" s="146" t="s">
        <v>128</v>
      </c>
      <c r="E249" s="153" t="s">
        <v>1</v>
      </c>
      <c r="F249" s="154" t="s">
        <v>203</v>
      </c>
      <c r="H249" s="155">
        <v>176</v>
      </c>
      <c r="I249" s="156"/>
      <c r="L249" s="152"/>
      <c r="M249" s="157"/>
      <c r="T249" s="158"/>
      <c r="AT249" s="153" t="s">
        <v>128</v>
      </c>
      <c r="AU249" s="153" t="s">
        <v>83</v>
      </c>
      <c r="AV249" s="13" t="s">
        <v>83</v>
      </c>
      <c r="AW249" s="13" t="s">
        <v>30</v>
      </c>
      <c r="AX249" s="13" t="s">
        <v>73</v>
      </c>
      <c r="AY249" s="153" t="s">
        <v>120</v>
      </c>
    </row>
    <row r="250" spans="2:65" s="13" customFormat="1">
      <c r="B250" s="152"/>
      <c r="D250" s="146" t="s">
        <v>128</v>
      </c>
      <c r="E250" s="153" t="s">
        <v>1</v>
      </c>
      <c r="F250" s="154" t="s">
        <v>204</v>
      </c>
      <c r="H250" s="155">
        <v>334.4</v>
      </c>
      <c r="I250" s="156"/>
      <c r="L250" s="152"/>
      <c r="M250" s="157"/>
      <c r="T250" s="158"/>
      <c r="AT250" s="153" t="s">
        <v>128</v>
      </c>
      <c r="AU250" s="153" t="s">
        <v>83</v>
      </c>
      <c r="AV250" s="13" t="s">
        <v>83</v>
      </c>
      <c r="AW250" s="13" t="s">
        <v>30</v>
      </c>
      <c r="AX250" s="13" t="s">
        <v>73</v>
      </c>
      <c r="AY250" s="153" t="s">
        <v>120</v>
      </c>
    </row>
    <row r="251" spans="2:65" s="12" customFormat="1">
      <c r="B251" s="145"/>
      <c r="D251" s="146" t="s">
        <v>128</v>
      </c>
      <c r="E251" s="147" t="s">
        <v>1</v>
      </c>
      <c r="F251" s="148" t="s">
        <v>132</v>
      </c>
      <c r="H251" s="147" t="s">
        <v>1</v>
      </c>
      <c r="I251" s="149"/>
      <c r="L251" s="145"/>
      <c r="M251" s="150"/>
      <c r="T251" s="151"/>
      <c r="AT251" s="147" t="s">
        <v>128</v>
      </c>
      <c r="AU251" s="147" t="s">
        <v>83</v>
      </c>
      <c r="AV251" s="12" t="s">
        <v>81</v>
      </c>
      <c r="AW251" s="12" t="s">
        <v>30</v>
      </c>
      <c r="AX251" s="12" t="s">
        <v>73</v>
      </c>
      <c r="AY251" s="147" t="s">
        <v>120</v>
      </c>
    </row>
    <row r="252" spans="2:65" s="13" customFormat="1">
      <c r="B252" s="152"/>
      <c r="D252" s="146" t="s">
        <v>128</v>
      </c>
      <c r="E252" s="153" t="s">
        <v>1</v>
      </c>
      <c r="F252" s="154" t="s">
        <v>205</v>
      </c>
      <c r="H252" s="155">
        <v>37.4</v>
      </c>
      <c r="I252" s="156"/>
      <c r="L252" s="152"/>
      <c r="M252" s="157"/>
      <c r="T252" s="158"/>
      <c r="AT252" s="153" t="s">
        <v>128</v>
      </c>
      <c r="AU252" s="153" t="s">
        <v>83</v>
      </c>
      <c r="AV252" s="13" t="s">
        <v>83</v>
      </c>
      <c r="AW252" s="13" t="s">
        <v>30</v>
      </c>
      <c r="AX252" s="13" t="s">
        <v>73</v>
      </c>
      <c r="AY252" s="153" t="s">
        <v>120</v>
      </c>
    </row>
    <row r="253" spans="2:65" s="12" customFormat="1">
      <c r="B253" s="145"/>
      <c r="D253" s="146" t="s">
        <v>128</v>
      </c>
      <c r="E253" s="147" t="s">
        <v>1</v>
      </c>
      <c r="F253" s="148" t="s">
        <v>134</v>
      </c>
      <c r="H253" s="147" t="s">
        <v>1</v>
      </c>
      <c r="I253" s="149"/>
      <c r="L253" s="145"/>
      <c r="M253" s="150"/>
      <c r="T253" s="151"/>
      <c r="AT253" s="147" t="s">
        <v>128</v>
      </c>
      <c r="AU253" s="147" t="s">
        <v>83</v>
      </c>
      <c r="AV253" s="12" t="s">
        <v>81</v>
      </c>
      <c r="AW253" s="12" t="s">
        <v>30</v>
      </c>
      <c r="AX253" s="12" t="s">
        <v>73</v>
      </c>
      <c r="AY253" s="147" t="s">
        <v>120</v>
      </c>
    </row>
    <row r="254" spans="2:65" s="13" customFormat="1">
      <c r="B254" s="152"/>
      <c r="D254" s="146" t="s">
        <v>128</v>
      </c>
      <c r="E254" s="153" t="s">
        <v>1</v>
      </c>
      <c r="F254" s="154" t="s">
        <v>206</v>
      </c>
      <c r="H254" s="155">
        <v>32.4</v>
      </c>
      <c r="I254" s="156"/>
      <c r="L254" s="152"/>
      <c r="M254" s="157"/>
      <c r="T254" s="158"/>
      <c r="AT254" s="153" t="s">
        <v>128</v>
      </c>
      <c r="AU254" s="153" t="s">
        <v>83</v>
      </c>
      <c r="AV254" s="13" t="s">
        <v>83</v>
      </c>
      <c r="AW254" s="13" t="s">
        <v>30</v>
      </c>
      <c r="AX254" s="13" t="s">
        <v>73</v>
      </c>
      <c r="AY254" s="153" t="s">
        <v>120</v>
      </c>
    </row>
    <row r="255" spans="2:65" s="12" customFormat="1">
      <c r="B255" s="145"/>
      <c r="D255" s="146" t="s">
        <v>128</v>
      </c>
      <c r="E255" s="147" t="s">
        <v>1</v>
      </c>
      <c r="F255" s="148" t="s">
        <v>136</v>
      </c>
      <c r="H255" s="147" t="s">
        <v>1</v>
      </c>
      <c r="I255" s="149"/>
      <c r="L255" s="145"/>
      <c r="M255" s="150"/>
      <c r="T255" s="151"/>
      <c r="AT255" s="147" t="s">
        <v>128</v>
      </c>
      <c r="AU255" s="147" t="s">
        <v>83</v>
      </c>
      <c r="AV255" s="12" t="s">
        <v>81</v>
      </c>
      <c r="AW255" s="12" t="s">
        <v>30</v>
      </c>
      <c r="AX255" s="12" t="s">
        <v>73</v>
      </c>
      <c r="AY255" s="147" t="s">
        <v>120</v>
      </c>
    </row>
    <row r="256" spans="2:65" s="13" customFormat="1">
      <c r="B256" s="152"/>
      <c r="D256" s="146" t="s">
        <v>128</v>
      </c>
      <c r="E256" s="153" t="s">
        <v>1</v>
      </c>
      <c r="F256" s="154" t="s">
        <v>207</v>
      </c>
      <c r="H256" s="155">
        <v>25.2</v>
      </c>
      <c r="I256" s="156"/>
      <c r="L256" s="152"/>
      <c r="M256" s="157"/>
      <c r="T256" s="158"/>
      <c r="AT256" s="153" t="s">
        <v>128</v>
      </c>
      <c r="AU256" s="153" t="s">
        <v>83</v>
      </c>
      <c r="AV256" s="13" t="s">
        <v>83</v>
      </c>
      <c r="AW256" s="13" t="s">
        <v>30</v>
      </c>
      <c r="AX256" s="13" t="s">
        <v>73</v>
      </c>
      <c r="AY256" s="153" t="s">
        <v>120</v>
      </c>
    </row>
    <row r="257" spans="2:65" s="12" customFormat="1">
      <c r="B257" s="145"/>
      <c r="D257" s="146" t="s">
        <v>128</v>
      </c>
      <c r="E257" s="147" t="s">
        <v>1</v>
      </c>
      <c r="F257" s="148" t="s">
        <v>138</v>
      </c>
      <c r="H257" s="147" t="s">
        <v>1</v>
      </c>
      <c r="I257" s="149"/>
      <c r="L257" s="145"/>
      <c r="M257" s="150"/>
      <c r="T257" s="151"/>
      <c r="AT257" s="147" t="s">
        <v>128</v>
      </c>
      <c r="AU257" s="147" t="s">
        <v>83</v>
      </c>
      <c r="AV257" s="12" t="s">
        <v>81</v>
      </c>
      <c r="AW257" s="12" t="s">
        <v>30</v>
      </c>
      <c r="AX257" s="12" t="s">
        <v>73</v>
      </c>
      <c r="AY257" s="147" t="s">
        <v>120</v>
      </c>
    </row>
    <row r="258" spans="2:65" s="13" customFormat="1">
      <c r="B258" s="152"/>
      <c r="D258" s="146" t="s">
        <v>128</v>
      </c>
      <c r="E258" s="153" t="s">
        <v>1</v>
      </c>
      <c r="F258" s="154" t="s">
        <v>208</v>
      </c>
      <c r="H258" s="155">
        <v>36</v>
      </c>
      <c r="I258" s="156"/>
      <c r="L258" s="152"/>
      <c r="M258" s="157"/>
      <c r="T258" s="158"/>
      <c r="AT258" s="153" t="s">
        <v>128</v>
      </c>
      <c r="AU258" s="153" t="s">
        <v>83</v>
      </c>
      <c r="AV258" s="13" t="s">
        <v>83</v>
      </c>
      <c r="AW258" s="13" t="s">
        <v>30</v>
      </c>
      <c r="AX258" s="13" t="s">
        <v>73</v>
      </c>
      <c r="AY258" s="153" t="s">
        <v>120</v>
      </c>
    </row>
    <row r="259" spans="2:65" s="12" customFormat="1">
      <c r="B259" s="145"/>
      <c r="D259" s="146" t="s">
        <v>128</v>
      </c>
      <c r="E259" s="147" t="s">
        <v>1</v>
      </c>
      <c r="F259" s="148" t="s">
        <v>139</v>
      </c>
      <c r="H259" s="147" t="s">
        <v>1</v>
      </c>
      <c r="I259" s="149"/>
      <c r="L259" s="145"/>
      <c r="M259" s="150"/>
      <c r="T259" s="151"/>
      <c r="AT259" s="147" t="s">
        <v>128</v>
      </c>
      <c r="AU259" s="147" t="s">
        <v>83</v>
      </c>
      <c r="AV259" s="12" t="s">
        <v>81</v>
      </c>
      <c r="AW259" s="12" t="s">
        <v>30</v>
      </c>
      <c r="AX259" s="12" t="s">
        <v>73</v>
      </c>
      <c r="AY259" s="147" t="s">
        <v>120</v>
      </c>
    </row>
    <row r="260" spans="2:65" s="13" customFormat="1">
      <c r="B260" s="152"/>
      <c r="D260" s="146" t="s">
        <v>128</v>
      </c>
      <c r="E260" s="153" t="s">
        <v>1</v>
      </c>
      <c r="F260" s="154" t="s">
        <v>209</v>
      </c>
      <c r="H260" s="155">
        <v>18</v>
      </c>
      <c r="I260" s="156"/>
      <c r="L260" s="152"/>
      <c r="M260" s="157"/>
      <c r="T260" s="158"/>
      <c r="AT260" s="153" t="s">
        <v>128</v>
      </c>
      <c r="AU260" s="153" t="s">
        <v>83</v>
      </c>
      <c r="AV260" s="13" t="s">
        <v>83</v>
      </c>
      <c r="AW260" s="13" t="s">
        <v>30</v>
      </c>
      <c r="AX260" s="13" t="s">
        <v>73</v>
      </c>
      <c r="AY260" s="153" t="s">
        <v>120</v>
      </c>
    </row>
    <row r="261" spans="2:65" s="12" customFormat="1">
      <c r="B261" s="145"/>
      <c r="D261" s="146" t="s">
        <v>128</v>
      </c>
      <c r="E261" s="147" t="s">
        <v>1</v>
      </c>
      <c r="F261" s="148" t="s">
        <v>172</v>
      </c>
      <c r="H261" s="147" t="s">
        <v>1</v>
      </c>
      <c r="I261" s="149"/>
      <c r="L261" s="145"/>
      <c r="M261" s="150"/>
      <c r="T261" s="151"/>
      <c r="AT261" s="147" t="s">
        <v>128</v>
      </c>
      <c r="AU261" s="147" t="s">
        <v>83</v>
      </c>
      <c r="AV261" s="12" t="s">
        <v>81</v>
      </c>
      <c r="AW261" s="12" t="s">
        <v>30</v>
      </c>
      <c r="AX261" s="12" t="s">
        <v>73</v>
      </c>
      <c r="AY261" s="147" t="s">
        <v>120</v>
      </c>
    </row>
    <row r="262" spans="2:65" s="13" customFormat="1">
      <c r="B262" s="152"/>
      <c r="D262" s="146" t="s">
        <v>128</v>
      </c>
      <c r="E262" s="153" t="s">
        <v>1</v>
      </c>
      <c r="F262" s="154" t="s">
        <v>210</v>
      </c>
      <c r="H262" s="155">
        <v>34</v>
      </c>
      <c r="I262" s="156"/>
      <c r="L262" s="152"/>
      <c r="M262" s="157"/>
      <c r="T262" s="158"/>
      <c r="AT262" s="153" t="s">
        <v>128</v>
      </c>
      <c r="AU262" s="153" t="s">
        <v>83</v>
      </c>
      <c r="AV262" s="13" t="s">
        <v>83</v>
      </c>
      <c r="AW262" s="13" t="s">
        <v>30</v>
      </c>
      <c r="AX262" s="13" t="s">
        <v>73</v>
      </c>
      <c r="AY262" s="153" t="s">
        <v>120</v>
      </c>
    </row>
    <row r="263" spans="2:65" s="12" customFormat="1">
      <c r="B263" s="145"/>
      <c r="D263" s="146" t="s">
        <v>128</v>
      </c>
      <c r="E263" s="147" t="s">
        <v>1</v>
      </c>
      <c r="F263" s="148" t="s">
        <v>159</v>
      </c>
      <c r="H263" s="147" t="s">
        <v>1</v>
      </c>
      <c r="I263" s="149"/>
      <c r="L263" s="145"/>
      <c r="M263" s="150"/>
      <c r="T263" s="151"/>
      <c r="AT263" s="147" t="s">
        <v>128</v>
      </c>
      <c r="AU263" s="147" t="s">
        <v>83</v>
      </c>
      <c r="AV263" s="12" t="s">
        <v>81</v>
      </c>
      <c r="AW263" s="12" t="s">
        <v>30</v>
      </c>
      <c r="AX263" s="12" t="s">
        <v>73</v>
      </c>
      <c r="AY263" s="147" t="s">
        <v>120</v>
      </c>
    </row>
    <row r="264" spans="2:65" s="13" customFormat="1" ht="22.5">
      <c r="B264" s="152"/>
      <c r="D264" s="146" t="s">
        <v>128</v>
      </c>
      <c r="E264" s="153" t="s">
        <v>1</v>
      </c>
      <c r="F264" s="154" t="s">
        <v>211</v>
      </c>
      <c r="H264" s="155">
        <v>68.8</v>
      </c>
      <c r="I264" s="156"/>
      <c r="L264" s="152"/>
      <c r="M264" s="157"/>
      <c r="T264" s="158"/>
      <c r="AT264" s="153" t="s">
        <v>128</v>
      </c>
      <c r="AU264" s="153" t="s">
        <v>83</v>
      </c>
      <c r="AV264" s="13" t="s">
        <v>83</v>
      </c>
      <c r="AW264" s="13" t="s">
        <v>30</v>
      </c>
      <c r="AX264" s="13" t="s">
        <v>73</v>
      </c>
      <c r="AY264" s="153" t="s">
        <v>120</v>
      </c>
    </row>
    <row r="265" spans="2:65" s="14" customFormat="1">
      <c r="B265" s="159"/>
      <c r="D265" s="146" t="s">
        <v>128</v>
      </c>
      <c r="E265" s="160" t="s">
        <v>1</v>
      </c>
      <c r="F265" s="161" t="s">
        <v>141</v>
      </c>
      <c r="H265" s="162">
        <v>762.19999999999993</v>
      </c>
      <c r="I265" s="163"/>
      <c r="L265" s="159"/>
      <c r="M265" s="164"/>
      <c r="T265" s="165"/>
      <c r="AT265" s="160" t="s">
        <v>128</v>
      </c>
      <c r="AU265" s="160" t="s">
        <v>83</v>
      </c>
      <c r="AV265" s="14" t="s">
        <v>126</v>
      </c>
      <c r="AW265" s="14" t="s">
        <v>30</v>
      </c>
      <c r="AX265" s="14" t="s">
        <v>81</v>
      </c>
      <c r="AY265" s="160" t="s">
        <v>120</v>
      </c>
    </row>
    <row r="266" spans="2:65" s="1" customFormat="1" ht="24.2" customHeight="1">
      <c r="B266" s="32"/>
      <c r="C266" s="132" t="s">
        <v>135</v>
      </c>
      <c r="D266" s="132" t="s">
        <v>122</v>
      </c>
      <c r="E266" s="133" t="s">
        <v>212</v>
      </c>
      <c r="F266" s="134" t="s">
        <v>213</v>
      </c>
      <c r="G266" s="135" t="s">
        <v>201</v>
      </c>
      <c r="H266" s="136">
        <v>762.2</v>
      </c>
      <c r="I266" s="137"/>
      <c r="J266" s="138">
        <f>ROUND(I266*H266,2)</f>
        <v>0</v>
      </c>
      <c r="K266" s="134" t="s">
        <v>144</v>
      </c>
      <c r="L266" s="32"/>
      <c r="M266" s="139" t="s">
        <v>1</v>
      </c>
      <c r="N266" s="140" t="s">
        <v>38</v>
      </c>
      <c r="P266" s="141">
        <f>O266*H266</f>
        <v>0</v>
      </c>
      <c r="Q266" s="141">
        <v>0</v>
      </c>
      <c r="R266" s="141">
        <f>Q266*H266</f>
        <v>0</v>
      </c>
      <c r="S266" s="141">
        <v>0</v>
      </c>
      <c r="T266" s="142">
        <f>S266*H266</f>
        <v>0</v>
      </c>
      <c r="AR266" s="143" t="s">
        <v>126</v>
      </c>
      <c r="AT266" s="143" t="s">
        <v>122</v>
      </c>
      <c r="AU266" s="143" t="s">
        <v>83</v>
      </c>
      <c r="AY266" s="17" t="s">
        <v>120</v>
      </c>
      <c r="BE266" s="144">
        <f>IF(N266="základní",J266,0)</f>
        <v>0</v>
      </c>
      <c r="BF266" s="144">
        <f>IF(N266="snížená",J266,0)</f>
        <v>0</v>
      </c>
      <c r="BG266" s="144">
        <f>IF(N266="zákl. přenesená",J266,0)</f>
        <v>0</v>
      </c>
      <c r="BH266" s="144">
        <f>IF(N266="sníž. přenesená",J266,0)</f>
        <v>0</v>
      </c>
      <c r="BI266" s="144">
        <f>IF(N266="nulová",J266,0)</f>
        <v>0</v>
      </c>
      <c r="BJ266" s="17" t="s">
        <v>81</v>
      </c>
      <c r="BK266" s="144">
        <f>ROUND(I266*H266,2)</f>
        <v>0</v>
      </c>
      <c r="BL266" s="17" t="s">
        <v>126</v>
      </c>
      <c r="BM266" s="143" t="s">
        <v>214</v>
      </c>
    </row>
    <row r="267" spans="2:65" s="1" customFormat="1" ht="24.2" customHeight="1">
      <c r="B267" s="32"/>
      <c r="C267" s="132" t="s">
        <v>215</v>
      </c>
      <c r="D267" s="132" t="s">
        <v>122</v>
      </c>
      <c r="E267" s="133" t="s">
        <v>216</v>
      </c>
      <c r="F267" s="134" t="s">
        <v>217</v>
      </c>
      <c r="G267" s="135" t="s">
        <v>163</v>
      </c>
      <c r="H267" s="136">
        <v>517.32000000000005</v>
      </c>
      <c r="I267" s="137"/>
      <c r="J267" s="138">
        <f>ROUND(I267*H267,2)</f>
        <v>0</v>
      </c>
      <c r="K267" s="134" t="s">
        <v>1</v>
      </c>
      <c r="L267" s="32"/>
      <c r="M267" s="139" t="s">
        <v>1</v>
      </c>
      <c r="N267" s="140" t="s">
        <v>38</v>
      </c>
      <c r="P267" s="141">
        <f>O267*H267</f>
        <v>0</v>
      </c>
      <c r="Q267" s="141">
        <v>0</v>
      </c>
      <c r="R267" s="141">
        <f>Q267*H267</f>
        <v>0</v>
      </c>
      <c r="S267" s="141">
        <v>0</v>
      </c>
      <c r="T267" s="142">
        <f>S267*H267</f>
        <v>0</v>
      </c>
      <c r="AR267" s="143" t="s">
        <v>126</v>
      </c>
      <c r="AT267" s="143" t="s">
        <v>122</v>
      </c>
      <c r="AU267" s="143" t="s">
        <v>83</v>
      </c>
      <c r="AY267" s="17" t="s">
        <v>120</v>
      </c>
      <c r="BE267" s="144">
        <f>IF(N267="základní",J267,0)</f>
        <v>0</v>
      </c>
      <c r="BF267" s="144">
        <f>IF(N267="snížená",J267,0)</f>
        <v>0</v>
      </c>
      <c r="BG267" s="144">
        <f>IF(N267="zákl. přenesená",J267,0)</f>
        <v>0</v>
      </c>
      <c r="BH267" s="144">
        <f>IF(N267="sníž. přenesená",J267,0)</f>
        <v>0</v>
      </c>
      <c r="BI267" s="144">
        <f>IF(N267="nulová",J267,0)</f>
        <v>0</v>
      </c>
      <c r="BJ267" s="17" t="s">
        <v>81</v>
      </c>
      <c r="BK267" s="144">
        <f>ROUND(I267*H267,2)</f>
        <v>0</v>
      </c>
      <c r="BL267" s="17" t="s">
        <v>126</v>
      </c>
      <c r="BM267" s="143" t="s">
        <v>218</v>
      </c>
    </row>
    <row r="268" spans="2:65" s="13" customFormat="1">
      <c r="B268" s="152"/>
      <c r="D268" s="146" t="s">
        <v>128</v>
      </c>
      <c r="E268" s="153" t="s">
        <v>1</v>
      </c>
      <c r="F268" s="154" t="s">
        <v>219</v>
      </c>
      <c r="H268" s="155">
        <v>517.32000000000005</v>
      </c>
      <c r="I268" s="156"/>
      <c r="L268" s="152"/>
      <c r="M268" s="157"/>
      <c r="T268" s="158"/>
      <c r="AT268" s="153" t="s">
        <v>128</v>
      </c>
      <c r="AU268" s="153" t="s">
        <v>83</v>
      </c>
      <c r="AV268" s="13" t="s">
        <v>83</v>
      </c>
      <c r="AW268" s="13" t="s">
        <v>30</v>
      </c>
      <c r="AX268" s="13" t="s">
        <v>81</v>
      </c>
      <c r="AY268" s="153" t="s">
        <v>120</v>
      </c>
    </row>
    <row r="269" spans="2:65" s="1" customFormat="1" ht="49.15" customHeight="1">
      <c r="B269" s="32"/>
      <c r="C269" s="132" t="s">
        <v>133</v>
      </c>
      <c r="D269" s="132" t="s">
        <v>122</v>
      </c>
      <c r="E269" s="133" t="s">
        <v>220</v>
      </c>
      <c r="F269" s="134" t="s">
        <v>221</v>
      </c>
      <c r="G269" s="135" t="s">
        <v>163</v>
      </c>
      <c r="H269" s="136">
        <v>517.32000000000005</v>
      </c>
      <c r="I269" s="137"/>
      <c r="J269" s="138">
        <f>ROUND(I269*H269,2)</f>
        <v>0</v>
      </c>
      <c r="K269" s="134" t="s">
        <v>1</v>
      </c>
      <c r="L269" s="32"/>
      <c r="M269" s="139" t="s">
        <v>1</v>
      </c>
      <c r="N269" s="140" t="s">
        <v>38</v>
      </c>
      <c r="P269" s="141">
        <f>O269*H269</f>
        <v>0</v>
      </c>
      <c r="Q269" s="141">
        <v>0</v>
      </c>
      <c r="R269" s="141">
        <f>Q269*H269</f>
        <v>0</v>
      </c>
      <c r="S269" s="141">
        <v>0</v>
      </c>
      <c r="T269" s="142">
        <f>S269*H269</f>
        <v>0</v>
      </c>
      <c r="AR269" s="143" t="s">
        <v>126</v>
      </c>
      <c r="AT269" s="143" t="s">
        <v>122</v>
      </c>
      <c r="AU269" s="143" t="s">
        <v>83</v>
      </c>
      <c r="AY269" s="17" t="s">
        <v>120</v>
      </c>
      <c r="BE269" s="144">
        <f>IF(N269="základní",J269,0)</f>
        <v>0</v>
      </c>
      <c r="BF269" s="144">
        <f>IF(N269="snížená",J269,0)</f>
        <v>0</v>
      </c>
      <c r="BG269" s="144">
        <f>IF(N269="zákl. přenesená",J269,0)</f>
        <v>0</v>
      </c>
      <c r="BH269" s="144">
        <f>IF(N269="sníž. přenesená",J269,0)</f>
        <v>0</v>
      </c>
      <c r="BI269" s="144">
        <f>IF(N269="nulová",J269,0)</f>
        <v>0</v>
      </c>
      <c r="BJ269" s="17" t="s">
        <v>81</v>
      </c>
      <c r="BK269" s="144">
        <f>ROUND(I269*H269,2)</f>
        <v>0</v>
      </c>
      <c r="BL269" s="17" t="s">
        <v>126</v>
      </c>
      <c r="BM269" s="143" t="s">
        <v>222</v>
      </c>
    </row>
    <row r="270" spans="2:65" s="12" customFormat="1">
      <c r="B270" s="145"/>
      <c r="D270" s="146" t="s">
        <v>128</v>
      </c>
      <c r="E270" s="147" t="s">
        <v>1</v>
      </c>
      <c r="F270" s="148" t="s">
        <v>129</v>
      </c>
      <c r="H270" s="147" t="s">
        <v>1</v>
      </c>
      <c r="I270" s="149"/>
      <c r="L270" s="145"/>
      <c r="M270" s="150"/>
      <c r="T270" s="151"/>
      <c r="AT270" s="147" t="s">
        <v>128</v>
      </c>
      <c r="AU270" s="147" t="s">
        <v>83</v>
      </c>
      <c r="AV270" s="12" t="s">
        <v>81</v>
      </c>
      <c r="AW270" s="12" t="s">
        <v>30</v>
      </c>
      <c r="AX270" s="12" t="s">
        <v>73</v>
      </c>
      <c r="AY270" s="147" t="s">
        <v>120</v>
      </c>
    </row>
    <row r="271" spans="2:65" s="13" customFormat="1">
      <c r="B271" s="152"/>
      <c r="D271" s="146" t="s">
        <v>128</v>
      </c>
      <c r="E271" s="153" t="s">
        <v>1</v>
      </c>
      <c r="F271" s="154" t="s">
        <v>165</v>
      </c>
      <c r="H271" s="155">
        <v>105.6</v>
      </c>
      <c r="I271" s="156"/>
      <c r="L271" s="152"/>
      <c r="M271" s="157"/>
      <c r="T271" s="158"/>
      <c r="AT271" s="153" t="s">
        <v>128</v>
      </c>
      <c r="AU271" s="153" t="s">
        <v>83</v>
      </c>
      <c r="AV271" s="13" t="s">
        <v>83</v>
      </c>
      <c r="AW271" s="13" t="s">
        <v>30</v>
      </c>
      <c r="AX271" s="13" t="s">
        <v>73</v>
      </c>
      <c r="AY271" s="153" t="s">
        <v>120</v>
      </c>
    </row>
    <row r="272" spans="2:65" s="13" customFormat="1">
      <c r="B272" s="152"/>
      <c r="D272" s="146" t="s">
        <v>128</v>
      </c>
      <c r="E272" s="153" t="s">
        <v>1</v>
      </c>
      <c r="F272" s="154" t="s">
        <v>166</v>
      </c>
      <c r="H272" s="155">
        <v>267.52</v>
      </c>
      <c r="I272" s="156"/>
      <c r="L272" s="152"/>
      <c r="M272" s="157"/>
      <c r="T272" s="158"/>
      <c r="AT272" s="153" t="s">
        <v>128</v>
      </c>
      <c r="AU272" s="153" t="s">
        <v>83</v>
      </c>
      <c r="AV272" s="13" t="s">
        <v>83</v>
      </c>
      <c r="AW272" s="13" t="s">
        <v>30</v>
      </c>
      <c r="AX272" s="13" t="s">
        <v>73</v>
      </c>
      <c r="AY272" s="153" t="s">
        <v>120</v>
      </c>
    </row>
    <row r="273" spans="2:65" s="12" customFormat="1">
      <c r="B273" s="145"/>
      <c r="D273" s="146" t="s">
        <v>128</v>
      </c>
      <c r="E273" s="147" t="s">
        <v>1</v>
      </c>
      <c r="F273" s="148" t="s">
        <v>132</v>
      </c>
      <c r="H273" s="147" t="s">
        <v>1</v>
      </c>
      <c r="I273" s="149"/>
      <c r="L273" s="145"/>
      <c r="M273" s="150"/>
      <c r="T273" s="151"/>
      <c r="AT273" s="147" t="s">
        <v>128</v>
      </c>
      <c r="AU273" s="147" t="s">
        <v>83</v>
      </c>
      <c r="AV273" s="12" t="s">
        <v>81</v>
      </c>
      <c r="AW273" s="12" t="s">
        <v>30</v>
      </c>
      <c r="AX273" s="12" t="s">
        <v>73</v>
      </c>
      <c r="AY273" s="147" t="s">
        <v>120</v>
      </c>
    </row>
    <row r="274" spans="2:65" s="13" customFormat="1">
      <c r="B274" s="152"/>
      <c r="D274" s="146" t="s">
        <v>128</v>
      </c>
      <c r="E274" s="153" t="s">
        <v>1</v>
      </c>
      <c r="F274" s="154" t="s">
        <v>167</v>
      </c>
      <c r="H274" s="155">
        <v>22.44</v>
      </c>
      <c r="I274" s="156"/>
      <c r="L274" s="152"/>
      <c r="M274" s="157"/>
      <c r="T274" s="158"/>
      <c r="AT274" s="153" t="s">
        <v>128</v>
      </c>
      <c r="AU274" s="153" t="s">
        <v>83</v>
      </c>
      <c r="AV274" s="13" t="s">
        <v>83</v>
      </c>
      <c r="AW274" s="13" t="s">
        <v>30</v>
      </c>
      <c r="AX274" s="13" t="s">
        <v>73</v>
      </c>
      <c r="AY274" s="153" t="s">
        <v>120</v>
      </c>
    </row>
    <row r="275" spans="2:65" s="12" customFormat="1">
      <c r="B275" s="145"/>
      <c r="D275" s="146" t="s">
        <v>128</v>
      </c>
      <c r="E275" s="147" t="s">
        <v>1</v>
      </c>
      <c r="F275" s="148" t="s">
        <v>134</v>
      </c>
      <c r="H275" s="147" t="s">
        <v>1</v>
      </c>
      <c r="I275" s="149"/>
      <c r="L275" s="145"/>
      <c r="M275" s="150"/>
      <c r="T275" s="151"/>
      <c r="AT275" s="147" t="s">
        <v>128</v>
      </c>
      <c r="AU275" s="147" t="s">
        <v>83</v>
      </c>
      <c r="AV275" s="12" t="s">
        <v>81</v>
      </c>
      <c r="AW275" s="12" t="s">
        <v>30</v>
      </c>
      <c r="AX275" s="12" t="s">
        <v>73</v>
      </c>
      <c r="AY275" s="147" t="s">
        <v>120</v>
      </c>
    </row>
    <row r="276" spans="2:65" s="13" customFormat="1">
      <c r="B276" s="152"/>
      <c r="D276" s="146" t="s">
        <v>128</v>
      </c>
      <c r="E276" s="153" t="s">
        <v>1</v>
      </c>
      <c r="F276" s="154" t="s">
        <v>168</v>
      </c>
      <c r="H276" s="155">
        <v>19.440000000000001</v>
      </c>
      <c r="I276" s="156"/>
      <c r="L276" s="152"/>
      <c r="M276" s="157"/>
      <c r="T276" s="158"/>
      <c r="AT276" s="153" t="s">
        <v>128</v>
      </c>
      <c r="AU276" s="153" t="s">
        <v>83</v>
      </c>
      <c r="AV276" s="13" t="s">
        <v>83</v>
      </c>
      <c r="AW276" s="13" t="s">
        <v>30</v>
      </c>
      <c r="AX276" s="13" t="s">
        <v>73</v>
      </c>
      <c r="AY276" s="153" t="s">
        <v>120</v>
      </c>
    </row>
    <row r="277" spans="2:65" s="12" customFormat="1">
      <c r="B277" s="145"/>
      <c r="D277" s="146" t="s">
        <v>128</v>
      </c>
      <c r="E277" s="147" t="s">
        <v>1</v>
      </c>
      <c r="F277" s="148" t="s">
        <v>136</v>
      </c>
      <c r="H277" s="147" t="s">
        <v>1</v>
      </c>
      <c r="I277" s="149"/>
      <c r="L277" s="145"/>
      <c r="M277" s="150"/>
      <c r="T277" s="151"/>
      <c r="AT277" s="147" t="s">
        <v>128</v>
      </c>
      <c r="AU277" s="147" t="s">
        <v>83</v>
      </c>
      <c r="AV277" s="12" t="s">
        <v>81</v>
      </c>
      <c r="AW277" s="12" t="s">
        <v>30</v>
      </c>
      <c r="AX277" s="12" t="s">
        <v>73</v>
      </c>
      <c r="AY277" s="147" t="s">
        <v>120</v>
      </c>
    </row>
    <row r="278" spans="2:65" s="13" customFormat="1">
      <c r="B278" s="152"/>
      <c r="D278" s="146" t="s">
        <v>128</v>
      </c>
      <c r="E278" s="153" t="s">
        <v>1</v>
      </c>
      <c r="F278" s="154" t="s">
        <v>169</v>
      </c>
      <c r="H278" s="155">
        <v>15.12</v>
      </c>
      <c r="I278" s="156"/>
      <c r="L278" s="152"/>
      <c r="M278" s="157"/>
      <c r="T278" s="158"/>
      <c r="AT278" s="153" t="s">
        <v>128</v>
      </c>
      <c r="AU278" s="153" t="s">
        <v>83</v>
      </c>
      <c r="AV278" s="13" t="s">
        <v>83</v>
      </c>
      <c r="AW278" s="13" t="s">
        <v>30</v>
      </c>
      <c r="AX278" s="13" t="s">
        <v>73</v>
      </c>
      <c r="AY278" s="153" t="s">
        <v>120</v>
      </c>
    </row>
    <row r="279" spans="2:65" s="12" customFormat="1">
      <c r="B279" s="145"/>
      <c r="D279" s="146" t="s">
        <v>128</v>
      </c>
      <c r="E279" s="147" t="s">
        <v>1</v>
      </c>
      <c r="F279" s="148" t="s">
        <v>138</v>
      </c>
      <c r="H279" s="147" t="s">
        <v>1</v>
      </c>
      <c r="I279" s="149"/>
      <c r="L279" s="145"/>
      <c r="M279" s="150"/>
      <c r="T279" s="151"/>
      <c r="AT279" s="147" t="s">
        <v>128</v>
      </c>
      <c r="AU279" s="147" t="s">
        <v>83</v>
      </c>
      <c r="AV279" s="12" t="s">
        <v>81</v>
      </c>
      <c r="AW279" s="12" t="s">
        <v>30</v>
      </c>
      <c r="AX279" s="12" t="s">
        <v>73</v>
      </c>
      <c r="AY279" s="147" t="s">
        <v>120</v>
      </c>
    </row>
    <row r="280" spans="2:65" s="13" customFormat="1">
      <c r="B280" s="152"/>
      <c r="D280" s="146" t="s">
        <v>128</v>
      </c>
      <c r="E280" s="153" t="s">
        <v>1</v>
      </c>
      <c r="F280" s="154" t="s">
        <v>170</v>
      </c>
      <c r="H280" s="155">
        <v>21.6</v>
      </c>
      <c r="I280" s="156"/>
      <c r="L280" s="152"/>
      <c r="M280" s="157"/>
      <c r="T280" s="158"/>
      <c r="AT280" s="153" t="s">
        <v>128</v>
      </c>
      <c r="AU280" s="153" t="s">
        <v>83</v>
      </c>
      <c r="AV280" s="13" t="s">
        <v>83</v>
      </c>
      <c r="AW280" s="13" t="s">
        <v>30</v>
      </c>
      <c r="AX280" s="13" t="s">
        <v>73</v>
      </c>
      <c r="AY280" s="153" t="s">
        <v>120</v>
      </c>
    </row>
    <row r="281" spans="2:65" s="12" customFormat="1">
      <c r="B281" s="145"/>
      <c r="D281" s="146" t="s">
        <v>128</v>
      </c>
      <c r="E281" s="147" t="s">
        <v>1</v>
      </c>
      <c r="F281" s="148" t="s">
        <v>139</v>
      </c>
      <c r="H281" s="147" t="s">
        <v>1</v>
      </c>
      <c r="I281" s="149"/>
      <c r="L281" s="145"/>
      <c r="M281" s="150"/>
      <c r="T281" s="151"/>
      <c r="AT281" s="147" t="s">
        <v>128</v>
      </c>
      <c r="AU281" s="147" t="s">
        <v>83</v>
      </c>
      <c r="AV281" s="12" t="s">
        <v>81</v>
      </c>
      <c r="AW281" s="12" t="s">
        <v>30</v>
      </c>
      <c r="AX281" s="12" t="s">
        <v>73</v>
      </c>
      <c r="AY281" s="147" t="s">
        <v>120</v>
      </c>
    </row>
    <row r="282" spans="2:65" s="13" customFormat="1">
      <c r="B282" s="152"/>
      <c r="D282" s="146" t="s">
        <v>128</v>
      </c>
      <c r="E282" s="153" t="s">
        <v>1</v>
      </c>
      <c r="F282" s="154" t="s">
        <v>171</v>
      </c>
      <c r="H282" s="155">
        <v>10.8</v>
      </c>
      <c r="I282" s="156"/>
      <c r="L282" s="152"/>
      <c r="M282" s="157"/>
      <c r="T282" s="158"/>
      <c r="AT282" s="153" t="s">
        <v>128</v>
      </c>
      <c r="AU282" s="153" t="s">
        <v>83</v>
      </c>
      <c r="AV282" s="13" t="s">
        <v>83</v>
      </c>
      <c r="AW282" s="13" t="s">
        <v>30</v>
      </c>
      <c r="AX282" s="13" t="s">
        <v>73</v>
      </c>
      <c r="AY282" s="153" t="s">
        <v>120</v>
      </c>
    </row>
    <row r="283" spans="2:65" s="12" customFormat="1">
      <c r="B283" s="145"/>
      <c r="D283" s="146" t="s">
        <v>128</v>
      </c>
      <c r="E283" s="147" t="s">
        <v>1</v>
      </c>
      <c r="F283" s="148" t="s">
        <v>172</v>
      </c>
      <c r="H283" s="147" t="s">
        <v>1</v>
      </c>
      <c r="I283" s="149"/>
      <c r="L283" s="145"/>
      <c r="M283" s="150"/>
      <c r="T283" s="151"/>
      <c r="AT283" s="147" t="s">
        <v>128</v>
      </c>
      <c r="AU283" s="147" t="s">
        <v>83</v>
      </c>
      <c r="AV283" s="12" t="s">
        <v>81</v>
      </c>
      <c r="AW283" s="12" t="s">
        <v>30</v>
      </c>
      <c r="AX283" s="12" t="s">
        <v>73</v>
      </c>
      <c r="AY283" s="147" t="s">
        <v>120</v>
      </c>
    </row>
    <row r="284" spans="2:65" s="13" customFormat="1">
      <c r="B284" s="152"/>
      <c r="D284" s="146" t="s">
        <v>128</v>
      </c>
      <c r="E284" s="153" t="s">
        <v>1</v>
      </c>
      <c r="F284" s="154" t="s">
        <v>173</v>
      </c>
      <c r="H284" s="155">
        <v>20.399999999999999</v>
      </c>
      <c r="I284" s="156"/>
      <c r="L284" s="152"/>
      <c r="M284" s="157"/>
      <c r="T284" s="158"/>
      <c r="AT284" s="153" t="s">
        <v>128</v>
      </c>
      <c r="AU284" s="153" t="s">
        <v>83</v>
      </c>
      <c r="AV284" s="13" t="s">
        <v>83</v>
      </c>
      <c r="AW284" s="13" t="s">
        <v>30</v>
      </c>
      <c r="AX284" s="13" t="s">
        <v>73</v>
      </c>
      <c r="AY284" s="153" t="s">
        <v>120</v>
      </c>
    </row>
    <row r="285" spans="2:65" s="12" customFormat="1">
      <c r="B285" s="145"/>
      <c r="D285" s="146" t="s">
        <v>128</v>
      </c>
      <c r="E285" s="147" t="s">
        <v>1</v>
      </c>
      <c r="F285" s="148" t="s">
        <v>159</v>
      </c>
      <c r="H285" s="147" t="s">
        <v>1</v>
      </c>
      <c r="I285" s="149"/>
      <c r="L285" s="145"/>
      <c r="M285" s="150"/>
      <c r="T285" s="151"/>
      <c r="AT285" s="147" t="s">
        <v>128</v>
      </c>
      <c r="AU285" s="147" t="s">
        <v>83</v>
      </c>
      <c r="AV285" s="12" t="s">
        <v>81</v>
      </c>
      <c r="AW285" s="12" t="s">
        <v>30</v>
      </c>
      <c r="AX285" s="12" t="s">
        <v>73</v>
      </c>
      <c r="AY285" s="147" t="s">
        <v>120</v>
      </c>
    </row>
    <row r="286" spans="2:65" s="13" customFormat="1" ht="22.5">
      <c r="B286" s="152"/>
      <c r="D286" s="146" t="s">
        <v>128</v>
      </c>
      <c r="E286" s="153" t="s">
        <v>1</v>
      </c>
      <c r="F286" s="154" t="s">
        <v>174</v>
      </c>
      <c r="H286" s="155">
        <v>34.4</v>
      </c>
      <c r="I286" s="156"/>
      <c r="L286" s="152"/>
      <c r="M286" s="157"/>
      <c r="T286" s="158"/>
      <c r="AT286" s="153" t="s">
        <v>128</v>
      </c>
      <c r="AU286" s="153" t="s">
        <v>83</v>
      </c>
      <c r="AV286" s="13" t="s">
        <v>83</v>
      </c>
      <c r="AW286" s="13" t="s">
        <v>30</v>
      </c>
      <c r="AX286" s="13" t="s">
        <v>73</v>
      </c>
      <c r="AY286" s="153" t="s">
        <v>120</v>
      </c>
    </row>
    <row r="287" spans="2:65" s="14" customFormat="1">
      <c r="B287" s="159"/>
      <c r="D287" s="146" t="s">
        <v>128</v>
      </c>
      <c r="E287" s="160" t="s">
        <v>1</v>
      </c>
      <c r="F287" s="161" t="s">
        <v>141</v>
      </c>
      <c r="H287" s="162">
        <v>517.32000000000005</v>
      </c>
      <c r="I287" s="163"/>
      <c r="L287" s="159"/>
      <c r="M287" s="164"/>
      <c r="T287" s="165"/>
      <c r="AT287" s="160" t="s">
        <v>128</v>
      </c>
      <c r="AU287" s="160" t="s">
        <v>83</v>
      </c>
      <c r="AV287" s="14" t="s">
        <v>126</v>
      </c>
      <c r="AW287" s="14" t="s">
        <v>30</v>
      </c>
      <c r="AX287" s="14" t="s">
        <v>81</v>
      </c>
      <c r="AY287" s="160" t="s">
        <v>120</v>
      </c>
    </row>
    <row r="288" spans="2:65" s="1" customFormat="1" ht="24.2" customHeight="1">
      <c r="B288" s="32"/>
      <c r="C288" s="132" t="s">
        <v>8</v>
      </c>
      <c r="D288" s="132" t="s">
        <v>122</v>
      </c>
      <c r="E288" s="133" t="s">
        <v>223</v>
      </c>
      <c r="F288" s="134" t="s">
        <v>224</v>
      </c>
      <c r="G288" s="135" t="s">
        <v>225</v>
      </c>
      <c r="H288" s="136">
        <v>827.71199999999999</v>
      </c>
      <c r="I288" s="137"/>
      <c r="J288" s="138">
        <f>ROUND(I288*H288,2)</f>
        <v>0</v>
      </c>
      <c r="K288" s="134" t="s">
        <v>144</v>
      </c>
      <c r="L288" s="32"/>
      <c r="M288" s="139" t="s">
        <v>1</v>
      </c>
      <c r="N288" s="140" t="s">
        <v>38</v>
      </c>
      <c r="P288" s="141">
        <f>O288*H288</f>
        <v>0</v>
      </c>
      <c r="Q288" s="141">
        <v>0</v>
      </c>
      <c r="R288" s="141">
        <f>Q288*H288</f>
        <v>0</v>
      </c>
      <c r="S288" s="141">
        <v>0</v>
      </c>
      <c r="T288" s="142">
        <f>S288*H288</f>
        <v>0</v>
      </c>
      <c r="AR288" s="143" t="s">
        <v>126</v>
      </c>
      <c r="AT288" s="143" t="s">
        <v>122</v>
      </c>
      <c r="AU288" s="143" t="s">
        <v>83</v>
      </c>
      <c r="AY288" s="17" t="s">
        <v>120</v>
      </c>
      <c r="BE288" s="144">
        <f>IF(N288="základní",J288,0)</f>
        <v>0</v>
      </c>
      <c r="BF288" s="144">
        <f>IF(N288="snížená",J288,0)</f>
        <v>0</v>
      </c>
      <c r="BG288" s="144">
        <f>IF(N288="zákl. přenesená",J288,0)</f>
        <v>0</v>
      </c>
      <c r="BH288" s="144">
        <f>IF(N288="sníž. přenesená",J288,0)</f>
        <v>0</v>
      </c>
      <c r="BI288" s="144">
        <f>IF(N288="nulová",J288,0)</f>
        <v>0</v>
      </c>
      <c r="BJ288" s="17" t="s">
        <v>81</v>
      </c>
      <c r="BK288" s="144">
        <f>ROUND(I288*H288,2)</f>
        <v>0</v>
      </c>
      <c r="BL288" s="17" t="s">
        <v>126</v>
      </c>
      <c r="BM288" s="143" t="s">
        <v>226</v>
      </c>
    </row>
    <row r="289" spans="2:65" s="13" customFormat="1">
      <c r="B289" s="152"/>
      <c r="D289" s="146" t="s">
        <v>128</v>
      </c>
      <c r="F289" s="154" t="s">
        <v>227</v>
      </c>
      <c r="H289" s="155">
        <v>827.71199999999999</v>
      </c>
      <c r="I289" s="156"/>
      <c r="L289" s="152"/>
      <c r="M289" s="157"/>
      <c r="T289" s="158"/>
      <c r="AT289" s="153" t="s">
        <v>128</v>
      </c>
      <c r="AU289" s="153" t="s">
        <v>83</v>
      </c>
      <c r="AV289" s="13" t="s">
        <v>83</v>
      </c>
      <c r="AW289" s="13" t="s">
        <v>4</v>
      </c>
      <c r="AX289" s="13" t="s">
        <v>81</v>
      </c>
      <c r="AY289" s="153" t="s">
        <v>120</v>
      </c>
    </row>
    <row r="290" spans="2:65" s="1" customFormat="1" ht="24.2" customHeight="1">
      <c r="B290" s="32"/>
      <c r="C290" s="132" t="s">
        <v>228</v>
      </c>
      <c r="D290" s="132" t="s">
        <v>122</v>
      </c>
      <c r="E290" s="133" t="s">
        <v>229</v>
      </c>
      <c r="F290" s="134" t="s">
        <v>230</v>
      </c>
      <c r="G290" s="135" t="s">
        <v>163</v>
      </c>
      <c r="H290" s="136">
        <v>347.40800000000002</v>
      </c>
      <c r="I290" s="137"/>
      <c r="J290" s="138">
        <f>ROUND(I290*H290,2)</f>
        <v>0</v>
      </c>
      <c r="K290" s="134" t="s">
        <v>144</v>
      </c>
      <c r="L290" s="32"/>
      <c r="M290" s="139" t="s">
        <v>1</v>
      </c>
      <c r="N290" s="140" t="s">
        <v>38</v>
      </c>
      <c r="P290" s="141">
        <f>O290*H290</f>
        <v>0</v>
      </c>
      <c r="Q290" s="141">
        <v>0</v>
      </c>
      <c r="R290" s="141">
        <f>Q290*H290</f>
        <v>0</v>
      </c>
      <c r="S290" s="141">
        <v>0</v>
      </c>
      <c r="T290" s="142">
        <f>S290*H290</f>
        <v>0</v>
      </c>
      <c r="AR290" s="143" t="s">
        <v>126</v>
      </c>
      <c r="AT290" s="143" t="s">
        <v>122</v>
      </c>
      <c r="AU290" s="143" t="s">
        <v>83</v>
      </c>
      <c r="AY290" s="17" t="s">
        <v>120</v>
      </c>
      <c r="BE290" s="144">
        <f>IF(N290="základní",J290,0)</f>
        <v>0</v>
      </c>
      <c r="BF290" s="144">
        <f>IF(N290="snížená",J290,0)</f>
        <v>0</v>
      </c>
      <c r="BG290" s="144">
        <f>IF(N290="zákl. přenesená",J290,0)</f>
        <v>0</v>
      </c>
      <c r="BH290" s="144">
        <f>IF(N290="sníž. přenesená",J290,0)</f>
        <v>0</v>
      </c>
      <c r="BI290" s="144">
        <f>IF(N290="nulová",J290,0)</f>
        <v>0</v>
      </c>
      <c r="BJ290" s="17" t="s">
        <v>81</v>
      </c>
      <c r="BK290" s="144">
        <f>ROUND(I290*H290,2)</f>
        <v>0</v>
      </c>
      <c r="BL290" s="17" t="s">
        <v>126</v>
      </c>
      <c r="BM290" s="143" t="s">
        <v>231</v>
      </c>
    </row>
    <row r="291" spans="2:65" s="12" customFormat="1">
      <c r="B291" s="145"/>
      <c r="D291" s="146" t="s">
        <v>128</v>
      </c>
      <c r="E291" s="147" t="s">
        <v>1</v>
      </c>
      <c r="F291" s="148" t="s">
        <v>129</v>
      </c>
      <c r="H291" s="147" t="s">
        <v>1</v>
      </c>
      <c r="I291" s="149"/>
      <c r="L291" s="145"/>
      <c r="M291" s="150"/>
      <c r="T291" s="151"/>
      <c r="AT291" s="147" t="s">
        <v>128</v>
      </c>
      <c r="AU291" s="147" t="s">
        <v>83</v>
      </c>
      <c r="AV291" s="12" t="s">
        <v>81</v>
      </c>
      <c r="AW291" s="12" t="s">
        <v>30</v>
      </c>
      <c r="AX291" s="12" t="s">
        <v>73</v>
      </c>
      <c r="AY291" s="147" t="s">
        <v>120</v>
      </c>
    </row>
    <row r="292" spans="2:65" s="13" customFormat="1">
      <c r="B292" s="152"/>
      <c r="D292" s="146" t="s">
        <v>128</v>
      </c>
      <c r="E292" s="153" t="s">
        <v>1</v>
      </c>
      <c r="F292" s="154" t="s">
        <v>232</v>
      </c>
      <c r="H292" s="155">
        <v>68.64</v>
      </c>
      <c r="I292" s="156"/>
      <c r="L292" s="152"/>
      <c r="M292" s="157"/>
      <c r="T292" s="158"/>
      <c r="AT292" s="153" t="s">
        <v>128</v>
      </c>
      <c r="AU292" s="153" t="s">
        <v>83</v>
      </c>
      <c r="AV292" s="13" t="s">
        <v>83</v>
      </c>
      <c r="AW292" s="13" t="s">
        <v>30</v>
      </c>
      <c r="AX292" s="13" t="s">
        <v>73</v>
      </c>
      <c r="AY292" s="153" t="s">
        <v>120</v>
      </c>
    </row>
    <row r="293" spans="2:65" s="13" customFormat="1">
      <c r="B293" s="152"/>
      <c r="D293" s="146" t="s">
        <v>128</v>
      </c>
      <c r="E293" s="153" t="s">
        <v>1</v>
      </c>
      <c r="F293" s="154" t="s">
        <v>233</v>
      </c>
      <c r="H293" s="155">
        <v>173.88800000000001</v>
      </c>
      <c r="I293" s="156"/>
      <c r="L293" s="152"/>
      <c r="M293" s="157"/>
      <c r="T293" s="158"/>
      <c r="AT293" s="153" t="s">
        <v>128</v>
      </c>
      <c r="AU293" s="153" t="s">
        <v>83</v>
      </c>
      <c r="AV293" s="13" t="s">
        <v>83</v>
      </c>
      <c r="AW293" s="13" t="s">
        <v>30</v>
      </c>
      <c r="AX293" s="13" t="s">
        <v>73</v>
      </c>
      <c r="AY293" s="153" t="s">
        <v>120</v>
      </c>
    </row>
    <row r="294" spans="2:65" s="12" customFormat="1">
      <c r="B294" s="145"/>
      <c r="D294" s="146" t="s">
        <v>128</v>
      </c>
      <c r="E294" s="147" t="s">
        <v>1</v>
      </c>
      <c r="F294" s="148" t="s">
        <v>132</v>
      </c>
      <c r="H294" s="147" t="s">
        <v>1</v>
      </c>
      <c r="I294" s="149"/>
      <c r="L294" s="145"/>
      <c r="M294" s="150"/>
      <c r="T294" s="151"/>
      <c r="AT294" s="147" t="s">
        <v>128</v>
      </c>
      <c r="AU294" s="147" t="s">
        <v>83</v>
      </c>
      <c r="AV294" s="12" t="s">
        <v>81</v>
      </c>
      <c r="AW294" s="12" t="s">
        <v>30</v>
      </c>
      <c r="AX294" s="12" t="s">
        <v>73</v>
      </c>
      <c r="AY294" s="147" t="s">
        <v>120</v>
      </c>
    </row>
    <row r="295" spans="2:65" s="13" customFormat="1">
      <c r="B295" s="152"/>
      <c r="D295" s="146" t="s">
        <v>128</v>
      </c>
      <c r="E295" s="153" t="s">
        <v>1</v>
      </c>
      <c r="F295" s="154" t="s">
        <v>234</v>
      </c>
      <c r="H295" s="155">
        <v>15.708</v>
      </c>
      <c r="I295" s="156"/>
      <c r="L295" s="152"/>
      <c r="M295" s="157"/>
      <c r="T295" s="158"/>
      <c r="AT295" s="153" t="s">
        <v>128</v>
      </c>
      <c r="AU295" s="153" t="s">
        <v>83</v>
      </c>
      <c r="AV295" s="13" t="s">
        <v>83</v>
      </c>
      <c r="AW295" s="13" t="s">
        <v>30</v>
      </c>
      <c r="AX295" s="13" t="s">
        <v>73</v>
      </c>
      <c r="AY295" s="153" t="s">
        <v>120</v>
      </c>
    </row>
    <row r="296" spans="2:65" s="12" customFormat="1">
      <c r="B296" s="145"/>
      <c r="D296" s="146" t="s">
        <v>128</v>
      </c>
      <c r="E296" s="147" t="s">
        <v>1</v>
      </c>
      <c r="F296" s="148" t="s">
        <v>134</v>
      </c>
      <c r="H296" s="147" t="s">
        <v>1</v>
      </c>
      <c r="I296" s="149"/>
      <c r="L296" s="145"/>
      <c r="M296" s="150"/>
      <c r="T296" s="151"/>
      <c r="AT296" s="147" t="s">
        <v>128</v>
      </c>
      <c r="AU296" s="147" t="s">
        <v>83</v>
      </c>
      <c r="AV296" s="12" t="s">
        <v>81</v>
      </c>
      <c r="AW296" s="12" t="s">
        <v>30</v>
      </c>
      <c r="AX296" s="12" t="s">
        <v>73</v>
      </c>
      <c r="AY296" s="147" t="s">
        <v>120</v>
      </c>
    </row>
    <row r="297" spans="2:65" s="13" customFormat="1">
      <c r="B297" s="152"/>
      <c r="D297" s="146" t="s">
        <v>128</v>
      </c>
      <c r="E297" s="153" t="s">
        <v>1</v>
      </c>
      <c r="F297" s="154" t="s">
        <v>235</v>
      </c>
      <c r="H297" s="155">
        <v>13.932</v>
      </c>
      <c r="I297" s="156"/>
      <c r="L297" s="152"/>
      <c r="M297" s="157"/>
      <c r="T297" s="158"/>
      <c r="AT297" s="153" t="s">
        <v>128</v>
      </c>
      <c r="AU297" s="153" t="s">
        <v>83</v>
      </c>
      <c r="AV297" s="13" t="s">
        <v>83</v>
      </c>
      <c r="AW297" s="13" t="s">
        <v>30</v>
      </c>
      <c r="AX297" s="13" t="s">
        <v>73</v>
      </c>
      <c r="AY297" s="153" t="s">
        <v>120</v>
      </c>
    </row>
    <row r="298" spans="2:65" s="12" customFormat="1">
      <c r="B298" s="145"/>
      <c r="D298" s="146" t="s">
        <v>128</v>
      </c>
      <c r="E298" s="147" t="s">
        <v>1</v>
      </c>
      <c r="F298" s="148" t="s">
        <v>136</v>
      </c>
      <c r="H298" s="147" t="s">
        <v>1</v>
      </c>
      <c r="I298" s="149"/>
      <c r="L298" s="145"/>
      <c r="M298" s="150"/>
      <c r="T298" s="151"/>
      <c r="AT298" s="147" t="s">
        <v>128</v>
      </c>
      <c r="AU298" s="147" t="s">
        <v>83</v>
      </c>
      <c r="AV298" s="12" t="s">
        <v>81</v>
      </c>
      <c r="AW298" s="12" t="s">
        <v>30</v>
      </c>
      <c r="AX298" s="12" t="s">
        <v>73</v>
      </c>
      <c r="AY298" s="147" t="s">
        <v>120</v>
      </c>
    </row>
    <row r="299" spans="2:65" s="13" customFormat="1">
      <c r="B299" s="152"/>
      <c r="D299" s="146" t="s">
        <v>128</v>
      </c>
      <c r="E299" s="153" t="s">
        <v>1</v>
      </c>
      <c r="F299" s="154" t="s">
        <v>236</v>
      </c>
      <c r="H299" s="155">
        <v>10.836</v>
      </c>
      <c r="I299" s="156"/>
      <c r="L299" s="152"/>
      <c r="M299" s="157"/>
      <c r="T299" s="158"/>
      <c r="AT299" s="153" t="s">
        <v>128</v>
      </c>
      <c r="AU299" s="153" t="s">
        <v>83</v>
      </c>
      <c r="AV299" s="13" t="s">
        <v>83</v>
      </c>
      <c r="AW299" s="13" t="s">
        <v>30</v>
      </c>
      <c r="AX299" s="13" t="s">
        <v>73</v>
      </c>
      <c r="AY299" s="153" t="s">
        <v>120</v>
      </c>
    </row>
    <row r="300" spans="2:65" s="12" customFormat="1">
      <c r="B300" s="145"/>
      <c r="D300" s="146" t="s">
        <v>128</v>
      </c>
      <c r="E300" s="147" t="s">
        <v>1</v>
      </c>
      <c r="F300" s="148" t="s">
        <v>138</v>
      </c>
      <c r="H300" s="147" t="s">
        <v>1</v>
      </c>
      <c r="I300" s="149"/>
      <c r="L300" s="145"/>
      <c r="M300" s="150"/>
      <c r="T300" s="151"/>
      <c r="AT300" s="147" t="s">
        <v>128</v>
      </c>
      <c r="AU300" s="147" t="s">
        <v>83</v>
      </c>
      <c r="AV300" s="12" t="s">
        <v>81</v>
      </c>
      <c r="AW300" s="12" t="s">
        <v>30</v>
      </c>
      <c r="AX300" s="12" t="s">
        <v>73</v>
      </c>
      <c r="AY300" s="147" t="s">
        <v>120</v>
      </c>
    </row>
    <row r="301" spans="2:65" s="13" customFormat="1">
      <c r="B301" s="152"/>
      <c r="D301" s="146" t="s">
        <v>128</v>
      </c>
      <c r="E301" s="153" t="s">
        <v>1</v>
      </c>
      <c r="F301" s="154" t="s">
        <v>237</v>
      </c>
      <c r="H301" s="155">
        <v>16.308</v>
      </c>
      <c r="I301" s="156"/>
      <c r="L301" s="152"/>
      <c r="M301" s="157"/>
      <c r="T301" s="158"/>
      <c r="AT301" s="153" t="s">
        <v>128</v>
      </c>
      <c r="AU301" s="153" t="s">
        <v>83</v>
      </c>
      <c r="AV301" s="13" t="s">
        <v>83</v>
      </c>
      <c r="AW301" s="13" t="s">
        <v>30</v>
      </c>
      <c r="AX301" s="13" t="s">
        <v>73</v>
      </c>
      <c r="AY301" s="153" t="s">
        <v>120</v>
      </c>
    </row>
    <row r="302" spans="2:65" s="12" customFormat="1">
      <c r="B302" s="145"/>
      <c r="D302" s="146" t="s">
        <v>128</v>
      </c>
      <c r="E302" s="147" t="s">
        <v>1</v>
      </c>
      <c r="F302" s="148" t="s">
        <v>139</v>
      </c>
      <c r="H302" s="147" t="s">
        <v>1</v>
      </c>
      <c r="I302" s="149"/>
      <c r="L302" s="145"/>
      <c r="M302" s="150"/>
      <c r="T302" s="151"/>
      <c r="AT302" s="147" t="s">
        <v>128</v>
      </c>
      <c r="AU302" s="147" t="s">
        <v>83</v>
      </c>
      <c r="AV302" s="12" t="s">
        <v>81</v>
      </c>
      <c r="AW302" s="12" t="s">
        <v>30</v>
      </c>
      <c r="AX302" s="12" t="s">
        <v>73</v>
      </c>
      <c r="AY302" s="147" t="s">
        <v>120</v>
      </c>
    </row>
    <row r="303" spans="2:65" s="13" customFormat="1">
      <c r="B303" s="152"/>
      <c r="D303" s="146" t="s">
        <v>128</v>
      </c>
      <c r="E303" s="153" t="s">
        <v>1</v>
      </c>
      <c r="F303" s="154" t="s">
        <v>238</v>
      </c>
      <c r="H303" s="155">
        <v>7.7759999999999998</v>
      </c>
      <c r="I303" s="156"/>
      <c r="L303" s="152"/>
      <c r="M303" s="157"/>
      <c r="T303" s="158"/>
      <c r="AT303" s="153" t="s">
        <v>128</v>
      </c>
      <c r="AU303" s="153" t="s">
        <v>83</v>
      </c>
      <c r="AV303" s="13" t="s">
        <v>83</v>
      </c>
      <c r="AW303" s="13" t="s">
        <v>30</v>
      </c>
      <c r="AX303" s="13" t="s">
        <v>73</v>
      </c>
      <c r="AY303" s="153" t="s">
        <v>120</v>
      </c>
    </row>
    <row r="304" spans="2:65" s="12" customFormat="1">
      <c r="B304" s="145"/>
      <c r="D304" s="146" t="s">
        <v>128</v>
      </c>
      <c r="E304" s="147" t="s">
        <v>1</v>
      </c>
      <c r="F304" s="148" t="s">
        <v>172</v>
      </c>
      <c r="H304" s="147" t="s">
        <v>1</v>
      </c>
      <c r="I304" s="149"/>
      <c r="L304" s="145"/>
      <c r="M304" s="150"/>
      <c r="T304" s="151"/>
      <c r="AT304" s="147" t="s">
        <v>128</v>
      </c>
      <c r="AU304" s="147" t="s">
        <v>83</v>
      </c>
      <c r="AV304" s="12" t="s">
        <v>81</v>
      </c>
      <c r="AW304" s="12" t="s">
        <v>30</v>
      </c>
      <c r="AX304" s="12" t="s">
        <v>73</v>
      </c>
      <c r="AY304" s="147" t="s">
        <v>120</v>
      </c>
    </row>
    <row r="305" spans="2:65" s="13" customFormat="1">
      <c r="B305" s="152"/>
      <c r="D305" s="146" t="s">
        <v>128</v>
      </c>
      <c r="E305" s="153" t="s">
        <v>1</v>
      </c>
      <c r="F305" s="154" t="s">
        <v>239</v>
      </c>
      <c r="H305" s="155">
        <v>14.52</v>
      </c>
      <c r="I305" s="156"/>
      <c r="L305" s="152"/>
      <c r="M305" s="157"/>
      <c r="T305" s="158"/>
      <c r="AT305" s="153" t="s">
        <v>128</v>
      </c>
      <c r="AU305" s="153" t="s">
        <v>83</v>
      </c>
      <c r="AV305" s="13" t="s">
        <v>83</v>
      </c>
      <c r="AW305" s="13" t="s">
        <v>30</v>
      </c>
      <c r="AX305" s="13" t="s">
        <v>73</v>
      </c>
      <c r="AY305" s="153" t="s">
        <v>120</v>
      </c>
    </row>
    <row r="306" spans="2:65" s="12" customFormat="1">
      <c r="B306" s="145"/>
      <c r="D306" s="146" t="s">
        <v>128</v>
      </c>
      <c r="E306" s="147" t="s">
        <v>1</v>
      </c>
      <c r="F306" s="148" t="s">
        <v>159</v>
      </c>
      <c r="H306" s="147" t="s">
        <v>1</v>
      </c>
      <c r="I306" s="149"/>
      <c r="L306" s="145"/>
      <c r="M306" s="150"/>
      <c r="T306" s="151"/>
      <c r="AT306" s="147" t="s">
        <v>128</v>
      </c>
      <c r="AU306" s="147" t="s">
        <v>83</v>
      </c>
      <c r="AV306" s="12" t="s">
        <v>81</v>
      </c>
      <c r="AW306" s="12" t="s">
        <v>30</v>
      </c>
      <c r="AX306" s="12" t="s">
        <v>73</v>
      </c>
      <c r="AY306" s="147" t="s">
        <v>120</v>
      </c>
    </row>
    <row r="307" spans="2:65" s="13" customFormat="1" ht="22.5">
      <c r="B307" s="152"/>
      <c r="D307" s="146" t="s">
        <v>128</v>
      </c>
      <c r="E307" s="153" t="s">
        <v>1</v>
      </c>
      <c r="F307" s="154" t="s">
        <v>240</v>
      </c>
      <c r="H307" s="155">
        <v>25.8</v>
      </c>
      <c r="I307" s="156"/>
      <c r="L307" s="152"/>
      <c r="M307" s="157"/>
      <c r="T307" s="158"/>
      <c r="AT307" s="153" t="s">
        <v>128</v>
      </c>
      <c r="AU307" s="153" t="s">
        <v>83</v>
      </c>
      <c r="AV307" s="13" t="s">
        <v>83</v>
      </c>
      <c r="AW307" s="13" t="s">
        <v>30</v>
      </c>
      <c r="AX307" s="13" t="s">
        <v>73</v>
      </c>
      <c r="AY307" s="153" t="s">
        <v>120</v>
      </c>
    </row>
    <row r="308" spans="2:65" s="14" customFormat="1">
      <c r="B308" s="159"/>
      <c r="D308" s="146" t="s">
        <v>128</v>
      </c>
      <c r="E308" s="160" t="s">
        <v>1</v>
      </c>
      <c r="F308" s="161" t="s">
        <v>141</v>
      </c>
      <c r="H308" s="162">
        <v>347.40800000000007</v>
      </c>
      <c r="I308" s="163"/>
      <c r="L308" s="159"/>
      <c r="M308" s="164"/>
      <c r="T308" s="165"/>
      <c r="AT308" s="160" t="s">
        <v>128</v>
      </c>
      <c r="AU308" s="160" t="s">
        <v>83</v>
      </c>
      <c r="AV308" s="14" t="s">
        <v>126</v>
      </c>
      <c r="AW308" s="14" t="s">
        <v>30</v>
      </c>
      <c r="AX308" s="14" t="s">
        <v>81</v>
      </c>
      <c r="AY308" s="160" t="s">
        <v>120</v>
      </c>
    </row>
    <row r="309" spans="2:65" s="1" customFormat="1" ht="16.5" customHeight="1">
      <c r="B309" s="32"/>
      <c r="C309" s="173" t="s">
        <v>241</v>
      </c>
      <c r="D309" s="173" t="s">
        <v>242</v>
      </c>
      <c r="E309" s="174" t="s">
        <v>243</v>
      </c>
      <c r="F309" s="175" t="s">
        <v>244</v>
      </c>
      <c r="G309" s="176" t="s">
        <v>225</v>
      </c>
      <c r="H309" s="177">
        <v>694.81600000000003</v>
      </c>
      <c r="I309" s="178"/>
      <c r="J309" s="179">
        <f>ROUND(I309*H309,2)</f>
        <v>0</v>
      </c>
      <c r="K309" s="175" t="s">
        <v>144</v>
      </c>
      <c r="L309" s="180"/>
      <c r="M309" s="181" t="s">
        <v>1</v>
      </c>
      <c r="N309" s="182" t="s">
        <v>38</v>
      </c>
      <c r="P309" s="141">
        <f>O309*H309</f>
        <v>0</v>
      </c>
      <c r="Q309" s="141">
        <v>0</v>
      </c>
      <c r="R309" s="141">
        <f>Q309*H309</f>
        <v>0</v>
      </c>
      <c r="S309" s="141">
        <v>0</v>
      </c>
      <c r="T309" s="142">
        <f>S309*H309</f>
        <v>0</v>
      </c>
      <c r="AR309" s="143" t="s">
        <v>198</v>
      </c>
      <c r="AT309" s="143" t="s">
        <v>242</v>
      </c>
      <c r="AU309" s="143" t="s">
        <v>83</v>
      </c>
      <c r="AY309" s="17" t="s">
        <v>120</v>
      </c>
      <c r="BE309" s="144">
        <f>IF(N309="základní",J309,0)</f>
        <v>0</v>
      </c>
      <c r="BF309" s="144">
        <f>IF(N309="snížená",J309,0)</f>
        <v>0</v>
      </c>
      <c r="BG309" s="144">
        <f>IF(N309="zákl. přenesená",J309,0)</f>
        <v>0</v>
      </c>
      <c r="BH309" s="144">
        <f>IF(N309="sníž. přenesená",J309,0)</f>
        <v>0</v>
      </c>
      <c r="BI309" s="144">
        <f>IF(N309="nulová",J309,0)</f>
        <v>0</v>
      </c>
      <c r="BJ309" s="17" t="s">
        <v>81</v>
      </c>
      <c r="BK309" s="144">
        <f>ROUND(I309*H309,2)</f>
        <v>0</v>
      </c>
      <c r="BL309" s="17" t="s">
        <v>126</v>
      </c>
      <c r="BM309" s="143" t="s">
        <v>245</v>
      </c>
    </row>
    <row r="310" spans="2:65" s="13" customFormat="1">
      <c r="B310" s="152"/>
      <c r="D310" s="146" t="s">
        <v>128</v>
      </c>
      <c r="F310" s="154" t="s">
        <v>246</v>
      </c>
      <c r="H310" s="155">
        <v>694.81600000000003</v>
      </c>
      <c r="I310" s="156"/>
      <c r="L310" s="152"/>
      <c r="M310" s="157"/>
      <c r="T310" s="158"/>
      <c r="AT310" s="153" t="s">
        <v>128</v>
      </c>
      <c r="AU310" s="153" t="s">
        <v>83</v>
      </c>
      <c r="AV310" s="13" t="s">
        <v>83</v>
      </c>
      <c r="AW310" s="13" t="s">
        <v>4</v>
      </c>
      <c r="AX310" s="13" t="s">
        <v>81</v>
      </c>
      <c r="AY310" s="153" t="s">
        <v>120</v>
      </c>
    </row>
    <row r="311" spans="2:65" s="1" customFormat="1" ht="24.2" customHeight="1">
      <c r="B311" s="32"/>
      <c r="C311" s="132" t="s">
        <v>247</v>
      </c>
      <c r="D311" s="132" t="s">
        <v>122</v>
      </c>
      <c r="E311" s="133" t="s">
        <v>248</v>
      </c>
      <c r="F311" s="134" t="s">
        <v>249</v>
      </c>
      <c r="G311" s="135" t="s">
        <v>163</v>
      </c>
      <c r="H311" s="136">
        <v>138.38200000000001</v>
      </c>
      <c r="I311" s="137"/>
      <c r="J311" s="138">
        <f>ROUND(I311*H311,2)</f>
        <v>0</v>
      </c>
      <c r="K311" s="134" t="s">
        <v>144</v>
      </c>
      <c r="L311" s="32"/>
      <c r="M311" s="139" t="s">
        <v>1</v>
      </c>
      <c r="N311" s="140" t="s">
        <v>38</v>
      </c>
      <c r="P311" s="141">
        <f>O311*H311</f>
        <v>0</v>
      </c>
      <c r="Q311" s="141">
        <v>0</v>
      </c>
      <c r="R311" s="141">
        <f>Q311*H311</f>
        <v>0</v>
      </c>
      <c r="S311" s="141">
        <v>0</v>
      </c>
      <c r="T311" s="142">
        <f>S311*H311</f>
        <v>0</v>
      </c>
      <c r="AR311" s="143" t="s">
        <v>126</v>
      </c>
      <c r="AT311" s="143" t="s">
        <v>122</v>
      </c>
      <c r="AU311" s="143" t="s">
        <v>83</v>
      </c>
      <c r="AY311" s="17" t="s">
        <v>120</v>
      </c>
      <c r="BE311" s="144">
        <f>IF(N311="základní",J311,0)</f>
        <v>0</v>
      </c>
      <c r="BF311" s="144">
        <f>IF(N311="snížená",J311,0)</f>
        <v>0</v>
      </c>
      <c r="BG311" s="144">
        <f>IF(N311="zákl. přenesená",J311,0)</f>
        <v>0</v>
      </c>
      <c r="BH311" s="144">
        <f>IF(N311="sníž. přenesená",J311,0)</f>
        <v>0</v>
      </c>
      <c r="BI311" s="144">
        <f>IF(N311="nulová",J311,0)</f>
        <v>0</v>
      </c>
      <c r="BJ311" s="17" t="s">
        <v>81</v>
      </c>
      <c r="BK311" s="144">
        <f>ROUND(I311*H311,2)</f>
        <v>0</v>
      </c>
      <c r="BL311" s="17" t="s">
        <v>126</v>
      </c>
      <c r="BM311" s="143" t="s">
        <v>250</v>
      </c>
    </row>
    <row r="312" spans="2:65" s="12" customFormat="1">
      <c r="B312" s="145"/>
      <c r="D312" s="146" t="s">
        <v>128</v>
      </c>
      <c r="E312" s="147" t="s">
        <v>1</v>
      </c>
      <c r="F312" s="148" t="s">
        <v>129</v>
      </c>
      <c r="H312" s="147" t="s">
        <v>1</v>
      </c>
      <c r="I312" s="149"/>
      <c r="L312" s="145"/>
      <c r="M312" s="150"/>
      <c r="T312" s="151"/>
      <c r="AT312" s="147" t="s">
        <v>128</v>
      </c>
      <c r="AU312" s="147" t="s">
        <v>83</v>
      </c>
      <c r="AV312" s="12" t="s">
        <v>81</v>
      </c>
      <c r="AW312" s="12" t="s">
        <v>30</v>
      </c>
      <c r="AX312" s="12" t="s">
        <v>73</v>
      </c>
      <c r="AY312" s="147" t="s">
        <v>120</v>
      </c>
    </row>
    <row r="313" spans="2:65" s="13" customFormat="1">
      <c r="B313" s="152"/>
      <c r="D313" s="146" t="s">
        <v>128</v>
      </c>
      <c r="E313" s="153" t="s">
        <v>1</v>
      </c>
      <c r="F313" s="154" t="s">
        <v>251</v>
      </c>
      <c r="H313" s="155">
        <v>30.36</v>
      </c>
      <c r="I313" s="156"/>
      <c r="L313" s="152"/>
      <c r="M313" s="157"/>
      <c r="T313" s="158"/>
      <c r="AT313" s="153" t="s">
        <v>128</v>
      </c>
      <c r="AU313" s="153" t="s">
        <v>83</v>
      </c>
      <c r="AV313" s="13" t="s">
        <v>83</v>
      </c>
      <c r="AW313" s="13" t="s">
        <v>30</v>
      </c>
      <c r="AX313" s="13" t="s">
        <v>73</v>
      </c>
      <c r="AY313" s="153" t="s">
        <v>120</v>
      </c>
    </row>
    <row r="314" spans="2:65" s="13" customFormat="1">
      <c r="B314" s="152"/>
      <c r="D314" s="146" t="s">
        <v>128</v>
      </c>
      <c r="E314" s="153" t="s">
        <v>1</v>
      </c>
      <c r="F314" s="154" t="s">
        <v>252</v>
      </c>
      <c r="H314" s="155">
        <v>76.912000000000006</v>
      </c>
      <c r="I314" s="156"/>
      <c r="L314" s="152"/>
      <c r="M314" s="157"/>
      <c r="T314" s="158"/>
      <c r="AT314" s="153" t="s">
        <v>128</v>
      </c>
      <c r="AU314" s="153" t="s">
        <v>83</v>
      </c>
      <c r="AV314" s="13" t="s">
        <v>83</v>
      </c>
      <c r="AW314" s="13" t="s">
        <v>30</v>
      </c>
      <c r="AX314" s="13" t="s">
        <v>73</v>
      </c>
      <c r="AY314" s="153" t="s">
        <v>120</v>
      </c>
    </row>
    <row r="315" spans="2:65" s="12" customFormat="1">
      <c r="B315" s="145"/>
      <c r="D315" s="146" t="s">
        <v>128</v>
      </c>
      <c r="E315" s="147" t="s">
        <v>1</v>
      </c>
      <c r="F315" s="148" t="s">
        <v>132</v>
      </c>
      <c r="H315" s="147" t="s">
        <v>1</v>
      </c>
      <c r="I315" s="149"/>
      <c r="L315" s="145"/>
      <c r="M315" s="150"/>
      <c r="T315" s="151"/>
      <c r="AT315" s="147" t="s">
        <v>128</v>
      </c>
      <c r="AU315" s="147" t="s">
        <v>83</v>
      </c>
      <c r="AV315" s="12" t="s">
        <v>81</v>
      </c>
      <c r="AW315" s="12" t="s">
        <v>30</v>
      </c>
      <c r="AX315" s="12" t="s">
        <v>73</v>
      </c>
      <c r="AY315" s="147" t="s">
        <v>120</v>
      </c>
    </row>
    <row r="316" spans="2:65" s="13" customFormat="1">
      <c r="B316" s="152"/>
      <c r="D316" s="146" t="s">
        <v>128</v>
      </c>
      <c r="E316" s="153" t="s">
        <v>1</v>
      </c>
      <c r="F316" s="154" t="s">
        <v>253</v>
      </c>
      <c r="H316" s="155">
        <v>5.4119999999999999</v>
      </c>
      <c r="I316" s="156"/>
      <c r="L316" s="152"/>
      <c r="M316" s="157"/>
      <c r="T316" s="158"/>
      <c r="AT316" s="153" t="s">
        <v>128</v>
      </c>
      <c r="AU316" s="153" t="s">
        <v>83</v>
      </c>
      <c r="AV316" s="13" t="s">
        <v>83</v>
      </c>
      <c r="AW316" s="13" t="s">
        <v>30</v>
      </c>
      <c r="AX316" s="13" t="s">
        <v>73</v>
      </c>
      <c r="AY316" s="153" t="s">
        <v>120</v>
      </c>
    </row>
    <row r="317" spans="2:65" s="12" customFormat="1">
      <c r="B317" s="145"/>
      <c r="D317" s="146" t="s">
        <v>128</v>
      </c>
      <c r="E317" s="147" t="s">
        <v>1</v>
      </c>
      <c r="F317" s="148" t="s">
        <v>134</v>
      </c>
      <c r="H317" s="147" t="s">
        <v>1</v>
      </c>
      <c r="I317" s="149"/>
      <c r="L317" s="145"/>
      <c r="M317" s="150"/>
      <c r="T317" s="151"/>
      <c r="AT317" s="147" t="s">
        <v>128</v>
      </c>
      <c r="AU317" s="147" t="s">
        <v>83</v>
      </c>
      <c r="AV317" s="12" t="s">
        <v>81</v>
      </c>
      <c r="AW317" s="12" t="s">
        <v>30</v>
      </c>
      <c r="AX317" s="12" t="s">
        <v>73</v>
      </c>
      <c r="AY317" s="147" t="s">
        <v>120</v>
      </c>
    </row>
    <row r="318" spans="2:65" s="13" customFormat="1">
      <c r="B318" s="152"/>
      <c r="D318" s="146" t="s">
        <v>128</v>
      </c>
      <c r="E318" s="153" t="s">
        <v>1</v>
      </c>
      <c r="F318" s="154" t="s">
        <v>254</v>
      </c>
      <c r="H318" s="155">
        <v>4.4279999999999999</v>
      </c>
      <c r="I318" s="156"/>
      <c r="L318" s="152"/>
      <c r="M318" s="157"/>
      <c r="T318" s="158"/>
      <c r="AT318" s="153" t="s">
        <v>128</v>
      </c>
      <c r="AU318" s="153" t="s">
        <v>83</v>
      </c>
      <c r="AV318" s="13" t="s">
        <v>83</v>
      </c>
      <c r="AW318" s="13" t="s">
        <v>30</v>
      </c>
      <c r="AX318" s="13" t="s">
        <v>73</v>
      </c>
      <c r="AY318" s="153" t="s">
        <v>120</v>
      </c>
    </row>
    <row r="319" spans="2:65" s="12" customFormat="1">
      <c r="B319" s="145"/>
      <c r="D319" s="146" t="s">
        <v>128</v>
      </c>
      <c r="E319" s="147" t="s">
        <v>1</v>
      </c>
      <c r="F319" s="148" t="s">
        <v>136</v>
      </c>
      <c r="H319" s="147" t="s">
        <v>1</v>
      </c>
      <c r="I319" s="149"/>
      <c r="L319" s="145"/>
      <c r="M319" s="150"/>
      <c r="T319" s="151"/>
      <c r="AT319" s="147" t="s">
        <v>128</v>
      </c>
      <c r="AU319" s="147" t="s">
        <v>83</v>
      </c>
      <c r="AV319" s="12" t="s">
        <v>81</v>
      </c>
      <c r="AW319" s="12" t="s">
        <v>30</v>
      </c>
      <c r="AX319" s="12" t="s">
        <v>73</v>
      </c>
      <c r="AY319" s="147" t="s">
        <v>120</v>
      </c>
    </row>
    <row r="320" spans="2:65" s="13" customFormat="1">
      <c r="B320" s="152"/>
      <c r="D320" s="146" t="s">
        <v>128</v>
      </c>
      <c r="E320" s="153" t="s">
        <v>1</v>
      </c>
      <c r="F320" s="154" t="s">
        <v>255</v>
      </c>
      <c r="H320" s="155">
        <v>3.444</v>
      </c>
      <c r="I320" s="156"/>
      <c r="L320" s="152"/>
      <c r="M320" s="157"/>
      <c r="T320" s="158"/>
      <c r="AT320" s="153" t="s">
        <v>128</v>
      </c>
      <c r="AU320" s="153" t="s">
        <v>83</v>
      </c>
      <c r="AV320" s="13" t="s">
        <v>83</v>
      </c>
      <c r="AW320" s="13" t="s">
        <v>30</v>
      </c>
      <c r="AX320" s="13" t="s">
        <v>73</v>
      </c>
      <c r="AY320" s="153" t="s">
        <v>120</v>
      </c>
    </row>
    <row r="321" spans="2:65" s="12" customFormat="1">
      <c r="B321" s="145"/>
      <c r="D321" s="146" t="s">
        <v>128</v>
      </c>
      <c r="E321" s="147" t="s">
        <v>1</v>
      </c>
      <c r="F321" s="148" t="s">
        <v>138</v>
      </c>
      <c r="H321" s="147" t="s">
        <v>1</v>
      </c>
      <c r="I321" s="149"/>
      <c r="L321" s="145"/>
      <c r="M321" s="150"/>
      <c r="T321" s="151"/>
      <c r="AT321" s="147" t="s">
        <v>128</v>
      </c>
      <c r="AU321" s="147" t="s">
        <v>83</v>
      </c>
      <c r="AV321" s="12" t="s">
        <v>81</v>
      </c>
      <c r="AW321" s="12" t="s">
        <v>30</v>
      </c>
      <c r="AX321" s="12" t="s">
        <v>73</v>
      </c>
      <c r="AY321" s="147" t="s">
        <v>120</v>
      </c>
    </row>
    <row r="322" spans="2:65" s="13" customFormat="1">
      <c r="B322" s="152"/>
      <c r="D322" s="146" t="s">
        <v>128</v>
      </c>
      <c r="E322" s="153" t="s">
        <v>1</v>
      </c>
      <c r="F322" s="154" t="s">
        <v>256</v>
      </c>
      <c r="H322" s="155">
        <v>4.2119999999999997</v>
      </c>
      <c r="I322" s="156"/>
      <c r="L322" s="152"/>
      <c r="M322" s="157"/>
      <c r="T322" s="158"/>
      <c r="AT322" s="153" t="s">
        <v>128</v>
      </c>
      <c r="AU322" s="153" t="s">
        <v>83</v>
      </c>
      <c r="AV322" s="13" t="s">
        <v>83</v>
      </c>
      <c r="AW322" s="13" t="s">
        <v>30</v>
      </c>
      <c r="AX322" s="13" t="s">
        <v>73</v>
      </c>
      <c r="AY322" s="153" t="s">
        <v>120</v>
      </c>
    </row>
    <row r="323" spans="2:65" s="12" customFormat="1">
      <c r="B323" s="145"/>
      <c r="D323" s="146" t="s">
        <v>128</v>
      </c>
      <c r="E323" s="147" t="s">
        <v>1</v>
      </c>
      <c r="F323" s="148" t="s">
        <v>139</v>
      </c>
      <c r="H323" s="147" t="s">
        <v>1</v>
      </c>
      <c r="I323" s="149"/>
      <c r="L323" s="145"/>
      <c r="M323" s="150"/>
      <c r="T323" s="151"/>
      <c r="AT323" s="147" t="s">
        <v>128</v>
      </c>
      <c r="AU323" s="147" t="s">
        <v>83</v>
      </c>
      <c r="AV323" s="12" t="s">
        <v>81</v>
      </c>
      <c r="AW323" s="12" t="s">
        <v>30</v>
      </c>
      <c r="AX323" s="12" t="s">
        <v>73</v>
      </c>
      <c r="AY323" s="147" t="s">
        <v>120</v>
      </c>
    </row>
    <row r="324" spans="2:65" s="13" customFormat="1">
      <c r="B324" s="152"/>
      <c r="D324" s="146" t="s">
        <v>128</v>
      </c>
      <c r="E324" s="153" t="s">
        <v>1</v>
      </c>
      <c r="F324" s="154" t="s">
        <v>257</v>
      </c>
      <c r="H324" s="155">
        <v>2.484</v>
      </c>
      <c r="I324" s="156"/>
      <c r="L324" s="152"/>
      <c r="M324" s="157"/>
      <c r="T324" s="158"/>
      <c r="AT324" s="153" t="s">
        <v>128</v>
      </c>
      <c r="AU324" s="153" t="s">
        <v>83</v>
      </c>
      <c r="AV324" s="13" t="s">
        <v>83</v>
      </c>
      <c r="AW324" s="13" t="s">
        <v>30</v>
      </c>
      <c r="AX324" s="13" t="s">
        <v>73</v>
      </c>
      <c r="AY324" s="153" t="s">
        <v>120</v>
      </c>
    </row>
    <row r="325" spans="2:65" s="12" customFormat="1">
      <c r="B325" s="145"/>
      <c r="D325" s="146" t="s">
        <v>128</v>
      </c>
      <c r="E325" s="147" t="s">
        <v>1</v>
      </c>
      <c r="F325" s="148" t="s">
        <v>172</v>
      </c>
      <c r="H325" s="147" t="s">
        <v>1</v>
      </c>
      <c r="I325" s="149"/>
      <c r="L325" s="145"/>
      <c r="M325" s="150"/>
      <c r="T325" s="151"/>
      <c r="AT325" s="147" t="s">
        <v>128</v>
      </c>
      <c r="AU325" s="147" t="s">
        <v>83</v>
      </c>
      <c r="AV325" s="12" t="s">
        <v>81</v>
      </c>
      <c r="AW325" s="12" t="s">
        <v>30</v>
      </c>
      <c r="AX325" s="12" t="s">
        <v>73</v>
      </c>
      <c r="AY325" s="147" t="s">
        <v>120</v>
      </c>
    </row>
    <row r="326" spans="2:65" s="13" customFormat="1">
      <c r="B326" s="152"/>
      <c r="D326" s="146" t="s">
        <v>128</v>
      </c>
      <c r="E326" s="153" t="s">
        <v>1</v>
      </c>
      <c r="F326" s="154" t="s">
        <v>258</v>
      </c>
      <c r="H326" s="155">
        <v>4.68</v>
      </c>
      <c r="I326" s="156"/>
      <c r="L326" s="152"/>
      <c r="M326" s="157"/>
      <c r="T326" s="158"/>
      <c r="AT326" s="153" t="s">
        <v>128</v>
      </c>
      <c r="AU326" s="153" t="s">
        <v>83</v>
      </c>
      <c r="AV326" s="13" t="s">
        <v>83</v>
      </c>
      <c r="AW326" s="13" t="s">
        <v>30</v>
      </c>
      <c r="AX326" s="13" t="s">
        <v>73</v>
      </c>
      <c r="AY326" s="153" t="s">
        <v>120</v>
      </c>
    </row>
    <row r="327" spans="2:65" s="12" customFormat="1">
      <c r="B327" s="145"/>
      <c r="D327" s="146" t="s">
        <v>128</v>
      </c>
      <c r="E327" s="147" t="s">
        <v>1</v>
      </c>
      <c r="F327" s="148" t="s">
        <v>159</v>
      </c>
      <c r="H327" s="147" t="s">
        <v>1</v>
      </c>
      <c r="I327" s="149"/>
      <c r="L327" s="145"/>
      <c r="M327" s="150"/>
      <c r="T327" s="151"/>
      <c r="AT327" s="147" t="s">
        <v>128</v>
      </c>
      <c r="AU327" s="147" t="s">
        <v>83</v>
      </c>
      <c r="AV327" s="12" t="s">
        <v>81</v>
      </c>
      <c r="AW327" s="12" t="s">
        <v>30</v>
      </c>
      <c r="AX327" s="12" t="s">
        <v>73</v>
      </c>
      <c r="AY327" s="147" t="s">
        <v>120</v>
      </c>
    </row>
    <row r="328" spans="2:65" s="13" customFormat="1" ht="22.5">
      <c r="B328" s="152"/>
      <c r="D328" s="146" t="s">
        <v>128</v>
      </c>
      <c r="E328" s="153" t="s">
        <v>1</v>
      </c>
      <c r="F328" s="154" t="s">
        <v>259</v>
      </c>
      <c r="H328" s="155">
        <v>6.45</v>
      </c>
      <c r="I328" s="156"/>
      <c r="L328" s="152"/>
      <c r="M328" s="157"/>
      <c r="T328" s="158"/>
      <c r="AT328" s="153" t="s">
        <v>128</v>
      </c>
      <c r="AU328" s="153" t="s">
        <v>83</v>
      </c>
      <c r="AV328" s="13" t="s">
        <v>83</v>
      </c>
      <c r="AW328" s="13" t="s">
        <v>30</v>
      </c>
      <c r="AX328" s="13" t="s">
        <v>73</v>
      </c>
      <c r="AY328" s="153" t="s">
        <v>120</v>
      </c>
    </row>
    <row r="329" spans="2:65" s="14" customFormat="1">
      <c r="B329" s="159"/>
      <c r="D329" s="146" t="s">
        <v>128</v>
      </c>
      <c r="E329" s="160" t="s">
        <v>1</v>
      </c>
      <c r="F329" s="161" t="s">
        <v>141</v>
      </c>
      <c r="H329" s="162">
        <v>138.38200000000001</v>
      </c>
      <c r="I329" s="163"/>
      <c r="L329" s="159"/>
      <c r="M329" s="164"/>
      <c r="T329" s="165"/>
      <c r="AT329" s="160" t="s">
        <v>128</v>
      </c>
      <c r="AU329" s="160" t="s">
        <v>83</v>
      </c>
      <c r="AV329" s="14" t="s">
        <v>126</v>
      </c>
      <c r="AW329" s="14" t="s">
        <v>30</v>
      </c>
      <c r="AX329" s="14" t="s">
        <v>81</v>
      </c>
      <c r="AY329" s="160" t="s">
        <v>120</v>
      </c>
    </row>
    <row r="330" spans="2:65" s="1" customFormat="1" ht="16.5" customHeight="1">
      <c r="B330" s="32"/>
      <c r="C330" s="173" t="s">
        <v>260</v>
      </c>
      <c r="D330" s="173" t="s">
        <v>242</v>
      </c>
      <c r="E330" s="174" t="s">
        <v>261</v>
      </c>
      <c r="F330" s="175" t="s">
        <v>262</v>
      </c>
      <c r="G330" s="176" t="s">
        <v>225</v>
      </c>
      <c r="H330" s="177">
        <v>276.76400000000001</v>
      </c>
      <c r="I330" s="178"/>
      <c r="J330" s="179">
        <f>ROUND(I330*H330,2)</f>
        <v>0</v>
      </c>
      <c r="K330" s="175" t="s">
        <v>144</v>
      </c>
      <c r="L330" s="180"/>
      <c r="M330" s="181" t="s">
        <v>1</v>
      </c>
      <c r="N330" s="182" t="s">
        <v>38</v>
      </c>
      <c r="P330" s="141">
        <f>O330*H330</f>
        <v>0</v>
      </c>
      <c r="Q330" s="141">
        <v>0</v>
      </c>
      <c r="R330" s="141">
        <f>Q330*H330</f>
        <v>0</v>
      </c>
      <c r="S330" s="141">
        <v>0</v>
      </c>
      <c r="T330" s="142">
        <f>S330*H330</f>
        <v>0</v>
      </c>
      <c r="AR330" s="143" t="s">
        <v>198</v>
      </c>
      <c r="AT330" s="143" t="s">
        <v>242</v>
      </c>
      <c r="AU330" s="143" t="s">
        <v>83</v>
      </c>
      <c r="AY330" s="17" t="s">
        <v>120</v>
      </c>
      <c r="BE330" s="144">
        <f>IF(N330="základní",J330,0)</f>
        <v>0</v>
      </c>
      <c r="BF330" s="144">
        <f>IF(N330="snížená",J330,0)</f>
        <v>0</v>
      </c>
      <c r="BG330" s="144">
        <f>IF(N330="zákl. přenesená",J330,0)</f>
        <v>0</v>
      </c>
      <c r="BH330" s="144">
        <f>IF(N330="sníž. přenesená",J330,0)</f>
        <v>0</v>
      </c>
      <c r="BI330" s="144">
        <f>IF(N330="nulová",J330,0)</f>
        <v>0</v>
      </c>
      <c r="BJ330" s="17" t="s">
        <v>81</v>
      </c>
      <c r="BK330" s="144">
        <f>ROUND(I330*H330,2)</f>
        <v>0</v>
      </c>
      <c r="BL330" s="17" t="s">
        <v>126</v>
      </c>
      <c r="BM330" s="143" t="s">
        <v>263</v>
      </c>
    </row>
    <row r="331" spans="2:65" s="13" customFormat="1">
      <c r="B331" s="152"/>
      <c r="D331" s="146" t="s">
        <v>128</v>
      </c>
      <c r="F331" s="154" t="s">
        <v>264</v>
      </c>
      <c r="H331" s="155">
        <v>276.76400000000001</v>
      </c>
      <c r="I331" s="156"/>
      <c r="L331" s="152"/>
      <c r="M331" s="157"/>
      <c r="T331" s="158"/>
      <c r="AT331" s="153" t="s">
        <v>128</v>
      </c>
      <c r="AU331" s="153" t="s">
        <v>83</v>
      </c>
      <c r="AV331" s="13" t="s">
        <v>83</v>
      </c>
      <c r="AW331" s="13" t="s">
        <v>4</v>
      </c>
      <c r="AX331" s="13" t="s">
        <v>81</v>
      </c>
      <c r="AY331" s="153" t="s">
        <v>120</v>
      </c>
    </row>
    <row r="332" spans="2:65" s="11" customFormat="1" ht="22.9" customHeight="1">
      <c r="B332" s="120"/>
      <c r="D332" s="121" t="s">
        <v>72</v>
      </c>
      <c r="E332" s="130" t="s">
        <v>83</v>
      </c>
      <c r="F332" s="130" t="s">
        <v>265</v>
      </c>
      <c r="I332" s="123"/>
      <c r="J332" s="131">
        <f>BK332</f>
        <v>0</v>
      </c>
      <c r="L332" s="120"/>
      <c r="M332" s="125"/>
      <c r="P332" s="126">
        <f>SUM(P333:P340)</f>
        <v>0</v>
      </c>
      <c r="R332" s="126">
        <f>SUM(R333:R340)</f>
        <v>0</v>
      </c>
      <c r="T332" s="127">
        <f>SUM(T333:T340)</f>
        <v>0</v>
      </c>
      <c r="AR332" s="121" t="s">
        <v>81</v>
      </c>
      <c r="AT332" s="128" t="s">
        <v>72</v>
      </c>
      <c r="AU332" s="128" t="s">
        <v>81</v>
      </c>
      <c r="AY332" s="121" t="s">
        <v>120</v>
      </c>
      <c r="BK332" s="129">
        <f>SUM(BK333:BK340)</f>
        <v>0</v>
      </c>
    </row>
    <row r="333" spans="2:65" s="1" customFormat="1" ht="37.9" customHeight="1">
      <c r="B333" s="32"/>
      <c r="C333" s="132" t="s">
        <v>266</v>
      </c>
      <c r="D333" s="132" t="s">
        <v>122</v>
      </c>
      <c r="E333" s="133" t="s">
        <v>267</v>
      </c>
      <c r="F333" s="134" t="s">
        <v>268</v>
      </c>
      <c r="G333" s="135" t="s">
        <v>125</v>
      </c>
      <c r="H333" s="136">
        <v>105.5</v>
      </c>
      <c r="I333" s="137"/>
      <c r="J333" s="138">
        <f>ROUND(I333*H333,2)</f>
        <v>0</v>
      </c>
      <c r="K333" s="134" t="s">
        <v>144</v>
      </c>
      <c r="L333" s="32"/>
      <c r="M333" s="139" t="s">
        <v>1</v>
      </c>
      <c r="N333" s="140" t="s">
        <v>38</v>
      </c>
      <c r="P333" s="141">
        <f>O333*H333</f>
        <v>0</v>
      </c>
      <c r="Q333" s="141">
        <v>0</v>
      </c>
      <c r="R333" s="141">
        <f>Q333*H333</f>
        <v>0</v>
      </c>
      <c r="S333" s="141">
        <v>0</v>
      </c>
      <c r="T333" s="142">
        <f>S333*H333</f>
        <v>0</v>
      </c>
      <c r="AR333" s="143" t="s">
        <v>126</v>
      </c>
      <c r="AT333" s="143" t="s">
        <v>122</v>
      </c>
      <c r="AU333" s="143" t="s">
        <v>83</v>
      </c>
      <c r="AY333" s="17" t="s">
        <v>120</v>
      </c>
      <c r="BE333" s="144">
        <f>IF(N333="základní",J333,0)</f>
        <v>0</v>
      </c>
      <c r="BF333" s="144">
        <f>IF(N333="snížená",J333,0)</f>
        <v>0</v>
      </c>
      <c r="BG333" s="144">
        <f>IF(N333="zákl. přenesená",J333,0)</f>
        <v>0</v>
      </c>
      <c r="BH333" s="144">
        <f>IF(N333="sníž. přenesená",J333,0)</f>
        <v>0</v>
      </c>
      <c r="BI333" s="144">
        <f>IF(N333="nulová",J333,0)</f>
        <v>0</v>
      </c>
      <c r="BJ333" s="17" t="s">
        <v>81</v>
      </c>
      <c r="BK333" s="144">
        <f>ROUND(I333*H333,2)</f>
        <v>0</v>
      </c>
      <c r="BL333" s="17" t="s">
        <v>126</v>
      </c>
      <c r="BM333" s="143" t="s">
        <v>269</v>
      </c>
    </row>
    <row r="334" spans="2:65" s="12" customFormat="1">
      <c r="B334" s="145"/>
      <c r="D334" s="146" t="s">
        <v>128</v>
      </c>
      <c r="E334" s="147" t="s">
        <v>1</v>
      </c>
      <c r="F334" s="148" t="s">
        <v>129</v>
      </c>
      <c r="H334" s="147" t="s">
        <v>1</v>
      </c>
      <c r="I334" s="149"/>
      <c r="L334" s="145"/>
      <c r="M334" s="150"/>
      <c r="T334" s="151"/>
      <c r="AT334" s="147" t="s">
        <v>128</v>
      </c>
      <c r="AU334" s="147" t="s">
        <v>83</v>
      </c>
      <c r="AV334" s="12" t="s">
        <v>81</v>
      </c>
      <c r="AW334" s="12" t="s">
        <v>30</v>
      </c>
      <c r="AX334" s="12" t="s">
        <v>73</v>
      </c>
      <c r="AY334" s="147" t="s">
        <v>120</v>
      </c>
    </row>
    <row r="335" spans="2:65" s="13" customFormat="1">
      <c r="B335" s="152"/>
      <c r="D335" s="146" t="s">
        <v>128</v>
      </c>
      <c r="E335" s="153" t="s">
        <v>1</v>
      </c>
      <c r="F335" s="154" t="s">
        <v>130</v>
      </c>
      <c r="H335" s="155">
        <v>55</v>
      </c>
      <c r="I335" s="156"/>
      <c r="L335" s="152"/>
      <c r="M335" s="157"/>
      <c r="T335" s="158"/>
      <c r="AT335" s="153" t="s">
        <v>128</v>
      </c>
      <c r="AU335" s="153" t="s">
        <v>83</v>
      </c>
      <c r="AV335" s="13" t="s">
        <v>83</v>
      </c>
      <c r="AW335" s="13" t="s">
        <v>30</v>
      </c>
      <c r="AX335" s="13" t="s">
        <v>73</v>
      </c>
      <c r="AY335" s="153" t="s">
        <v>120</v>
      </c>
    </row>
    <row r="336" spans="2:65" s="12" customFormat="1">
      <c r="B336" s="145"/>
      <c r="D336" s="146" t="s">
        <v>128</v>
      </c>
      <c r="E336" s="147" t="s">
        <v>1</v>
      </c>
      <c r="F336" s="148" t="s">
        <v>270</v>
      </c>
      <c r="H336" s="147" t="s">
        <v>1</v>
      </c>
      <c r="I336" s="149"/>
      <c r="L336" s="145"/>
      <c r="M336" s="150"/>
      <c r="T336" s="151"/>
      <c r="AT336" s="147" t="s">
        <v>128</v>
      </c>
      <c r="AU336" s="147" t="s">
        <v>83</v>
      </c>
      <c r="AV336" s="12" t="s">
        <v>81</v>
      </c>
      <c r="AW336" s="12" t="s">
        <v>30</v>
      </c>
      <c r="AX336" s="12" t="s">
        <v>73</v>
      </c>
      <c r="AY336" s="147" t="s">
        <v>120</v>
      </c>
    </row>
    <row r="337" spans="2:65" s="13" customFormat="1">
      <c r="B337" s="152"/>
      <c r="D337" s="146" t="s">
        <v>128</v>
      </c>
      <c r="E337" s="153" t="s">
        <v>1</v>
      </c>
      <c r="F337" s="154" t="s">
        <v>271</v>
      </c>
      <c r="H337" s="155">
        <v>40.5</v>
      </c>
      <c r="I337" s="156"/>
      <c r="L337" s="152"/>
      <c r="M337" s="157"/>
      <c r="T337" s="158"/>
      <c r="AT337" s="153" t="s">
        <v>128</v>
      </c>
      <c r="AU337" s="153" t="s">
        <v>83</v>
      </c>
      <c r="AV337" s="13" t="s">
        <v>83</v>
      </c>
      <c r="AW337" s="13" t="s">
        <v>30</v>
      </c>
      <c r="AX337" s="13" t="s">
        <v>73</v>
      </c>
      <c r="AY337" s="153" t="s">
        <v>120</v>
      </c>
    </row>
    <row r="338" spans="2:65" s="12" customFormat="1">
      <c r="B338" s="145"/>
      <c r="D338" s="146" t="s">
        <v>128</v>
      </c>
      <c r="E338" s="147" t="s">
        <v>1</v>
      </c>
      <c r="F338" s="148" t="s">
        <v>172</v>
      </c>
      <c r="H338" s="147" t="s">
        <v>1</v>
      </c>
      <c r="I338" s="149"/>
      <c r="L338" s="145"/>
      <c r="M338" s="150"/>
      <c r="T338" s="151"/>
      <c r="AT338" s="147" t="s">
        <v>128</v>
      </c>
      <c r="AU338" s="147" t="s">
        <v>83</v>
      </c>
      <c r="AV338" s="12" t="s">
        <v>81</v>
      </c>
      <c r="AW338" s="12" t="s">
        <v>30</v>
      </c>
      <c r="AX338" s="12" t="s">
        <v>73</v>
      </c>
      <c r="AY338" s="147" t="s">
        <v>120</v>
      </c>
    </row>
    <row r="339" spans="2:65" s="13" customFormat="1">
      <c r="B339" s="152"/>
      <c r="D339" s="146" t="s">
        <v>128</v>
      </c>
      <c r="E339" s="153" t="s">
        <v>1</v>
      </c>
      <c r="F339" s="154" t="s">
        <v>215</v>
      </c>
      <c r="H339" s="155">
        <v>10</v>
      </c>
      <c r="I339" s="156"/>
      <c r="L339" s="152"/>
      <c r="M339" s="157"/>
      <c r="T339" s="158"/>
      <c r="AT339" s="153" t="s">
        <v>128</v>
      </c>
      <c r="AU339" s="153" t="s">
        <v>83</v>
      </c>
      <c r="AV339" s="13" t="s">
        <v>83</v>
      </c>
      <c r="AW339" s="13" t="s">
        <v>30</v>
      </c>
      <c r="AX339" s="13" t="s">
        <v>73</v>
      </c>
      <c r="AY339" s="153" t="s">
        <v>120</v>
      </c>
    </row>
    <row r="340" spans="2:65" s="14" customFormat="1">
      <c r="B340" s="159"/>
      <c r="D340" s="146" t="s">
        <v>128</v>
      </c>
      <c r="E340" s="160" t="s">
        <v>1</v>
      </c>
      <c r="F340" s="161" t="s">
        <v>141</v>
      </c>
      <c r="H340" s="162">
        <v>105.5</v>
      </c>
      <c r="I340" s="163"/>
      <c r="L340" s="159"/>
      <c r="M340" s="164"/>
      <c r="T340" s="165"/>
      <c r="AT340" s="160" t="s">
        <v>128</v>
      </c>
      <c r="AU340" s="160" t="s">
        <v>83</v>
      </c>
      <c r="AV340" s="14" t="s">
        <v>126</v>
      </c>
      <c r="AW340" s="14" t="s">
        <v>30</v>
      </c>
      <c r="AX340" s="14" t="s">
        <v>81</v>
      </c>
      <c r="AY340" s="160" t="s">
        <v>120</v>
      </c>
    </row>
    <row r="341" spans="2:65" s="11" customFormat="1" ht="22.9" customHeight="1">
      <c r="B341" s="120"/>
      <c r="D341" s="121" t="s">
        <v>72</v>
      </c>
      <c r="E341" s="130" t="s">
        <v>126</v>
      </c>
      <c r="F341" s="130" t="s">
        <v>272</v>
      </c>
      <c r="I341" s="123"/>
      <c r="J341" s="131">
        <f>BK341</f>
        <v>0</v>
      </c>
      <c r="L341" s="120"/>
      <c r="M341" s="125"/>
      <c r="P341" s="126">
        <f>SUM(P342:P364)</f>
        <v>0</v>
      </c>
      <c r="R341" s="126">
        <f>SUM(R342:R364)</f>
        <v>5.688E-2</v>
      </c>
      <c r="T341" s="127">
        <f>SUM(T342:T364)</f>
        <v>0</v>
      </c>
      <c r="AR341" s="121" t="s">
        <v>81</v>
      </c>
      <c r="AT341" s="128" t="s">
        <v>72</v>
      </c>
      <c r="AU341" s="128" t="s">
        <v>81</v>
      </c>
      <c r="AY341" s="121" t="s">
        <v>120</v>
      </c>
      <c r="BK341" s="129">
        <f>SUM(BK342:BK364)</f>
        <v>0</v>
      </c>
    </row>
    <row r="342" spans="2:65" s="1" customFormat="1" ht="24.2" customHeight="1">
      <c r="B342" s="32"/>
      <c r="C342" s="132" t="s">
        <v>273</v>
      </c>
      <c r="D342" s="132" t="s">
        <v>122</v>
      </c>
      <c r="E342" s="133" t="s">
        <v>274</v>
      </c>
      <c r="F342" s="134" t="s">
        <v>275</v>
      </c>
      <c r="G342" s="135" t="s">
        <v>163</v>
      </c>
      <c r="H342" s="136">
        <v>31.53</v>
      </c>
      <c r="I342" s="137"/>
      <c r="J342" s="138">
        <f>ROUND(I342*H342,2)</f>
        <v>0</v>
      </c>
      <c r="K342" s="134" t="s">
        <v>144</v>
      </c>
      <c r="L342" s="32"/>
      <c r="M342" s="139" t="s">
        <v>1</v>
      </c>
      <c r="N342" s="140" t="s">
        <v>38</v>
      </c>
      <c r="P342" s="141">
        <f>O342*H342</f>
        <v>0</v>
      </c>
      <c r="Q342" s="141">
        <v>0</v>
      </c>
      <c r="R342" s="141">
        <f>Q342*H342</f>
        <v>0</v>
      </c>
      <c r="S342" s="141">
        <v>0</v>
      </c>
      <c r="T342" s="142">
        <f>S342*H342</f>
        <v>0</v>
      </c>
      <c r="AR342" s="143" t="s">
        <v>126</v>
      </c>
      <c r="AT342" s="143" t="s">
        <v>122</v>
      </c>
      <c r="AU342" s="143" t="s">
        <v>83</v>
      </c>
      <c r="AY342" s="17" t="s">
        <v>120</v>
      </c>
      <c r="BE342" s="144">
        <f>IF(N342="základní",J342,0)</f>
        <v>0</v>
      </c>
      <c r="BF342" s="144">
        <f>IF(N342="snížená",J342,0)</f>
        <v>0</v>
      </c>
      <c r="BG342" s="144">
        <f>IF(N342="zákl. přenesená",J342,0)</f>
        <v>0</v>
      </c>
      <c r="BH342" s="144">
        <f>IF(N342="sníž. přenesená",J342,0)</f>
        <v>0</v>
      </c>
      <c r="BI342" s="144">
        <f>IF(N342="nulová",J342,0)</f>
        <v>0</v>
      </c>
      <c r="BJ342" s="17" t="s">
        <v>81</v>
      </c>
      <c r="BK342" s="144">
        <f>ROUND(I342*H342,2)</f>
        <v>0</v>
      </c>
      <c r="BL342" s="17" t="s">
        <v>126</v>
      </c>
      <c r="BM342" s="143" t="s">
        <v>276</v>
      </c>
    </row>
    <row r="343" spans="2:65" s="12" customFormat="1">
      <c r="B343" s="145"/>
      <c r="D343" s="146" t="s">
        <v>128</v>
      </c>
      <c r="E343" s="147" t="s">
        <v>1</v>
      </c>
      <c r="F343" s="148" t="s">
        <v>129</v>
      </c>
      <c r="H343" s="147" t="s">
        <v>1</v>
      </c>
      <c r="I343" s="149"/>
      <c r="L343" s="145"/>
      <c r="M343" s="150"/>
      <c r="T343" s="151"/>
      <c r="AT343" s="147" t="s">
        <v>128</v>
      </c>
      <c r="AU343" s="147" t="s">
        <v>83</v>
      </c>
      <c r="AV343" s="12" t="s">
        <v>81</v>
      </c>
      <c r="AW343" s="12" t="s">
        <v>30</v>
      </c>
      <c r="AX343" s="12" t="s">
        <v>73</v>
      </c>
      <c r="AY343" s="147" t="s">
        <v>120</v>
      </c>
    </row>
    <row r="344" spans="2:65" s="13" customFormat="1">
      <c r="B344" s="152"/>
      <c r="D344" s="146" t="s">
        <v>128</v>
      </c>
      <c r="E344" s="153" t="s">
        <v>1</v>
      </c>
      <c r="F344" s="154" t="s">
        <v>277</v>
      </c>
      <c r="H344" s="155">
        <v>6.6</v>
      </c>
      <c r="I344" s="156"/>
      <c r="L344" s="152"/>
      <c r="M344" s="157"/>
      <c r="T344" s="158"/>
      <c r="AT344" s="153" t="s">
        <v>128</v>
      </c>
      <c r="AU344" s="153" t="s">
        <v>83</v>
      </c>
      <c r="AV344" s="13" t="s">
        <v>83</v>
      </c>
      <c r="AW344" s="13" t="s">
        <v>30</v>
      </c>
      <c r="AX344" s="13" t="s">
        <v>73</v>
      </c>
      <c r="AY344" s="153" t="s">
        <v>120</v>
      </c>
    </row>
    <row r="345" spans="2:65" s="13" customFormat="1">
      <c r="B345" s="152"/>
      <c r="D345" s="146" t="s">
        <v>128</v>
      </c>
      <c r="E345" s="153" t="s">
        <v>1</v>
      </c>
      <c r="F345" s="154" t="s">
        <v>278</v>
      </c>
      <c r="H345" s="155">
        <v>16.72</v>
      </c>
      <c r="I345" s="156"/>
      <c r="L345" s="152"/>
      <c r="M345" s="157"/>
      <c r="T345" s="158"/>
      <c r="AT345" s="153" t="s">
        <v>128</v>
      </c>
      <c r="AU345" s="153" t="s">
        <v>83</v>
      </c>
      <c r="AV345" s="13" t="s">
        <v>83</v>
      </c>
      <c r="AW345" s="13" t="s">
        <v>30</v>
      </c>
      <c r="AX345" s="13" t="s">
        <v>73</v>
      </c>
      <c r="AY345" s="153" t="s">
        <v>120</v>
      </c>
    </row>
    <row r="346" spans="2:65" s="12" customFormat="1">
      <c r="B346" s="145"/>
      <c r="D346" s="146" t="s">
        <v>128</v>
      </c>
      <c r="E346" s="147" t="s">
        <v>1</v>
      </c>
      <c r="F346" s="148" t="s">
        <v>132</v>
      </c>
      <c r="H346" s="147" t="s">
        <v>1</v>
      </c>
      <c r="I346" s="149"/>
      <c r="L346" s="145"/>
      <c r="M346" s="150"/>
      <c r="T346" s="151"/>
      <c r="AT346" s="147" t="s">
        <v>128</v>
      </c>
      <c r="AU346" s="147" t="s">
        <v>83</v>
      </c>
      <c r="AV346" s="12" t="s">
        <v>81</v>
      </c>
      <c r="AW346" s="12" t="s">
        <v>30</v>
      </c>
      <c r="AX346" s="12" t="s">
        <v>73</v>
      </c>
      <c r="AY346" s="147" t="s">
        <v>120</v>
      </c>
    </row>
    <row r="347" spans="2:65" s="13" customFormat="1">
      <c r="B347" s="152"/>
      <c r="D347" s="146" t="s">
        <v>128</v>
      </c>
      <c r="E347" s="153" t="s">
        <v>1</v>
      </c>
      <c r="F347" s="154" t="s">
        <v>279</v>
      </c>
      <c r="H347" s="155">
        <v>1.32</v>
      </c>
      <c r="I347" s="156"/>
      <c r="L347" s="152"/>
      <c r="M347" s="157"/>
      <c r="T347" s="158"/>
      <c r="AT347" s="153" t="s">
        <v>128</v>
      </c>
      <c r="AU347" s="153" t="s">
        <v>83</v>
      </c>
      <c r="AV347" s="13" t="s">
        <v>83</v>
      </c>
      <c r="AW347" s="13" t="s">
        <v>30</v>
      </c>
      <c r="AX347" s="13" t="s">
        <v>73</v>
      </c>
      <c r="AY347" s="153" t="s">
        <v>120</v>
      </c>
    </row>
    <row r="348" spans="2:65" s="12" customFormat="1">
      <c r="B348" s="145"/>
      <c r="D348" s="146" t="s">
        <v>128</v>
      </c>
      <c r="E348" s="147" t="s">
        <v>1</v>
      </c>
      <c r="F348" s="148" t="s">
        <v>134</v>
      </c>
      <c r="H348" s="147" t="s">
        <v>1</v>
      </c>
      <c r="I348" s="149"/>
      <c r="L348" s="145"/>
      <c r="M348" s="150"/>
      <c r="T348" s="151"/>
      <c r="AT348" s="147" t="s">
        <v>128</v>
      </c>
      <c r="AU348" s="147" t="s">
        <v>83</v>
      </c>
      <c r="AV348" s="12" t="s">
        <v>81</v>
      </c>
      <c r="AW348" s="12" t="s">
        <v>30</v>
      </c>
      <c r="AX348" s="12" t="s">
        <v>73</v>
      </c>
      <c r="AY348" s="147" t="s">
        <v>120</v>
      </c>
    </row>
    <row r="349" spans="2:65" s="13" customFormat="1">
      <c r="B349" s="152"/>
      <c r="D349" s="146" t="s">
        <v>128</v>
      </c>
      <c r="E349" s="153" t="s">
        <v>1</v>
      </c>
      <c r="F349" s="154" t="s">
        <v>280</v>
      </c>
      <c r="H349" s="155">
        <v>1.08</v>
      </c>
      <c r="I349" s="156"/>
      <c r="L349" s="152"/>
      <c r="M349" s="157"/>
      <c r="T349" s="158"/>
      <c r="AT349" s="153" t="s">
        <v>128</v>
      </c>
      <c r="AU349" s="153" t="s">
        <v>83</v>
      </c>
      <c r="AV349" s="13" t="s">
        <v>83</v>
      </c>
      <c r="AW349" s="13" t="s">
        <v>30</v>
      </c>
      <c r="AX349" s="13" t="s">
        <v>73</v>
      </c>
      <c r="AY349" s="153" t="s">
        <v>120</v>
      </c>
    </row>
    <row r="350" spans="2:65" s="12" customFormat="1">
      <c r="B350" s="145"/>
      <c r="D350" s="146" t="s">
        <v>128</v>
      </c>
      <c r="E350" s="147" t="s">
        <v>1</v>
      </c>
      <c r="F350" s="148" t="s">
        <v>136</v>
      </c>
      <c r="H350" s="147" t="s">
        <v>1</v>
      </c>
      <c r="I350" s="149"/>
      <c r="L350" s="145"/>
      <c r="M350" s="150"/>
      <c r="T350" s="151"/>
      <c r="AT350" s="147" t="s">
        <v>128</v>
      </c>
      <c r="AU350" s="147" t="s">
        <v>83</v>
      </c>
      <c r="AV350" s="12" t="s">
        <v>81</v>
      </c>
      <c r="AW350" s="12" t="s">
        <v>30</v>
      </c>
      <c r="AX350" s="12" t="s">
        <v>73</v>
      </c>
      <c r="AY350" s="147" t="s">
        <v>120</v>
      </c>
    </row>
    <row r="351" spans="2:65" s="13" customFormat="1">
      <c r="B351" s="152"/>
      <c r="D351" s="146" t="s">
        <v>128</v>
      </c>
      <c r="E351" s="153" t="s">
        <v>1</v>
      </c>
      <c r="F351" s="154" t="s">
        <v>281</v>
      </c>
      <c r="H351" s="155">
        <v>0.84</v>
      </c>
      <c r="I351" s="156"/>
      <c r="L351" s="152"/>
      <c r="M351" s="157"/>
      <c r="T351" s="158"/>
      <c r="AT351" s="153" t="s">
        <v>128</v>
      </c>
      <c r="AU351" s="153" t="s">
        <v>83</v>
      </c>
      <c r="AV351" s="13" t="s">
        <v>83</v>
      </c>
      <c r="AW351" s="13" t="s">
        <v>30</v>
      </c>
      <c r="AX351" s="13" t="s">
        <v>73</v>
      </c>
      <c r="AY351" s="153" t="s">
        <v>120</v>
      </c>
    </row>
    <row r="352" spans="2:65" s="12" customFormat="1">
      <c r="B352" s="145"/>
      <c r="D352" s="146" t="s">
        <v>128</v>
      </c>
      <c r="E352" s="147" t="s">
        <v>1</v>
      </c>
      <c r="F352" s="148" t="s">
        <v>138</v>
      </c>
      <c r="H352" s="147" t="s">
        <v>1</v>
      </c>
      <c r="I352" s="149"/>
      <c r="L352" s="145"/>
      <c r="M352" s="150"/>
      <c r="T352" s="151"/>
      <c r="AT352" s="147" t="s">
        <v>128</v>
      </c>
      <c r="AU352" s="147" t="s">
        <v>83</v>
      </c>
      <c r="AV352" s="12" t="s">
        <v>81</v>
      </c>
      <c r="AW352" s="12" t="s">
        <v>30</v>
      </c>
      <c r="AX352" s="12" t="s">
        <v>73</v>
      </c>
      <c r="AY352" s="147" t="s">
        <v>120</v>
      </c>
    </row>
    <row r="353" spans="2:65" s="13" customFormat="1">
      <c r="B353" s="152"/>
      <c r="D353" s="146" t="s">
        <v>128</v>
      </c>
      <c r="E353" s="153" t="s">
        <v>1</v>
      </c>
      <c r="F353" s="154" t="s">
        <v>280</v>
      </c>
      <c r="H353" s="155">
        <v>1.08</v>
      </c>
      <c r="I353" s="156"/>
      <c r="L353" s="152"/>
      <c r="M353" s="157"/>
      <c r="T353" s="158"/>
      <c r="AT353" s="153" t="s">
        <v>128</v>
      </c>
      <c r="AU353" s="153" t="s">
        <v>83</v>
      </c>
      <c r="AV353" s="13" t="s">
        <v>83</v>
      </c>
      <c r="AW353" s="13" t="s">
        <v>30</v>
      </c>
      <c r="AX353" s="13" t="s">
        <v>73</v>
      </c>
      <c r="AY353" s="153" t="s">
        <v>120</v>
      </c>
    </row>
    <row r="354" spans="2:65" s="12" customFormat="1">
      <c r="B354" s="145"/>
      <c r="D354" s="146" t="s">
        <v>128</v>
      </c>
      <c r="E354" s="147" t="s">
        <v>1</v>
      </c>
      <c r="F354" s="148" t="s">
        <v>139</v>
      </c>
      <c r="H354" s="147" t="s">
        <v>1</v>
      </c>
      <c r="I354" s="149"/>
      <c r="L354" s="145"/>
      <c r="M354" s="150"/>
      <c r="T354" s="151"/>
      <c r="AT354" s="147" t="s">
        <v>128</v>
      </c>
      <c r="AU354" s="147" t="s">
        <v>83</v>
      </c>
      <c r="AV354" s="12" t="s">
        <v>81</v>
      </c>
      <c r="AW354" s="12" t="s">
        <v>30</v>
      </c>
      <c r="AX354" s="12" t="s">
        <v>73</v>
      </c>
      <c r="AY354" s="147" t="s">
        <v>120</v>
      </c>
    </row>
    <row r="355" spans="2:65" s="13" customFormat="1">
      <c r="B355" s="152"/>
      <c r="D355" s="146" t="s">
        <v>128</v>
      </c>
      <c r="E355" s="153" t="s">
        <v>1</v>
      </c>
      <c r="F355" s="154" t="s">
        <v>282</v>
      </c>
      <c r="H355" s="155">
        <v>0.54</v>
      </c>
      <c r="I355" s="156"/>
      <c r="L355" s="152"/>
      <c r="M355" s="157"/>
      <c r="T355" s="158"/>
      <c r="AT355" s="153" t="s">
        <v>128</v>
      </c>
      <c r="AU355" s="153" t="s">
        <v>83</v>
      </c>
      <c r="AV355" s="13" t="s">
        <v>83</v>
      </c>
      <c r="AW355" s="13" t="s">
        <v>30</v>
      </c>
      <c r="AX355" s="13" t="s">
        <v>73</v>
      </c>
      <c r="AY355" s="153" t="s">
        <v>120</v>
      </c>
    </row>
    <row r="356" spans="2:65" s="12" customFormat="1">
      <c r="B356" s="145"/>
      <c r="D356" s="146" t="s">
        <v>128</v>
      </c>
      <c r="E356" s="147" t="s">
        <v>1</v>
      </c>
      <c r="F356" s="148" t="s">
        <v>172</v>
      </c>
      <c r="H356" s="147" t="s">
        <v>1</v>
      </c>
      <c r="I356" s="149"/>
      <c r="L356" s="145"/>
      <c r="M356" s="150"/>
      <c r="T356" s="151"/>
      <c r="AT356" s="147" t="s">
        <v>128</v>
      </c>
      <c r="AU356" s="147" t="s">
        <v>83</v>
      </c>
      <c r="AV356" s="12" t="s">
        <v>81</v>
      </c>
      <c r="AW356" s="12" t="s">
        <v>30</v>
      </c>
      <c r="AX356" s="12" t="s">
        <v>73</v>
      </c>
      <c r="AY356" s="147" t="s">
        <v>120</v>
      </c>
    </row>
    <row r="357" spans="2:65" s="13" customFormat="1">
      <c r="B357" s="152"/>
      <c r="D357" s="146" t="s">
        <v>128</v>
      </c>
      <c r="E357" s="153" t="s">
        <v>1</v>
      </c>
      <c r="F357" s="154" t="s">
        <v>283</v>
      </c>
      <c r="H357" s="155">
        <v>1.2</v>
      </c>
      <c r="I357" s="156"/>
      <c r="L357" s="152"/>
      <c r="M357" s="157"/>
      <c r="T357" s="158"/>
      <c r="AT357" s="153" t="s">
        <v>128</v>
      </c>
      <c r="AU357" s="153" t="s">
        <v>83</v>
      </c>
      <c r="AV357" s="13" t="s">
        <v>83</v>
      </c>
      <c r="AW357" s="13" t="s">
        <v>30</v>
      </c>
      <c r="AX357" s="13" t="s">
        <v>73</v>
      </c>
      <c r="AY357" s="153" t="s">
        <v>120</v>
      </c>
    </row>
    <row r="358" spans="2:65" s="12" customFormat="1">
      <c r="B358" s="145"/>
      <c r="D358" s="146" t="s">
        <v>128</v>
      </c>
      <c r="E358" s="147" t="s">
        <v>1</v>
      </c>
      <c r="F358" s="148" t="s">
        <v>159</v>
      </c>
      <c r="H358" s="147" t="s">
        <v>1</v>
      </c>
      <c r="I358" s="149"/>
      <c r="L358" s="145"/>
      <c r="M358" s="150"/>
      <c r="T358" s="151"/>
      <c r="AT358" s="147" t="s">
        <v>128</v>
      </c>
      <c r="AU358" s="147" t="s">
        <v>83</v>
      </c>
      <c r="AV358" s="12" t="s">
        <v>81</v>
      </c>
      <c r="AW358" s="12" t="s">
        <v>30</v>
      </c>
      <c r="AX358" s="12" t="s">
        <v>73</v>
      </c>
      <c r="AY358" s="147" t="s">
        <v>120</v>
      </c>
    </row>
    <row r="359" spans="2:65" s="13" customFormat="1" ht="22.5">
      <c r="B359" s="152"/>
      <c r="D359" s="146" t="s">
        <v>128</v>
      </c>
      <c r="E359" s="153" t="s">
        <v>1</v>
      </c>
      <c r="F359" s="154" t="s">
        <v>284</v>
      </c>
      <c r="H359" s="155">
        <v>2.15</v>
      </c>
      <c r="I359" s="156"/>
      <c r="L359" s="152"/>
      <c r="M359" s="157"/>
      <c r="T359" s="158"/>
      <c r="AT359" s="153" t="s">
        <v>128</v>
      </c>
      <c r="AU359" s="153" t="s">
        <v>83</v>
      </c>
      <c r="AV359" s="13" t="s">
        <v>83</v>
      </c>
      <c r="AW359" s="13" t="s">
        <v>30</v>
      </c>
      <c r="AX359" s="13" t="s">
        <v>73</v>
      </c>
      <c r="AY359" s="153" t="s">
        <v>120</v>
      </c>
    </row>
    <row r="360" spans="2:65" s="14" customFormat="1">
      <c r="B360" s="159"/>
      <c r="D360" s="146" t="s">
        <v>128</v>
      </c>
      <c r="E360" s="160" t="s">
        <v>1</v>
      </c>
      <c r="F360" s="161" t="s">
        <v>141</v>
      </c>
      <c r="H360" s="162">
        <v>31.529999999999998</v>
      </c>
      <c r="I360" s="163"/>
      <c r="L360" s="159"/>
      <c r="M360" s="164"/>
      <c r="T360" s="165"/>
      <c r="AT360" s="160" t="s">
        <v>128</v>
      </c>
      <c r="AU360" s="160" t="s">
        <v>83</v>
      </c>
      <c r="AV360" s="14" t="s">
        <v>126</v>
      </c>
      <c r="AW360" s="14" t="s">
        <v>30</v>
      </c>
      <c r="AX360" s="14" t="s">
        <v>81</v>
      </c>
      <c r="AY360" s="160" t="s">
        <v>120</v>
      </c>
    </row>
    <row r="361" spans="2:65" s="1" customFormat="1" ht="24.2" customHeight="1">
      <c r="B361" s="32"/>
      <c r="C361" s="132" t="s">
        <v>285</v>
      </c>
      <c r="D361" s="132" t="s">
        <v>122</v>
      </c>
      <c r="E361" s="133" t="s">
        <v>286</v>
      </c>
      <c r="F361" s="134" t="s">
        <v>287</v>
      </c>
      <c r="G361" s="135" t="s">
        <v>163</v>
      </c>
      <c r="H361" s="136">
        <v>1.125</v>
      </c>
      <c r="I361" s="137"/>
      <c r="J361" s="138">
        <f>ROUND(I361*H361,2)</f>
        <v>0</v>
      </c>
      <c r="K361" s="134" t="s">
        <v>144</v>
      </c>
      <c r="L361" s="32"/>
      <c r="M361" s="139" t="s">
        <v>1</v>
      </c>
      <c r="N361" s="140" t="s">
        <v>38</v>
      </c>
      <c r="P361" s="141">
        <f>O361*H361</f>
        <v>0</v>
      </c>
      <c r="Q361" s="141">
        <v>0</v>
      </c>
      <c r="R361" s="141">
        <f>Q361*H361</f>
        <v>0</v>
      </c>
      <c r="S361" s="141">
        <v>0</v>
      </c>
      <c r="T361" s="142">
        <f>S361*H361</f>
        <v>0</v>
      </c>
      <c r="AR361" s="143" t="s">
        <v>126</v>
      </c>
      <c r="AT361" s="143" t="s">
        <v>122</v>
      </c>
      <c r="AU361" s="143" t="s">
        <v>83</v>
      </c>
      <c r="AY361" s="17" t="s">
        <v>120</v>
      </c>
      <c r="BE361" s="144">
        <f>IF(N361="základní",J361,0)</f>
        <v>0</v>
      </c>
      <c r="BF361" s="144">
        <f>IF(N361="snížená",J361,0)</f>
        <v>0</v>
      </c>
      <c r="BG361" s="144">
        <f>IF(N361="zákl. přenesená",J361,0)</f>
        <v>0</v>
      </c>
      <c r="BH361" s="144">
        <f>IF(N361="sníž. přenesená",J361,0)</f>
        <v>0</v>
      </c>
      <c r="BI361" s="144">
        <f>IF(N361="nulová",J361,0)</f>
        <v>0</v>
      </c>
      <c r="BJ361" s="17" t="s">
        <v>81</v>
      </c>
      <c r="BK361" s="144">
        <f>ROUND(I361*H361,2)</f>
        <v>0</v>
      </c>
      <c r="BL361" s="17" t="s">
        <v>126</v>
      </c>
      <c r="BM361" s="143" t="s">
        <v>288</v>
      </c>
    </row>
    <row r="362" spans="2:65" s="13" customFormat="1">
      <c r="B362" s="152"/>
      <c r="D362" s="146" t="s">
        <v>128</v>
      </c>
      <c r="E362" s="153" t="s">
        <v>1</v>
      </c>
      <c r="F362" s="154" t="s">
        <v>289</v>
      </c>
      <c r="H362" s="155">
        <v>1.125</v>
      </c>
      <c r="I362" s="156"/>
      <c r="L362" s="152"/>
      <c r="M362" s="157"/>
      <c r="T362" s="158"/>
      <c r="AT362" s="153" t="s">
        <v>128</v>
      </c>
      <c r="AU362" s="153" t="s">
        <v>83</v>
      </c>
      <c r="AV362" s="13" t="s">
        <v>83</v>
      </c>
      <c r="AW362" s="13" t="s">
        <v>30</v>
      </c>
      <c r="AX362" s="13" t="s">
        <v>81</v>
      </c>
      <c r="AY362" s="153" t="s">
        <v>120</v>
      </c>
    </row>
    <row r="363" spans="2:65" s="1" customFormat="1" ht="24.2" customHeight="1">
      <c r="B363" s="32"/>
      <c r="C363" s="132" t="s">
        <v>290</v>
      </c>
      <c r="D363" s="132" t="s">
        <v>122</v>
      </c>
      <c r="E363" s="133" t="s">
        <v>291</v>
      </c>
      <c r="F363" s="134" t="s">
        <v>292</v>
      </c>
      <c r="G363" s="135" t="s">
        <v>201</v>
      </c>
      <c r="H363" s="136">
        <v>9</v>
      </c>
      <c r="I363" s="137"/>
      <c r="J363" s="138">
        <f>ROUND(I363*H363,2)</f>
        <v>0</v>
      </c>
      <c r="K363" s="134" t="s">
        <v>144</v>
      </c>
      <c r="L363" s="32"/>
      <c r="M363" s="139" t="s">
        <v>1</v>
      </c>
      <c r="N363" s="140" t="s">
        <v>38</v>
      </c>
      <c r="P363" s="141">
        <f>O363*H363</f>
        <v>0</v>
      </c>
      <c r="Q363" s="141">
        <v>6.3200000000000001E-3</v>
      </c>
      <c r="R363" s="141">
        <f>Q363*H363</f>
        <v>5.688E-2</v>
      </c>
      <c r="S363" s="141">
        <v>0</v>
      </c>
      <c r="T363" s="142">
        <f>S363*H363</f>
        <v>0</v>
      </c>
      <c r="AR363" s="143" t="s">
        <v>126</v>
      </c>
      <c r="AT363" s="143" t="s">
        <v>122</v>
      </c>
      <c r="AU363" s="143" t="s">
        <v>83</v>
      </c>
      <c r="AY363" s="17" t="s">
        <v>120</v>
      </c>
      <c r="BE363" s="144">
        <f>IF(N363="základní",J363,0)</f>
        <v>0</v>
      </c>
      <c r="BF363" s="144">
        <f>IF(N363="snížená",J363,0)</f>
        <v>0</v>
      </c>
      <c r="BG363" s="144">
        <f>IF(N363="zákl. přenesená",J363,0)</f>
        <v>0</v>
      </c>
      <c r="BH363" s="144">
        <f>IF(N363="sníž. přenesená",J363,0)</f>
        <v>0</v>
      </c>
      <c r="BI363" s="144">
        <f>IF(N363="nulová",J363,0)</f>
        <v>0</v>
      </c>
      <c r="BJ363" s="17" t="s">
        <v>81</v>
      </c>
      <c r="BK363" s="144">
        <f>ROUND(I363*H363,2)</f>
        <v>0</v>
      </c>
      <c r="BL363" s="17" t="s">
        <v>126</v>
      </c>
      <c r="BM363" s="143" t="s">
        <v>293</v>
      </c>
    </row>
    <row r="364" spans="2:65" s="13" customFormat="1">
      <c r="B364" s="152"/>
      <c r="D364" s="146" t="s">
        <v>128</v>
      </c>
      <c r="E364" s="153" t="s">
        <v>1</v>
      </c>
      <c r="F364" s="154" t="s">
        <v>294</v>
      </c>
      <c r="H364" s="155">
        <v>9</v>
      </c>
      <c r="I364" s="156"/>
      <c r="L364" s="152"/>
      <c r="M364" s="157"/>
      <c r="T364" s="158"/>
      <c r="AT364" s="153" t="s">
        <v>128</v>
      </c>
      <c r="AU364" s="153" t="s">
        <v>83</v>
      </c>
      <c r="AV364" s="13" t="s">
        <v>83</v>
      </c>
      <c r="AW364" s="13" t="s">
        <v>30</v>
      </c>
      <c r="AX364" s="13" t="s">
        <v>81</v>
      </c>
      <c r="AY364" s="153" t="s">
        <v>120</v>
      </c>
    </row>
    <row r="365" spans="2:65" s="11" customFormat="1" ht="22.9" customHeight="1">
      <c r="B365" s="120"/>
      <c r="D365" s="121" t="s">
        <v>72</v>
      </c>
      <c r="E365" s="130" t="s">
        <v>198</v>
      </c>
      <c r="F365" s="130" t="s">
        <v>295</v>
      </c>
      <c r="I365" s="123"/>
      <c r="J365" s="131">
        <f>BK365</f>
        <v>0</v>
      </c>
      <c r="L365" s="120"/>
      <c r="M365" s="125"/>
      <c r="P365" s="126">
        <f>SUM(P366:P675)</f>
        <v>0</v>
      </c>
      <c r="R365" s="126">
        <f>SUM(R366:R675)</f>
        <v>4.3957906899999983</v>
      </c>
      <c r="T365" s="127">
        <f>SUM(T366:T675)</f>
        <v>1.7952000000000001</v>
      </c>
      <c r="AR365" s="121" t="s">
        <v>81</v>
      </c>
      <c r="AT365" s="128" t="s">
        <v>72</v>
      </c>
      <c r="AU365" s="128" t="s">
        <v>81</v>
      </c>
      <c r="AY365" s="121" t="s">
        <v>120</v>
      </c>
      <c r="BK365" s="129">
        <f>SUM(BK366:BK675)</f>
        <v>0</v>
      </c>
    </row>
    <row r="366" spans="2:65" s="1" customFormat="1" ht="24.2" customHeight="1">
      <c r="B366" s="32"/>
      <c r="C366" s="132" t="s">
        <v>7</v>
      </c>
      <c r="D366" s="132" t="s">
        <v>122</v>
      </c>
      <c r="E366" s="133" t="s">
        <v>296</v>
      </c>
      <c r="F366" s="134" t="s">
        <v>297</v>
      </c>
      <c r="G366" s="135" t="s">
        <v>298</v>
      </c>
      <c r="H366" s="136">
        <v>1</v>
      </c>
      <c r="I366" s="137"/>
      <c r="J366" s="138">
        <f>ROUND(I366*H366,2)</f>
        <v>0</v>
      </c>
      <c r="K366" s="134" t="s">
        <v>299</v>
      </c>
      <c r="L366" s="32"/>
      <c r="M366" s="139" t="s">
        <v>1</v>
      </c>
      <c r="N366" s="140" t="s">
        <v>38</v>
      </c>
      <c r="P366" s="141">
        <f>O366*H366</f>
        <v>0</v>
      </c>
      <c r="Q366" s="141">
        <v>0</v>
      </c>
      <c r="R366" s="141">
        <f>Q366*H366</f>
        <v>0</v>
      </c>
      <c r="S366" s="141">
        <v>0</v>
      </c>
      <c r="T366" s="142">
        <f>S366*H366</f>
        <v>0</v>
      </c>
      <c r="AR366" s="143" t="s">
        <v>126</v>
      </c>
      <c r="AT366" s="143" t="s">
        <v>122</v>
      </c>
      <c r="AU366" s="143" t="s">
        <v>83</v>
      </c>
      <c r="AY366" s="17" t="s">
        <v>120</v>
      </c>
      <c r="BE366" s="144">
        <f>IF(N366="základní",J366,0)</f>
        <v>0</v>
      </c>
      <c r="BF366" s="144">
        <f>IF(N366="snížená",J366,0)</f>
        <v>0</v>
      </c>
      <c r="BG366" s="144">
        <f>IF(N366="zákl. přenesená",J366,0)</f>
        <v>0</v>
      </c>
      <c r="BH366" s="144">
        <f>IF(N366="sníž. přenesená",J366,0)</f>
        <v>0</v>
      </c>
      <c r="BI366" s="144">
        <f>IF(N366="nulová",J366,0)</f>
        <v>0</v>
      </c>
      <c r="BJ366" s="17" t="s">
        <v>81</v>
      </c>
      <c r="BK366" s="144">
        <f>ROUND(I366*H366,2)</f>
        <v>0</v>
      </c>
      <c r="BL366" s="17" t="s">
        <v>126</v>
      </c>
      <c r="BM366" s="143" t="s">
        <v>300</v>
      </c>
    </row>
    <row r="367" spans="2:65" s="1" customFormat="1" ht="24.2" customHeight="1">
      <c r="B367" s="32"/>
      <c r="C367" s="132" t="s">
        <v>301</v>
      </c>
      <c r="D367" s="132" t="s">
        <v>122</v>
      </c>
      <c r="E367" s="133" t="s">
        <v>302</v>
      </c>
      <c r="F367" s="134" t="s">
        <v>303</v>
      </c>
      <c r="G367" s="135" t="s">
        <v>298</v>
      </c>
      <c r="H367" s="136">
        <v>3</v>
      </c>
      <c r="I367" s="137"/>
      <c r="J367" s="138">
        <f>ROUND(I367*H367,2)</f>
        <v>0</v>
      </c>
      <c r="K367" s="134" t="s">
        <v>144</v>
      </c>
      <c r="L367" s="32"/>
      <c r="M367" s="139" t="s">
        <v>1</v>
      </c>
      <c r="N367" s="140" t="s">
        <v>38</v>
      </c>
      <c r="P367" s="141">
        <f>O367*H367</f>
        <v>0</v>
      </c>
      <c r="Q367" s="141">
        <v>0</v>
      </c>
      <c r="R367" s="141">
        <f>Q367*H367</f>
        <v>0</v>
      </c>
      <c r="S367" s="141">
        <v>0</v>
      </c>
      <c r="T367" s="142">
        <f>S367*H367</f>
        <v>0</v>
      </c>
      <c r="AR367" s="143" t="s">
        <v>126</v>
      </c>
      <c r="AT367" s="143" t="s">
        <v>122</v>
      </c>
      <c r="AU367" s="143" t="s">
        <v>83</v>
      </c>
      <c r="AY367" s="17" t="s">
        <v>120</v>
      </c>
      <c r="BE367" s="144">
        <f>IF(N367="základní",J367,0)</f>
        <v>0</v>
      </c>
      <c r="BF367" s="144">
        <f>IF(N367="snížená",J367,0)</f>
        <v>0</v>
      </c>
      <c r="BG367" s="144">
        <f>IF(N367="zákl. přenesená",J367,0)</f>
        <v>0</v>
      </c>
      <c r="BH367" s="144">
        <f>IF(N367="sníž. přenesená",J367,0)</f>
        <v>0</v>
      </c>
      <c r="BI367" s="144">
        <f>IF(N367="nulová",J367,0)</f>
        <v>0</v>
      </c>
      <c r="BJ367" s="17" t="s">
        <v>81</v>
      </c>
      <c r="BK367" s="144">
        <f>ROUND(I367*H367,2)</f>
        <v>0</v>
      </c>
      <c r="BL367" s="17" t="s">
        <v>126</v>
      </c>
      <c r="BM367" s="143" t="s">
        <v>304</v>
      </c>
    </row>
    <row r="368" spans="2:65" s="1" customFormat="1" ht="48.75">
      <c r="B368" s="32"/>
      <c r="D368" s="146" t="s">
        <v>305</v>
      </c>
      <c r="F368" s="183" t="s">
        <v>306</v>
      </c>
      <c r="I368" s="184"/>
      <c r="L368" s="32"/>
      <c r="M368" s="185"/>
      <c r="T368" s="56"/>
      <c r="AT368" s="17" t="s">
        <v>305</v>
      </c>
      <c r="AU368" s="17" t="s">
        <v>83</v>
      </c>
    </row>
    <row r="369" spans="2:65" s="12" customFormat="1">
      <c r="B369" s="145"/>
      <c r="D369" s="146" t="s">
        <v>128</v>
      </c>
      <c r="E369" s="147" t="s">
        <v>1</v>
      </c>
      <c r="F369" s="148" t="s">
        <v>132</v>
      </c>
      <c r="H369" s="147" t="s">
        <v>1</v>
      </c>
      <c r="I369" s="149"/>
      <c r="L369" s="145"/>
      <c r="M369" s="150"/>
      <c r="T369" s="151"/>
      <c r="AT369" s="147" t="s">
        <v>128</v>
      </c>
      <c r="AU369" s="147" t="s">
        <v>83</v>
      </c>
      <c r="AV369" s="12" t="s">
        <v>81</v>
      </c>
      <c r="AW369" s="12" t="s">
        <v>30</v>
      </c>
      <c r="AX369" s="12" t="s">
        <v>73</v>
      </c>
      <c r="AY369" s="147" t="s">
        <v>120</v>
      </c>
    </row>
    <row r="370" spans="2:65" s="13" customFormat="1">
      <c r="B370" s="152"/>
      <c r="D370" s="146" t="s">
        <v>128</v>
      </c>
      <c r="E370" s="153" t="s">
        <v>1</v>
      </c>
      <c r="F370" s="154" t="s">
        <v>81</v>
      </c>
      <c r="H370" s="155">
        <v>1</v>
      </c>
      <c r="I370" s="156"/>
      <c r="L370" s="152"/>
      <c r="M370" s="157"/>
      <c r="T370" s="158"/>
      <c r="AT370" s="153" t="s">
        <v>128</v>
      </c>
      <c r="AU370" s="153" t="s">
        <v>83</v>
      </c>
      <c r="AV370" s="13" t="s">
        <v>83</v>
      </c>
      <c r="AW370" s="13" t="s">
        <v>30</v>
      </c>
      <c r="AX370" s="13" t="s">
        <v>73</v>
      </c>
      <c r="AY370" s="153" t="s">
        <v>120</v>
      </c>
    </row>
    <row r="371" spans="2:65" s="12" customFormat="1">
      <c r="B371" s="145"/>
      <c r="D371" s="146" t="s">
        <v>128</v>
      </c>
      <c r="E371" s="147" t="s">
        <v>1</v>
      </c>
      <c r="F371" s="148" t="s">
        <v>134</v>
      </c>
      <c r="H371" s="147" t="s">
        <v>1</v>
      </c>
      <c r="I371" s="149"/>
      <c r="L371" s="145"/>
      <c r="M371" s="150"/>
      <c r="T371" s="151"/>
      <c r="AT371" s="147" t="s">
        <v>128</v>
      </c>
      <c r="AU371" s="147" t="s">
        <v>83</v>
      </c>
      <c r="AV371" s="12" t="s">
        <v>81</v>
      </c>
      <c r="AW371" s="12" t="s">
        <v>30</v>
      </c>
      <c r="AX371" s="12" t="s">
        <v>73</v>
      </c>
      <c r="AY371" s="147" t="s">
        <v>120</v>
      </c>
    </row>
    <row r="372" spans="2:65" s="13" customFormat="1">
      <c r="B372" s="152"/>
      <c r="D372" s="146" t="s">
        <v>128</v>
      </c>
      <c r="E372" s="153" t="s">
        <v>1</v>
      </c>
      <c r="F372" s="154" t="s">
        <v>81</v>
      </c>
      <c r="H372" s="155">
        <v>1</v>
      </c>
      <c r="I372" s="156"/>
      <c r="L372" s="152"/>
      <c r="M372" s="157"/>
      <c r="T372" s="158"/>
      <c r="AT372" s="153" t="s">
        <v>128</v>
      </c>
      <c r="AU372" s="153" t="s">
        <v>83</v>
      </c>
      <c r="AV372" s="13" t="s">
        <v>83</v>
      </c>
      <c r="AW372" s="13" t="s">
        <v>30</v>
      </c>
      <c r="AX372" s="13" t="s">
        <v>73</v>
      </c>
      <c r="AY372" s="153" t="s">
        <v>120</v>
      </c>
    </row>
    <row r="373" spans="2:65" s="12" customFormat="1">
      <c r="B373" s="145"/>
      <c r="D373" s="146" t="s">
        <v>128</v>
      </c>
      <c r="E373" s="147" t="s">
        <v>1</v>
      </c>
      <c r="F373" s="148" t="s">
        <v>136</v>
      </c>
      <c r="H373" s="147" t="s">
        <v>1</v>
      </c>
      <c r="I373" s="149"/>
      <c r="L373" s="145"/>
      <c r="M373" s="150"/>
      <c r="T373" s="151"/>
      <c r="AT373" s="147" t="s">
        <v>128</v>
      </c>
      <c r="AU373" s="147" t="s">
        <v>83</v>
      </c>
      <c r="AV373" s="12" t="s">
        <v>81</v>
      </c>
      <c r="AW373" s="12" t="s">
        <v>30</v>
      </c>
      <c r="AX373" s="12" t="s">
        <v>73</v>
      </c>
      <c r="AY373" s="147" t="s">
        <v>120</v>
      </c>
    </row>
    <row r="374" spans="2:65" s="13" customFormat="1">
      <c r="B374" s="152"/>
      <c r="D374" s="146" t="s">
        <v>128</v>
      </c>
      <c r="E374" s="153" t="s">
        <v>1</v>
      </c>
      <c r="F374" s="154" t="s">
        <v>81</v>
      </c>
      <c r="H374" s="155">
        <v>1</v>
      </c>
      <c r="I374" s="156"/>
      <c r="L374" s="152"/>
      <c r="M374" s="157"/>
      <c r="T374" s="158"/>
      <c r="AT374" s="153" t="s">
        <v>128</v>
      </c>
      <c r="AU374" s="153" t="s">
        <v>83</v>
      </c>
      <c r="AV374" s="13" t="s">
        <v>83</v>
      </c>
      <c r="AW374" s="13" t="s">
        <v>30</v>
      </c>
      <c r="AX374" s="13" t="s">
        <v>73</v>
      </c>
      <c r="AY374" s="153" t="s">
        <v>120</v>
      </c>
    </row>
    <row r="375" spans="2:65" s="14" customFormat="1">
      <c r="B375" s="159"/>
      <c r="D375" s="146" t="s">
        <v>128</v>
      </c>
      <c r="E375" s="160" t="s">
        <v>1</v>
      </c>
      <c r="F375" s="161" t="s">
        <v>141</v>
      </c>
      <c r="H375" s="162">
        <v>3</v>
      </c>
      <c r="I375" s="163"/>
      <c r="L375" s="159"/>
      <c r="M375" s="164"/>
      <c r="T375" s="165"/>
      <c r="AT375" s="160" t="s">
        <v>128</v>
      </c>
      <c r="AU375" s="160" t="s">
        <v>83</v>
      </c>
      <c r="AV375" s="14" t="s">
        <v>126</v>
      </c>
      <c r="AW375" s="14" t="s">
        <v>30</v>
      </c>
      <c r="AX375" s="14" t="s">
        <v>81</v>
      </c>
      <c r="AY375" s="160" t="s">
        <v>120</v>
      </c>
    </row>
    <row r="376" spans="2:65" s="1" customFormat="1" ht="24.2" customHeight="1">
      <c r="B376" s="32"/>
      <c r="C376" s="132" t="s">
        <v>307</v>
      </c>
      <c r="D376" s="132" t="s">
        <v>122</v>
      </c>
      <c r="E376" s="133" t="s">
        <v>308</v>
      </c>
      <c r="F376" s="134" t="s">
        <v>309</v>
      </c>
      <c r="G376" s="135" t="s">
        <v>298</v>
      </c>
      <c r="H376" s="136">
        <v>2</v>
      </c>
      <c r="I376" s="137"/>
      <c r="J376" s="138">
        <f>ROUND(I376*H376,2)</f>
        <v>0</v>
      </c>
      <c r="K376" s="134" t="s">
        <v>144</v>
      </c>
      <c r="L376" s="32"/>
      <c r="M376" s="139" t="s">
        <v>1</v>
      </c>
      <c r="N376" s="140" t="s">
        <v>38</v>
      </c>
      <c r="P376" s="141">
        <f>O376*H376</f>
        <v>0</v>
      </c>
      <c r="Q376" s="141">
        <v>0</v>
      </c>
      <c r="R376" s="141">
        <f>Q376*H376</f>
        <v>0</v>
      </c>
      <c r="S376" s="141">
        <v>0</v>
      </c>
      <c r="T376" s="142">
        <f>S376*H376</f>
        <v>0</v>
      </c>
      <c r="AR376" s="143" t="s">
        <v>126</v>
      </c>
      <c r="AT376" s="143" t="s">
        <v>122</v>
      </c>
      <c r="AU376" s="143" t="s">
        <v>83</v>
      </c>
      <c r="AY376" s="17" t="s">
        <v>120</v>
      </c>
      <c r="BE376" s="144">
        <f>IF(N376="základní",J376,0)</f>
        <v>0</v>
      </c>
      <c r="BF376" s="144">
        <f>IF(N376="snížená",J376,0)</f>
        <v>0</v>
      </c>
      <c r="BG376" s="144">
        <f>IF(N376="zákl. přenesená",J376,0)</f>
        <v>0</v>
      </c>
      <c r="BH376" s="144">
        <f>IF(N376="sníž. přenesená",J376,0)</f>
        <v>0</v>
      </c>
      <c r="BI376" s="144">
        <f>IF(N376="nulová",J376,0)</f>
        <v>0</v>
      </c>
      <c r="BJ376" s="17" t="s">
        <v>81</v>
      </c>
      <c r="BK376" s="144">
        <f>ROUND(I376*H376,2)</f>
        <v>0</v>
      </c>
      <c r="BL376" s="17" t="s">
        <v>126</v>
      </c>
      <c r="BM376" s="143" t="s">
        <v>310</v>
      </c>
    </row>
    <row r="377" spans="2:65" s="1" customFormat="1" ht="39">
      <c r="B377" s="32"/>
      <c r="D377" s="146" t="s">
        <v>305</v>
      </c>
      <c r="F377" s="183" t="s">
        <v>311</v>
      </c>
      <c r="I377" s="184"/>
      <c r="L377" s="32"/>
      <c r="M377" s="185"/>
      <c r="T377" s="56"/>
      <c r="AT377" s="17" t="s">
        <v>305</v>
      </c>
      <c r="AU377" s="17" t="s">
        <v>83</v>
      </c>
    </row>
    <row r="378" spans="2:65" s="1" customFormat="1" ht="24.2" customHeight="1">
      <c r="B378" s="32"/>
      <c r="C378" s="132" t="s">
        <v>312</v>
      </c>
      <c r="D378" s="132" t="s">
        <v>122</v>
      </c>
      <c r="E378" s="133" t="s">
        <v>313</v>
      </c>
      <c r="F378" s="134" t="s">
        <v>314</v>
      </c>
      <c r="G378" s="135" t="s">
        <v>298</v>
      </c>
      <c r="H378" s="136">
        <v>1</v>
      </c>
      <c r="I378" s="137"/>
      <c r="J378" s="138">
        <f>ROUND(I378*H378,2)</f>
        <v>0</v>
      </c>
      <c r="K378" s="134" t="s">
        <v>299</v>
      </c>
      <c r="L378" s="32"/>
      <c r="M378" s="139" t="s">
        <v>1</v>
      </c>
      <c r="N378" s="140" t="s">
        <v>38</v>
      </c>
      <c r="P378" s="141">
        <f>O378*H378</f>
        <v>0</v>
      </c>
      <c r="Q378" s="141">
        <v>0</v>
      </c>
      <c r="R378" s="141">
        <f>Q378*H378</f>
        <v>0</v>
      </c>
      <c r="S378" s="141">
        <v>0</v>
      </c>
      <c r="T378" s="142">
        <f>S378*H378</f>
        <v>0</v>
      </c>
      <c r="AR378" s="143" t="s">
        <v>126</v>
      </c>
      <c r="AT378" s="143" t="s">
        <v>122</v>
      </c>
      <c r="AU378" s="143" t="s">
        <v>83</v>
      </c>
      <c r="AY378" s="17" t="s">
        <v>120</v>
      </c>
      <c r="BE378" s="144">
        <f>IF(N378="základní",J378,0)</f>
        <v>0</v>
      </c>
      <c r="BF378" s="144">
        <f>IF(N378="snížená",J378,0)</f>
        <v>0</v>
      </c>
      <c r="BG378" s="144">
        <f>IF(N378="zákl. přenesená",J378,0)</f>
        <v>0</v>
      </c>
      <c r="BH378" s="144">
        <f>IF(N378="sníž. přenesená",J378,0)</f>
        <v>0</v>
      </c>
      <c r="BI378" s="144">
        <f>IF(N378="nulová",J378,0)</f>
        <v>0</v>
      </c>
      <c r="BJ378" s="17" t="s">
        <v>81</v>
      </c>
      <c r="BK378" s="144">
        <f>ROUND(I378*H378,2)</f>
        <v>0</v>
      </c>
      <c r="BL378" s="17" t="s">
        <v>126</v>
      </c>
      <c r="BM378" s="143" t="s">
        <v>315</v>
      </c>
    </row>
    <row r="379" spans="2:65" s="13" customFormat="1">
      <c r="B379" s="152"/>
      <c r="D379" s="146" t="s">
        <v>128</v>
      </c>
      <c r="E379" s="153" t="s">
        <v>1</v>
      </c>
      <c r="F379" s="154" t="s">
        <v>316</v>
      </c>
      <c r="H379" s="155">
        <v>1</v>
      </c>
      <c r="I379" s="156"/>
      <c r="L379" s="152"/>
      <c r="M379" s="157"/>
      <c r="T379" s="158"/>
      <c r="AT379" s="153" t="s">
        <v>128</v>
      </c>
      <c r="AU379" s="153" t="s">
        <v>83</v>
      </c>
      <c r="AV379" s="13" t="s">
        <v>83</v>
      </c>
      <c r="AW379" s="13" t="s">
        <v>30</v>
      </c>
      <c r="AX379" s="13" t="s">
        <v>81</v>
      </c>
      <c r="AY379" s="153" t="s">
        <v>120</v>
      </c>
    </row>
    <row r="380" spans="2:65" s="1" customFormat="1" ht="21.75" customHeight="1">
      <c r="B380" s="32"/>
      <c r="C380" s="173" t="s">
        <v>317</v>
      </c>
      <c r="D380" s="173" t="s">
        <v>242</v>
      </c>
      <c r="E380" s="174" t="s">
        <v>318</v>
      </c>
      <c r="F380" s="175" t="s">
        <v>319</v>
      </c>
      <c r="G380" s="176" t="s">
        <v>298</v>
      </c>
      <c r="H380" s="177">
        <v>1</v>
      </c>
      <c r="I380" s="179">
        <v>0</v>
      </c>
      <c r="J380" s="179">
        <f>ROUND(I380*H380,2)</f>
        <v>0</v>
      </c>
      <c r="K380" s="175" t="s">
        <v>1</v>
      </c>
      <c r="L380" s="180"/>
      <c r="M380" s="181" t="s">
        <v>1</v>
      </c>
      <c r="N380" s="182" t="s">
        <v>38</v>
      </c>
      <c r="P380" s="141">
        <f>O380*H380</f>
        <v>0</v>
      </c>
      <c r="Q380" s="141">
        <v>7.4999999999999997E-3</v>
      </c>
      <c r="R380" s="141">
        <f>Q380*H380</f>
        <v>7.4999999999999997E-3</v>
      </c>
      <c r="S380" s="141">
        <v>0</v>
      </c>
      <c r="T380" s="142">
        <f>S380*H380</f>
        <v>0</v>
      </c>
      <c r="AR380" s="143" t="s">
        <v>198</v>
      </c>
      <c r="AT380" s="143" t="s">
        <v>242</v>
      </c>
      <c r="AU380" s="143" t="s">
        <v>83</v>
      </c>
      <c r="AY380" s="17" t="s">
        <v>120</v>
      </c>
      <c r="BE380" s="144">
        <f>IF(N380="základní",J380,0)</f>
        <v>0</v>
      </c>
      <c r="BF380" s="144">
        <f>IF(N380="snížená",J380,0)</f>
        <v>0</v>
      </c>
      <c r="BG380" s="144">
        <f>IF(N380="zákl. přenesená",J380,0)</f>
        <v>0</v>
      </c>
      <c r="BH380" s="144">
        <f>IF(N380="sníž. přenesená",J380,0)</f>
        <v>0</v>
      </c>
      <c r="BI380" s="144">
        <f>IF(N380="nulová",J380,0)</f>
        <v>0</v>
      </c>
      <c r="BJ380" s="17" t="s">
        <v>81</v>
      </c>
      <c r="BK380" s="144">
        <f>ROUND(I380*H380,2)</f>
        <v>0</v>
      </c>
      <c r="BL380" s="17" t="s">
        <v>126</v>
      </c>
      <c r="BM380" s="143" t="s">
        <v>320</v>
      </c>
    </row>
    <row r="381" spans="2:65" s="1" customFormat="1" ht="19.5">
      <c r="B381" s="32"/>
      <c r="D381" s="146" t="s">
        <v>305</v>
      </c>
      <c r="F381" s="183" t="s">
        <v>321</v>
      </c>
      <c r="I381" s="184"/>
      <c r="L381" s="32"/>
      <c r="M381" s="185"/>
      <c r="T381" s="56"/>
      <c r="AT381" s="17" t="s">
        <v>305</v>
      </c>
      <c r="AU381" s="17" t="s">
        <v>83</v>
      </c>
    </row>
    <row r="382" spans="2:65" s="1" customFormat="1" ht="24.2" customHeight="1">
      <c r="B382" s="32"/>
      <c r="C382" s="132" t="s">
        <v>322</v>
      </c>
      <c r="D382" s="132" t="s">
        <v>122</v>
      </c>
      <c r="E382" s="133" t="s">
        <v>323</v>
      </c>
      <c r="F382" s="134" t="s">
        <v>324</v>
      </c>
      <c r="G382" s="135" t="s">
        <v>298</v>
      </c>
      <c r="H382" s="136">
        <v>3</v>
      </c>
      <c r="I382" s="137"/>
      <c r="J382" s="138">
        <f>ROUND(I382*H382,2)</f>
        <v>0</v>
      </c>
      <c r="K382" s="134" t="s">
        <v>144</v>
      </c>
      <c r="L382" s="32"/>
      <c r="M382" s="139" t="s">
        <v>1</v>
      </c>
      <c r="N382" s="140" t="s">
        <v>38</v>
      </c>
      <c r="P382" s="141">
        <f>O382*H382</f>
        <v>0</v>
      </c>
      <c r="Q382" s="141">
        <v>1.67E-3</v>
      </c>
      <c r="R382" s="141">
        <f>Q382*H382</f>
        <v>5.0100000000000006E-3</v>
      </c>
      <c r="S382" s="141">
        <v>0</v>
      </c>
      <c r="T382" s="142">
        <f>S382*H382</f>
        <v>0</v>
      </c>
      <c r="AR382" s="143" t="s">
        <v>126</v>
      </c>
      <c r="AT382" s="143" t="s">
        <v>122</v>
      </c>
      <c r="AU382" s="143" t="s">
        <v>83</v>
      </c>
      <c r="AY382" s="17" t="s">
        <v>120</v>
      </c>
      <c r="BE382" s="144">
        <f>IF(N382="základní",J382,0)</f>
        <v>0</v>
      </c>
      <c r="BF382" s="144">
        <f>IF(N382="snížená",J382,0)</f>
        <v>0</v>
      </c>
      <c r="BG382" s="144">
        <f>IF(N382="zákl. přenesená",J382,0)</f>
        <v>0</v>
      </c>
      <c r="BH382" s="144">
        <f>IF(N382="sníž. přenesená",J382,0)</f>
        <v>0</v>
      </c>
      <c r="BI382" s="144">
        <f>IF(N382="nulová",J382,0)</f>
        <v>0</v>
      </c>
      <c r="BJ382" s="17" t="s">
        <v>81</v>
      </c>
      <c r="BK382" s="144">
        <f>ROUND(I382*H382,2)</f>
        <v>0</v>
      </c>
      <c r="BL382" s="17" t="s">
        <v>126</v>
      </c>
      <c r="BM382" s="143" t="s">
        <v>325</v>
      </c>
    </row>
    <row r="383" spans="2:65" s="13" customFormat="1">
      <c r="B383" s="152"/>
      <c r="D383" s="146" t="s">
        <v>128</v>
      </c>
      <c r="E383" s="153" t="s">
        <v>1</v>
      </c>
      <c r="F383" s="154" t="s">
        <v>326</v>
      </c>
      <c r="H383" s="155">
        <v>2</v>
      </c>
      <c r="I383" s="156"/>
      <c r="L383" s="152"/>
      <c r="M383" s="157"/>
      <c r="T383" s="158"/>
      <c r="AT383" s="153" t="s">
        <v>128</v>
      </c>
      <c r="AU383" s="153" t="s">
        <v>83</v>
      </c>
      <c r="AV383" s="13" t="s">
        <v>83</v>
      </c>
      <c r="AW383" s="13" t="s">
        <v>30</v>
      </c>
      <c r="AX383" s="13" t="s">
        <v>73</v>
      </c>
      <c r="AY383" s="153" t="s">
        <v>120</v>
      </c>
    </row>
    <row r="384" spans="2:65" s="13" customFormat="1">
      <c r="B384" s="152"/>
      <c r="D384" s="146" t="s">
        <v>128</v>
      </c>
      <c r="E384" s="153" t="s">
        <v>1</v>
      </c>
      <c r="F384" s="154" t="s">
        <v>327</v>
      </c>
      <c r="H384" s="155">
        <v>1</v>
      </c>
      <c r="I384" s="156"/>
      <c r="L384" s="152"/>
      <c r="M384" s="157"/>
      <c r="T384" s="158"/>
      <c r="AT384" s="153" t="s">
        <v>128</v>
      </c>
      <c r="AU384" s="153" t="s">
        <v>83</v>
      </c>
      <c r="AV384" s="13" t="s">
        <v>83</v>
      </c>
      <c r="AW384" s="13" t="s">
        <v>30</v>
      </c>
      <c r="AX384" s="13" t="s">
        <v>73</v>
      </c>
      <c r="AY384" s="153" t="s">
        <v>120</v>
      </c>
    </row>
    <row r="385" spans="2:65" s="14" customFormat="1">
      <c r="B385" s="159"/>
      <c r="D385" s="146" t="s">
        <v>128</v>
      </c>
      <c r="E385" s="160" t="s">
        <v>1</v>
      </c>
      <c r="F385" s="161" t="s">
        <v>141</v>
      </c>
      <c r="H385" s="162">
        <v>3</v>
      </c>
      <c r="I385" s="163"/>
      <c r="L385" s="159"/>
      <c r="M385" s="164"/>
      <c r="T385" s="165"/>
      <c r="AT385" s="160" t="s">
        <v>128</v>
      </c>
      <c r="AU385" s="160" t="s">
        <v>83</v>
      </c>
      <c r="AV385" s="14" t="s">
        <v>126</v>
      </c>
      <c r="AW385" s="14" t="s">
        <v>30</v>
      </c>
      <c r="AX385" s="14" t="s">
        <v>81</v>
      </c>
      <c r="AY385" s="160" t="s">
        <v>120</v>
      </c>
    </row>
    <row r="386" spans="2:65" s="1" customFormat="1" ht="24.2" customHeight="1">
      <c r="B386" s="32"/>
      <c r="C386" s="173" t="s">
        <v>328</v>
      </c>
      <c r="D386" s="173" t="s">
        <v>242</v>
      </c>
      <c r="E386" s="174" t="s">
        <v>329</v>
      </c>
      <c r="F386" s="175" t="s">
        <v>330</v>
      </c>
      <c r="G386" s="176" t="s">
        <v>298</v>
      </c>
      <c r="H386" s="177">
        <v>3</v>
      </c>
      <c r="I386" s="179">
        <v>0</v>
      </c>
      <c r="J386" s="179">
        <f>ROUND(I386*H386,2)</f>
        <v>0</v>
      </c>
      <c r="K386" s="175" t="s">
        <v>1</v>
      </c>
      <c r="L386" s="180"/>
      <c r="M386" s="181" t="s">
        <v>1</v>
      </c>
      <c r="N386" s="182" t="s">
        <v>38</v>
      </c>
      <c r="P386" s="141">
        <f>O386*H386</f>
        <v>0</v>
      </c>
      <c r="Q386" s="141">
        <v>1.6400000000000001E-2</v>
      </c>
      <c r="R386" s="141">
        <f>Q386*H386</f>
        <v>4.9200000000000008E-2</v>
      </c>
      <c r="S386" s="141">
        <v>0</v>
      </c>
      <c r="T386" s="142">
        <f>S386*H386</f>
        <v>0</v>
      </c>
      <c r="AR386" s="143" t="s">
        <v>198</v>
      </c>
      <c r="AT386" s="143" t="s">
        <v>242</v>
      </c>
      <c r="AU386" s="143" t="s">
        <v>83</v>
      </c>
      <c r="AY386" s="17" t="s">
        <v>120</v>
      </c>
      <c r="BE386" s="144">
        <f>IF(N386="základní",J386,0)</f>
        <v>0</v>
      </c>
      <c r="BF386" s="144">
        <f>IF(N386="snížená",J386,0)</f>
        <v>0</v>
      </c>
      <c r="BG386" s="144">
        <f>IF(N386="zákl. přenesená",J386,0)</f>
        <v>0</v>
      </c>
      <c r="BH386" s="144">
        <f>IF(N386="sníž. přenesená",J386,0)</f>
        <v>0</v>
      </c>
      <c r="BI386" s="144">
        <f>IF(N386="nulová",J386,0)</f>
        <v>0</v>
      </c>
      <c r="BJ386" s="17" t="s">
        <v>81</v>
      </c>
      <c r="BK386" s="144">
        <f>ROUND(I386*H386,2)</f>
        <v>0</v>
      </c>
      <c r="BL386" s="17" t="s">
        <v>126</v>
      </c>
      <c r="BM386" s="143" t="s">
        <v>331</v>
      </c>
    </row>
    <row r="387" spans="2:65" s="1" customFormat="1" ht="19.5">
      <c r="B387" s="32"/>
      <c r="D387" s="146" t="s">
        <v>305</v>
      </c>
      <c r="F387" s="183" t="s">
        <v>321</v>
      </c>
      <c r="I387" s="184"/>
      <c r="L387" s="32"/>
      <c r="M387" s="185"/>
      <c r="T387" s="56"/>
      <c r="AT387" s="17" t="s">
        <v>305</v>
      </c>
      <c r="AU387" s="17" t="s">
        <v>83</v>
      </c>
    </row>
    <row r="388" spans="2:65" s="1" customFormat="1" ht="24.2" customHeight="1">
      <c r="B388" s="32"/>
      <c r="C388" s="132" t="s">
        <v>332</v>
      </c>
      <c r="D388" s="132" t="s">
        <v>122</v>
      </c>
      <c r="E388" s="133" t="s">
        <v>333</v>
      </c>
      <c r="F388" s="134" t="s">
        <v>334</v>
      </c>
      <c r="G388" s="135" t="s">
        <v>298</v>
      </c>
      <c r="H388" s="136">
        <v>1</v>
      </c>
      <c r="I388" s="137"/>
      <c r="J388" s="138">
        <f>ROUND(I388*H388,2)</f>
        <v>0</v>
      </c>
      <c r="K388" s="134" t="s">
        <v>299</v>
      </c>
      <c r="L388" s="32"/>
      <c r="M388" s="139" t="s">
        <v>1</v>
      </c>
      <c r="N388" s="140" t="s">
        <v>38</v>
      </c>
      <c r="P388" s="141">
        <f>O388*H388</f>
        <v>0</v>
      </c>
      <c r="Q388" s="141">
        <v>1.7099999999999999E-3</v>
      </c>
      <c r="R388" s="141">
        <f>Q388*H388</f>
        <v>1.7099999999999999E-3</v>
      </c>
      <c r="S388" s="141">
        <v>0</v>
      </c>
      <c r="T388" s="142">
        <f>S388*H388</f>
        <v>0</v>
      </c>
      <c r="AR388" s="143" t="s">
        <v>126</v>
      </c>
      <c r="AT388" s="143" t="s">
        <v>122</v>
      </c>
      <c r="AU388" s="143" t="s">
        <v>83</v>
      </c>
      <c r="AY388" s="17" t="s">
        <v>120</v>
      </c>
      <c r="BE388" s="144">
        <f>IF(N388="základní",J388,0)</f>
        <v>0</v>
      </c>
      <c r="BF388" s="144">
        <f>IF(N388="snížená",J388,0)</f>
        <v>0</v>
      </c>
      <c r="BG388" s="144">
        <f>IF(N388="zákl. přenesená",J388,0)</f>
        <v>0</v>
      </c>
      <c r="BH388" s="144">
        <f>IF(N388="sníž. přenesená",J388,0)</f>
        <v>0</v>
      </c>
      <c r="BI388" s="144">
        <f>IF(N388="nulová",J388,0)</f>
        <v>0</v>
      </c>
      <c r="BJ388" s="17" t="s">
        <v>81</v>
      </c>
      <c r="BK388" s="144">
        <f>ROUND(I388*H388,2)</f>
        <v>0</v>
      </c>
      <c r="BL388" s="17" t="s">
        <v>126</v>
      </c>
      <c r="BM388" s="143" t="s">
        <v>335</v>
      </c>
    </row>
    <row r="389" spans="2:65" s="13" customFormat="1">
      <c r="B389" s="152"/>
      <c r="D389" s="146" t="s">
        <v>128</v>
      </c>
      <c r="E389" s="153" t="s">
        <v>1</v>
      </c>
      <c r="F389" s="154" t="s">
        <v>316</v>
      </c>
      <c r="H389" s="155">
        <v>1</v>
      </c>
      <c r="I389" s="156"/>
      <c r="L389" s="152"/>
      <c r="M389" s="157"/>
      <c r="T389" s="158"/>
      <c r="AT389" s="153" t="s">
        <v>128</v>
      </c>
      <c r="AU389" s="153" t="s">
        <v>83</v>
      </c>
      <c r="AV389" s="13" t="s">
        <v>83</v>
      </c>
      <c r="AW389" s="13" t="s">
        <v>30</v>
      </c>
      <c r="AX389" s="13" t="s">
        <v>81</v>
      </c>
      <c r="AY389" s="153" t="s">
        <v>120</v>
      </c>
    </row>
    <row r="390" spans="2:65" s="1" customFormat="1" ht="21.75" customHeight="1">
      <c r="B390" s="32"/>
      <c r="C390" s="173" t="s">
        <v>336</v>
      </c>
      <c r="D390" s="173" t="s">
        <v>242</v>
      </c>
      <c r="E390" s="174" t="s">
        <v>337</v>
      </c>
      <c r="F390" s="175" t="s">
        <v>338</v>
      </c>
      <c r="G390" s="176" t="s">
        <v>298</v>
      </c>
      <c r="H390" s="177">
        <v>1</v>
      </c>
      <c r="I390" s="179">
        <v>0</v>
      </c>
      <c r="J390" s="179">
        <f>ROUND(I390*H390,2)</f>
        <v>0</v>
      </c>
      <c r="K390" s="175" t="s">
        <v>1</v>
      </c>
      <c r="L390" s="180"/>
      <c r="M390" s="181" t="s">
        <v>1</v>
      </c>
      <c r="N390" s="182" t="s">
        <v>38</v>
      </c>
      <c r="P390" s="141">
        <f>O390*H390</f>
        <v>0</v>
      </c>
      <c r="Q390" s="141">
        <v>1.5599999999999999E-2</v>
      </c>
      <c r="R390" s="141">
        <f>Q390*H390</f>
        <v>1.5599999999999999E-2</v>
      </c>
      <c r="S390" s="141">
        <v>0</v>
      </c>
      <c r="T390" s="142">
        <f>S390*H390</f>
        <v>0</v>
      </c>
      <c r="AR390" s="143" t="s">
        <v>198</v>
      </c>
      <c r="AT390" s="143" t="s">
        <v>242</v>
      </c>
      <c r="AU390" s="143" t="s">
        <v>83</v>
      </c>
      <c r="AY390" s="17" t="s">
        <v>120</v>
      </c>
      <c r="BE390" s="144">
        <f>IF(N390="základní",J390,0)</f>
        <v>0</v>
      </c>
      <c r="BF390" s="144">
        <f>IF(N390="snížená",J390,0)</f>
        <v>0</v>
      </c>
      <c r="BG390" s="144">
        <f>IF(N390="zákl. přenesená",J390,0)</f>
        <v>0</v>
      </c>
      <c r="BH390" s="144">
        <f>IF(N390="sníž. přenesená",J390,0)</f>
        <v>0</v>
      </c>
      <c r="BI390" s="144">
        <f>IF(N390="nulová",J390,0)</f>
        <v>0</v>
      </c>
      <c r="BJ390" s="17" t="s">
        <v>81</v>
      </c>
      <c r="BK390" s="144">
        <f>ROUND(I390*H390,2)</f>
        <v>0</v>
      </c>
      <c r="BL390" s="17" t="s">
        <v>126</v>
      </c>
      <c r="BM390" s="143" t="s">
        <v>339</v>
      </c>
    </row>
    <row r="391" spans="2:65" s="1" customFormat="1" ht="19.5">
      <c r="B391" s="32"/>
      <c r="D391" s="146" t="s">
        <v>305</v>
      </c>
      <c r="F391" s="183" t="s">
        <v>321</v>
      </c>
      <c r="I391" s="184"/>
      <c r="L391" s="32"/>
      <c r="M391" s="185"/>
      <c r="T391" s="56"/>
      <c r="AT391" s="17" t="s">
        <v>305</v>
      </c>
      <c r="AU391" s="17" t="s">
        <v>83</v>
      </c>
    </row>
    <row r="392" spans="2:65" s="1" customFormat="1" ht="24.2" customHeight="1">
      <c r="B392" s="32"/>
      <c r="C392" s="132" t="s">
        <v>340</v>
      </c>
      <c r="D392" s="132" t="s">
        <v>122</v>
      </c>
      <c r="E392" s="133" t="s">
        <v>341</v>
      </c>
      <c r="F392" s="134" t="s">
        <v>342</v>
      </c>
      <c r="G392" s="135" t="s">
        <v>298</v>
      </c>
      <c r="H392" s="136">
        <v>3</v>
      </c>
      <c r="I392" s="137"/>
      <c r="J392" s="138">
        <f>ROUND(I392*H392,2)</f>
        <v>0</v>
      </c>
      <c r="K392" s="134" t="s">
        <v>144</v>
      </c>
      <c r="L392" s="32"/>
      <c r="M392" s="139" t="s">
        <v>1</v>
      </c>
      <c r="N392" s="140" t="s">
        <v>38</v>
      </c>
      <c r="P392" s="141">
        <f>O392*H392</f>
        <v>0</v>
      </c>
      <c r="Q392" s="141">
        <v>1.67E-3</v>
      </c>
      <c r="R392" s="141">
        <f>Q392*H392</f>
        <v>5.0100000000000006E-3</v>
      </c>
      <c r="S392" s="141">
        <v>0</v>
      </c>
      <c r="T392" s="142">
        <f>S392*H392</f>
        <v>0</v>
      </c>
      <c r="AR392" s="143" t="s">
        <v>126</v>
      </c>
      <c r="AT392" s="143" t="s">
        <v>122</v>
      </c>
      <c r="AU392" s="143" t="s">
        <v>83</v>
      </c>
      <c r="AY392" s="17" t="s">
        <v>120</v>
      </c>
      <c r="BE392" s="144">
        <f>IF(N392="základní",J392,0)</f>
        <v>0</v>
      </c>
      <c r="BF392" s="144">
        <f>IF(N392="snížená",J392,0)</f>
        <v>0</v>
      </c>
      <c r="BG392" s="144">
        <f>IF(N392="zákl. přenesená",J392,0)</f>
        <v>0</v>
      </c>
      <c r="BH392" s="144">
        <f>IF(N392="sníž. přenesená",J392,0)</f>
        <v>0</v>
      </c>
      <c r="BI392" s="144">
        <f>IF(N392="nulová",J392,0)</f>
        <v>0</v>
      </c>
      <c r="BJ392" s="17" t="s">
        <v>81</v>
      </c>
      <c r="BK392" s="144">
        <f>ROUND(I392*H392,2)</f>
        <v>0</v>
      </c>
      <c r="BL392" s="17" t="s">
        <v>126</v>
      </c>
      <c r="BM392" s="143" t="s">
        <v>343</v>
      </c>
    </row>
    <row r="393" spans="2:65" s="13" customFormat="1">
      <c r="B393" s="152"/>
      <c r="D393" s="146" t="s">
        <v>128</v>
      </c>
      <c r="E393" s="153" t="s">
        <v>1</v>
      </c>
      <c r="F393" s="154" t="s">
        <v>344</v>
      </c>
      <c r="H393" s="155">
        <v>1</v>
      </c>
      <c r="I393" s="156"/>
      <c r="L393" s="152"/>
      <c r="M393" s="157"/>
      <c r="T393" s="158"/>
      <c r="AT393" s="153" t="s">
        <v>128</v>
      </c>
      <c r="AU393" s="153" t="s">
        <v>83</v>
      </c>
      <c r="AV393" s="13" t="s">
        <v>83</v>
      </c>
      <c r="AW393" s="13" t="s">
        <v>30</v>
      </c>
      <c r="AX393" s="13" t="s">
        <v>73</v>
      </c>
      <c r="AY393" s="153" t="s">
        <v>120</v>
      </c>
    </row>
    <row r="394" spans="2:65" s="13" customFormat="1">
      <c r="B394" s="152"/>
      <c r="D394" s="146" t="s">
        <v>128</v>
      </c>
      <c r="E394" s="153" t="s">
        <v>1</v>
      </c>
      <c r="F394" s="154" t="s">
        <v>345</v>
      </c>
      <c r="H394" s="155">
        <v>1</v>
      </c>
      <c r="I394" s="156"/>
      <c r="L394" s="152"/>
      <c r="M394" s="157"/>
      <c r="T394" s="158"/>
      <c r="AT394" s="153" t="s">
        <v>128</v>
      </c>
      <c r="AU394" s="153" t="s">
        <v>83</v>
      </c>
      <c r="AV394" s="13" t="s">
        <v>83</v>
      </c>
      <c r="AW394" s="13" t="s">
        <v>30</v>
      </c>
      <c r="AX394" s="13" t="s">
        <v>73</v>
      </c>
      <c r="AY394" s="153" t="s">
        <v>120</v>
      </c>
    </row>
    <row r="395" spans="2:65" s="13" customFormat="1">
      <c r="B395" s="152"/>
      <c r="D395" s="146" t="s">
        <v>128</v>
      </c>
      <c r="E395" s="153" t="s">
        <v>1</v>
      </c>
      <c r="F395" s="154" t="s">
        <v>346</v>
      </c>
      <c r="H395" s="155">
        <v>1</v>
      </c>
      <c r="I395" s="156"/>
      <c r="L395" s="152"/>
      <c r="M395" s="157"/>
      <c r="T395" s="158"/>
      <c r="AT395" s="153" t="s">
        <v>128</v>
      </c>
      <c r="AU395" s="153" t="s">
        <v>83</v>
      </c>
      <c r="AV395" s="13" t="s">
        <v>83</v>
      </c>
      <c r="AW395" s="13" t="s">
        <v>30</v>
      </c>
      <c r="AX395" s="13" t="s">
        <v>73</v>
      </c>
      <c r="AY395" s="153" t="s">
        <v>120</v>
      </c>
    </row>
    <row r="396" spans="2:65" s="14" customFormat="1">
      <c r="B396" s="159"/>
      <c r="D396" s="146" t="s">
        <v>128</v>
      </c>
      <c r="E396" s="160" t="s">
        <v>1</v>
      </c>
      <c r="F396" s="161" t="s">
        <v>141</v>
      </c>
      <c r="H396" s="162">
        <v>3</v>
      </c>
      <c r="I396" s="163"/>
      <c r="L396" s="159"/>
      <c r="M396" s="164"/>
      <c r="T396" s="165"/>
      <c r="AT396" s="160" t="s">
        <v>128</v>
      </c>
      <c r="AU396" s="160" t="s">
        <v>83</v>
      </c>
      <c r="AV396" s="14" t="s">
        <v>126</v>
      </c>
      <c r="AW396" s="14" t="s">
        <v>30</v>
      </c>
      <c r="AX396" s="14" t="s">
        <v>81</v>
      </c>
      <c r="AY396" s="160" t="s">
        <v>120</v>
      </c>
    </row>
    <row r="397" spans="2:65" s="1" customFormat="1" ht="24.2" customHeight="1">
      <c r="B397" s="32"/>
      <c r="C397" s="173" t="s">
        <v>347</v>
      </c>
      <c r="D397" s="173" t="s">
        <v>242</v>
      </c>
      <c r="E397" s="174" t="s">
        <v>348</v>
      </c>
      <c r="F397" s="175" t="s">
        <v>349</v>
      </c>
      <c r="G397" s="176" t="s">
        <v>298</v>
      </c>
      <c r="H397" s="177">
        <v>3</v>
      </c>
      <c r="I397" s="179">
        <v>0</v>
      </c>
      <c r="J397" s="179">
        <f>ROUND(I397*H397,2)</f>
        <v>0</v>
      </c>
      <c r="K397" s="175" t="s">
        <v>1</v>
      </c>
      <c r="L397" s="180"/>
      <c r="M397" s="181" t="s">
        <v>1</v>
      </c>
      <c r="N397" s="182" t="s">
        <v>38</v>
      </c>
      <c r="P397" s="141">
        <f>O397*H397</f>
        <v>0</v>
      </c>
      <c r="Q397" s="141">
        <v>8.0000000000000002E-3</v>
      </c>
      <c r="R397" s="141">
        <f>Q397*H397</f>
        <v>2.4E-2</v>
      </c>
      <c r="S397" s="141">
        <v>0</v>
      </c>
      <c r="T397" s="142">
        <f>S397*H397</f>
        <v>0</v>
      </c>
      <c r="AR397" s="143" t="s">
        <v>198</v>
      </c>
      <c r="AT397" s="143" t="s">
        <v>242</v>
      </c>
      <c r="AU397" s="143" t="s">
        <v>83</v>
      </c>
      <c r="AY397" s="17" t="s">
        <v>120</v>
      </c>
      <c r="BE397" s="144">
        <f>IF(N397="základní",J397,0)</f>
        <v>0</v>
      </c>
      <c r="BF397" s="144">
        <f>IF(N397="snížená",J397,0)</f>
        <v>0</v>
      </c>
      <c r="BG397" s="144">
        <f>IF(N397="zákl. přenesená",J397,0)</f>
        <v>0</v>
      </c>
      <c r="BH397" s="144">
        <f>IF(N397="sníž. přenesená",J397,0)</f>
        <v>0</v>
      </c>
      <c r="BI397" s="144">
        <f>IF(N397="nulová",J397,0)</f>
        <v>0</v>
      </c>
      <c r="BJ397" s="17" t="s">
        <v>81</v>
      </c>
      <c r="BK397" s="144">
        <f>ROUND(I397*H397,2)</f>
        <v>0</v>
      </c>
      <c r="BL397" s="17" t="s">
        <v>126</v>
      </c>
      <c r="BM397" s="143" t="s">
        <v>350</v>
      </c>
    </row>
    <row r="398" spans="2:65" s="1" customFormat="1" ht="19.5">
      <c r="B398" s="32"/>
      <c r="D398" s="146" t="s">
        <v>305</v>
      </c>
      <c r="F398" s="183" t="s">
        <v>321</v>
      </c>
      <c r="I398" s="184"/>
      <c r="L398" s="32"/>
      <c r="M398" s="185"/>
      <c r="T398" s="56"/>
      <c r="AT398" s="17" t="s">
        <v>305</v>
      </c>
      <c r="AU398" s="17" t="s">
        <v>83</v>
      </c>
    </row>
    <row r="399" spans="2:65" s="1" customFormat="1" ht="24.2" customHeight="1">
      <c r="B399" s="32"/>
      <c r="C399" s="132" t="s">
        <v>351</v>
      </c>
      <c r="D399" s="132" t="s">
        <v>122</v>
      </c>
      <c r="E399" s="133" t="s">
        <v>352</v>
      </c>
      <c r="F399" s="134" t="s">
        <v>353</v>
      </c>
      <c r="G399" s="135" t="s">
        <v>298</v>
      </c>
      <c r="H399" s="136">
        <v>1</v>
      </c>
      <c r="I399" s="137"/>
      <c r="J399" s="138">
        <f>ROUND(I399*H399,2)</f>
        <v>0</v>
      </c>
      <c r="K399" s="134" t="s">
        <v>144</v>
      </c>
      <c r="L399" s="32"/>
      <c r="M399" s="139" t="s">
        <v>1</v>
      </c>
      <c r="N399" s="140" t="s">
        <v>38</v>
      </c>
      <c r="P399" s="141">
        <f>O399*H399</f>
        <v>0</v>
      </c>
      <c r="Q399" s="141">
        <v>0</v>
      </c>
      <c r="R399" s="141">
        <f>Q399*H399</f>
        <v>0</v>
      </c>
      <c r="S399" s="141">
        <v>0</v>
      </c>
      <c r="T399" s="142">
        <f>S399*H399</f>
        <v>0</v>
      </c>
      <c r="AR399" s="143" t="s">
        <v>126</v>
      </c>
      <c r="AT399" s="143" t="s">
        <v>122</v>
      </c>
      <c r="AU399" s="143" t="s">
        <v>83</v>
      </c>
      <c r="AY399" s="17" t="s">
        <v>120</v>
      </c>
      <c r="BE399" s="144">
        <f>IF(N399="základní",J399,0)</f>
        <v>0</v>
      </c>
      <c r="BF399" s="144">
        <f>IF(N399="snížená",J399,0)</f>
        <v>0</v>
      </c>
      <c r="BG399" s="144">
        <f>IF(N399="zákl. přenesená",J399,0)</f>
        <v>0</v>
      </c>
      <c r="BH399" s="144">
        <f>IF(N399="sníž. přenesená",J399,0)</f>
        <v>0</v>
      </c>
      <c r="BI399" s="144">
        <f>IF(N399="nulová",J399,0)</f>
        <v>0</v>
      </c>
      <c r="BJ399" s="17" t="s">
        <v>81</v>
      </c>
      <c r="BK399" s="144">
        <f>ROUND(I399*H399,2)</f>
        <v>0</v>
      </c>
      <c r="BL399" s="17" t="s">
        <v>126</v>
      </c>
      <c r="BM399" s="143" t="s">
        <v>354</v>
      </c>
    </row>
    <row r="400" spans="2:65" s="1" customFormat="1" ht="24.2" customHeight="1">
      <c r="B400" s="32"/>
      <c r="C400" s="173" t="s">
        <v>355</v>
      </c>
      <c r="D400" s="173" t="s">
        <v>242</v>
      </c>
      <c r="E400" s="174" t="s">
        <v>356</v>
      </c>
      <c r="F400" s="175" t="s">
        <v>357</v>
      </c>
      <c r="G400" s="176" t="s">
        <v>298</v>
      </c>
      <c r="H400" s="177">
        <v>1</v>
      </c>
      <c r="I400" s="179">
        <v>0</v>
      </c>
      <c r="J400" s="179">
        <f>ROUND(I400*H400,2)</f>
        <v>0</v>
      </c>
      <c r="K400" s="175" t="s">
        <v>1</v>
      </c>
      <c r="L400" s="180"/>
      <c r="M400" s="181" t="s">
        <v>1</v>
      </c>
      <c r="N400" s="182" t="s">
        <v>38</v>
      </c>
      <c r="P400" s="141">
        <f>O400*H400</f>
        <v>0</v>
      </c>
      <c r="Q400" s="141">
        <v>1.4E-2</v>
      </c>
      <c r="R400" s="141">
        <f>Q400*H400</f>
        <v>1.4E-2</v>
      </c>
      <c r="S400" s="141">
        <v>0</v>
      </c>
      <c r="T400" s="142">
        <f>S400*H400</f>
        <v>0</v>
      </c>
      <c r="AR400" s="143" t="s">
        <v>198</v>
      </c>
      <c r="AT400" s="143" t="s">
        <v>242</v>
      </c>
      <c r="AU400" s="143" t="s">
        <v>83</v>
      </c>
      <c r="AY400" s="17" t="s">
        <v>120</v>
      </c>
      <c r="BE400" s="144">
        <f>IF(N400="základní",J400,0)</f>
        <v>0</v>
      </c>
      <c r="BF400" s="144">
        <f>IF(N400="snížená",J400,0)</f>
        <v>0</v>
      </c>
      <c r="BG400" s="144">
        <f>IF(N400="zákl. přenesená",J400,0)</f>
        <v>0</v>
      </c>
      <c r="BH400" s="144">
        <f>IF(N400="sníž. přenesená",J400,0)</f>
        <v>0</v>
      </c>
      <c r="BI400" s="144">
        <f>IF(N400="nulová",J400,0)</f>
        <v>0</v>
      </c>
      <c r="BJ400" s="17" t="s">
        <v>81</v>
      </c>
      <c r="BK400" s="144">
        <f>ROUND(I400*H400,2)</f>
        <v>0</v>
      </c>
      <c r="BL400" s="17" t="s">
        <v>126</v>
      </c>
      <c r="BM400" s="143" t="s">
        <v>358</v>
      </c>
    </row>
    <row r="401" spans="2:65" s="1" customFormat="1" ht="19.5">
      <c r="B401" s="32"/>
      <c r="D401" s="146" t="s">
        <v>305</v>
      </c>
      <c r="F401" s="183" t="s">
        <v>321</v>
      </c>
      <c r="I401" s="184"/>
      <c r="L401" s="32"/>
      <c r="M401" s="185"/>
      <c r="T401" s="56"/>
      <c r="AT401" s="17" t="s">
        <v>305</v>
      </c>
      <c r="AU401" s="17" t="s">
        <v>83</v>
      </c>
    </row>
    <row r="402" spans="2:65" s="13" customFormat="1">
      <c r="B402" s="152"/>
      <c r="D402" s="146" t="s">
        <v>128</v>
      </c>
      <c r="E402" s="153" t="s">
        <v>1</v>
      </c>
      <c r="F402" s="154" t="s">
        <v>359</v>
      </c>
      <c r="H402" s="155">
        <v>1</v>
      </c>
      <c r="I402" s="156"/>
      <c r="L402" s="152"/>
      <c r="M402" s="157"/>
      <c r="T402" s="158"/>
      <c r="AT402" s="153" t="s">
        <v>128</v>
      </c>
      <c r="AU402" s="153" t="s">
        <v>83</v>
      </c>
      <c r="AV402" s="13" t="s">
        <v>83</v>
      </c>
      <c r="AW402" s="13" t="s">
        <v>30</v>
      </c>
      <c r="AX402" s="13" t="s">
        <v>81</v>
      </c>
      <c r="AY402" s="153" t="s">
        <v>120</v>
      </c>
    </row>
    <row r="403" spans="2:65" s="1" customFormat="1" ht="24.2" customHeight="1">
      <c r="B403" s="32"/>
      <c r="C403" s="132" t="s">
        <v>360</v>
      </c>
      <c r="D403" s="132" t="s">
        <v>122</v>
      </c>
      <c r="E403" s="133" t="s">
        <v>361</v>
      </c>
      <c r="F403" s="134" t="s">
        <v>362</v>
      </c>
      <c r="G403" s="135" t="s">
        <v>298</v>
      </c>
      <c r="H403" s="136">
        <v>3</v>
      </c>
      <c r="I403" s="137"/>
      <c r="J403" s="138">
        <f>ROUND(I403*H403,2)</f>
        <v>0</v>
      </c>
      <c r="K403" s="134" t="s">
        <v>144</v>
      </c>
      <c r="L403" s="32"/>
      <c r="M403" s="139" t="s">
        <v>1</v>
      </c>
      <c r="N403" s="140" t="s">
        <v>38</v>
      </c>
      <c r="P403" s="141">
        <f>O403*H403</f>
        <v>0</v>
      </c>
      <c r="Q403" s="141">
        <v>2.82E-3</v>
      </c>
      <c r="R403" s="141">
        <f>Q403*H403</f>
        <v>8.4600000000000005E-3</v>
      </c>
      <c r="S403" s="141">
        <v>0</v>
      </c>
      <c r="T403" s="142">
        <f>S403*H403</f>
        <v>0</v>
      </c>
      <c r="AR403" s="143" t="s">
        <v>126</v>
      </c>
      <c r="AT403" s="143" t="s">
        <v>122</v>
      </c>
      <c r="AU403" s="143" t="s">
        <v>83</v>
      </c>
      <c r="AY403" s="17" t="s">
        <v>120</v>
      </c>
      <c r="BE403" s="144">
        <f>IF(N403="základní",J403,0)</f>
        <v>0</v>
      </c>
      <c r="BF403" s="144">
        <f>IF(N403="snížená",J403,0)</f>
        <v>0</v>
      </c>
      <c r="BG403" s="144">
        <f>IF(N403="zákl. přenesená",J403,0)</f>
        <v>0</v>
      </c>
      <c r="BH403" s="144">
        <f>IF(N403="sníž. přenesená",J403,0)</f>
        <v>0</v>
      </c>
      <c r="BI403" s="144">
        <f>IF(N403="nulová",J403,0)</f>
        <v>0</v>
      </c>
      <c r="BJ403" s="17" t="s">
        <v>81</v>
      </c>
      <c r="BK403" s="144">
        <f>ROUND(I403*H403,2)</f>
        <v>0</v>
      </c>
      <c r="BL403" s="17" t="s">
        <v>126</v>
      </c>
      <c r="BM403" s="143" t="s">
        <v>363</v>
      </c>
    </row>
    <row r="404" spans="2:65" s="13" customFormat="1">
      <c r="B404" s="152"/>
      <c r="D404" s="146" t="s">
        <v>128</v>
      </c>
      <c r="E404" s="153" t="s">
        <v>1</v>
      </c>
      <c r="F404" s="154" t="s">
        <v>364</v>
      </c>
      <c r="H404" s="155">
        <v>1</v>
      </c>
      <c r="I404" s="156"/>
      <c r="L404" s="152"/>
      <c r="M404" s="157"/>
      <c r="T404" s="158"/>
      <c r="AT404" s="153" t="s">
        <v>128</v>
      </c>
      <c r="AU404" s="153" t="s">
        <v>83</v>
      </c>
      <c r="AV404" s="13" t="s">
        <v>83</v>
      </c>
      <c r="AW404" s="13" t="s">
        <v>30</v>
      </c>
      <c r="AX404" s="13" t="s">
        <v>73</v>
      </c>
      <c r="AY404" s="153" t="s">
        <v>120</v>
      </c>
    </row>
    <row r="405" spans="2:65" s="13" customFormat="1">
      <c r="B405" s="152"/>
      <c r="D405" s="146" t="s">
        <v>128</v>
      </c>
      <c r="E405" s="153" t="s">
        <v>1</v>
      </c>
      <c r="F405" s="154" t="s">
        <v>365</v>
      </c>
      <c r="H405" s="155">
        <v>1</v>
      </c>
      <c r="I405" s="156"/>
      <c r="L405" s="152"/>
      <c r="M405" s="157"/>
      <c r="T405" s="158"/>
      <c r="AT405" s="153" t="s">
        <v>128</v>
      </c>
      <c r="AU405" s="153" t="s">
        <v>83</v>
      </c>
      <c r="AV405" s="13" t="s">
        <v>83</v>
      </c>
      <c r="AW405" s="13" t="s">
        <v>30</v>
      </c>
      <c r="AX405" s="13" t="s">
        <v>73</v>
      </c>
      <c r="AY405" s="153" t="s">
        <v>120</v>
      </c>
    </row>
    <row r="406" spans="2:65" s="13" customFormat="1">
      <c r="B406" s="152"/>
      <c r="D406" s="146" t="s">
        <v>128</v>
      </c>
      <c r="E406" s="153" t="s">
        <v>1</v>
      </c>
      <c r="F406" s="154" t="s">
        <v>366</v>
      </c>
      <c r="H406" s="155">
        <v>1</v>
      </c>
      <c r="I406" s="156"/>
      <c r="L406" s="152"/>
      <c r="M406" s="157"/>
      <c r="T406" s="158"/>
      <c r="AT406" s="153" t="s">
        <v>128</v>
      </c>
      <c r="AU406" s="153" t="s">
        <v>83</v>
      </c>
      <c r="AV406" s="13" t="s">
        <v>83</v>
      </c>
      <c r="AW406" s="13" t="s">
        <v>30</v>
      </c>
      <c r="AX406" s="13" t="s">
        <v>73</v>
      </c>
      <c r="AY406" s="153" t="s">
        <v>120</v>
      </c>
    </row>
    <row r="407" spans="2:65" s="14" customFormat="1">
      <c r="B407" s="159"/>
      <c r="D407" s="146" t="s">
        <v>128</v>
      </c>
      <c r="E407" s="160" t="s">
        <v>1</v>
      </c>
      <c r="F407" s="161" t="s">
        <v>141</v>
      </c>
      <c r="H407" s="162">
        <v>3</v>
      </c>
      <c r="I407" s="163"/>
      <c r="L407" s="159"/>
      <c r="M407" s="164"/>
      <c r="T407" s="165"/>
      <c r="AT407" s="160" t="s">
        <v>128</v>
      </c>
      <c r="AU407" s="160" t="s">
        <v>83</v>
      </c>
      <c r="AV407" s="14" t="s">
        <v>126</v>
      </c>
      <c r="AW407" s="14" t="s">
        <v>30</v>
      </c>
      <c r="AX407" s="14" t="s">
        <v>81</v>
      </c>
      <c r="AY407" s="160" t="s">
        <v>120</v>
      </c>
    </row>
    <row r="408" spans="2:65" s="1" customFormat="1" ht="21.75" customHeight="1">
      <c r="B408" s="32"/>
      <c r="C408" s="173" t="s">
        <v>367</v>
      </c>
      <c r="D408" s="173" t="s">
        <v>242</v>
      </c>
      <c r="E408" s="174" t="s">
        <v>368</v>
      </c>
      <c r="F408" s="175" t="s">
        <v>369</v>
      </c>
      <c r="G408" s="176" t="s">
        <v>298</v>
      </c>
      <c r="H408" s="177">
        <v>2</v>
      </c>
      <c r="I408" s="179">
        <v>0</v>
      </c>
      <c r="J408" s="179">
        <f>ROUND(I408*H408,2)</f>
        <v>0</v>
      </c>
      <c r="K408" s="175" t="s">
        <v>1</v>
      </c>
      <c r="L408" s="180"/>
      <c r="M408" s="181" t="s">
        <v>1</v>
      </c>
      <c r="N408" s="182" t="s">
        <v>38</v>
      </c>
      <c r="P408" s="141">
        <f>O408*H408</f>
        <v>0</v>
      </c>
      <c r="Q408" s="141">
        <v>1.26E-2</v>
      </c>
      <c r="R408" s="141">
        <f>Q408*H408</f>
        <v>2.52E-2</v>
      </c>
      <c r="S408" s="141">
        <v>0</v>
      </c>
      <c r="T408" s="142">
        <f>S408*H408</f>
        <v>0</v>
      </c>
      <c r="AR408" s="143" t="s">
        <v>198</v>
      </c>
      <c r="AT408" s="143" t="s">
        <v>242</v>
      </c>
      <c r="AU408" s="143" t="s">
        <v>83</v>
      </c>
      <c r="AY408" s="17" t="s">
        <v>120</v>
      </c>
      <c r="BE408" s="144">
        <f>IF(N408="základní",J408,0)</f>
        <v>0</v>
      </c>
      <c r="BF408" s="144">
        <f>IF(N408="snížená",J408,0)</f>
        <v>0</v>
      </c>
      <c r="BG408" s="144">
        <f>IF(N408="zákl. přenesená",J408,0)</f>
        <v>0</v>
      </c>
      <c r="BH408" s="144">
        <f>IF(N408="sníž. přenesená",J408,0)</f>
        <v>0</v>
      </c>
      <c r="BI408" s="144">
        <f>IF(N408="nulová",J408,0)</f>
        <v>0</v>
      </c>
      <c r="BJ408" s="17" t="s">
        <v>81</v>
      </c>
      <c r="BK408" s="144">
        <f>ROUND(I408*H408,2)</f>
        <v>0</v>
      </c>
      <c r="BL408" s="17" t="s">
        <v>126</v>
      </c>
      <c r="BM408" s="143" t="s">
        <v>370</v>
      </c>
    </row>
    <row r="409" spans="2:65" s="1" customFormat="1" ht="19.5">
      <c r="B409" s="32"/>
      <c r="D409" s="146" t="s">
        <v>305</v>
      </c>
      <c r="F409" s="183" t="s">
        <v>321</v>
      </c>
      <c r="I409" s="184"/>
      <c r="L409" s="32"/>
      <c r="M409" s="185"/>
      <c r="T409" s="56"/>
      <c r="AT409" s="17" t="s">
        <v>305</v>
      </c>
      <c r="AU409" s="17" t="s">
        <v>83</v>
      </c>
    </row>
    <row r="410" spans="2:65" s="13" customFormat="1">
      <c r="B410" s="152"/>
      <c r="D410" s="146" t="s">
        <v>128</v>
      </c>
      <c r="E410" s="153" t="s">
        <v>1</v>
      </c>
      <c r="F410" s="154" t="s">
        <v>371</v>
      </c>
      <c r="H410" s="155">
        <v>1</v>
      </c>
      <c r="I410" s="156"/>
      <c r="L410" s="152"/>
      <c r="M410" s="157"/>
      <c r="T410" s="158"/>
      <c r="AT410" s="153" t="s">
        <v>128</v>
      </c>
      <c r="AU410" s="153" t="s">
        <v>83</v>
      </c>
      <c r="AV410" s="13" t="s">
        <v>83</v>
      </c>
      <c r="AW410" s="13" t="s">
        <v>30</v>
      </c>
      <c r="AX410" s="13" t="s">
        <v>73</v>
      </c>
      <c r="AY410" s="153" t="s">
        <v>120</v>
      </c>
    </row>
    <row r="411" spans="2:65" s="13" customFormat="1">
      <c r="B411" s="152"/>
      <c r="D411" s="146" t="s">
        <v>128</v>
      </c>
      <c r="E411" s="153" t="s">
        <v>1</v>
      </c>
      <c r="F411" s="154" t="s">
        <v>372</v>
      </c>
      <c r="H411" s="155">
        <v>1</v>
      </c>
      <c r="I411" s="156"/>
      <c r="L411" s="152"/>
      <c r="M411" s="157"/>
      <c r="T411" s="158"/>
      <c r="AT411" s="153" t="s">
        <v>128</v>
      </c>
      <c r="AU411" s="153" t="s">
        <v>83</v>
      </c>
      <c r="AV411" s="13" t="s">
        <v>83</v>
      </c>
      <c r="AW411" s="13" t="s">
        <v>30</v>
      </c>
      <c r="AX411" s="13" t="s">
        <v>73</v>
      </c>
      <c r="AY411" s="153" t="s">
        <v>120</v>
      </c>
    </row>
    <row r="412" spans="2:65" s="14" customFormat="1">
      <c r="B412" s="159"/>
      <c r="D412" s="146" t="s">
        <v>128</v>
      </c>
      <c r="E412" s="160" t="s">
        <v>1</v>
      </c>
      <c r="F412" s="161" t="s">
        <v>141</v>
      </c>
      <c r="H412" s="162">
        <v>2</v>
      </c>
      <c r="I412" s="163"/>
      <c r="L412" s="159"/>
      <c r="M412" s="164"/>
      <c r="T412" s="165"/>
      <c r="AT412" s="160" t="s">
        <v>128</v>
      </c>
      <c r="AU412" s="160" t="s">
        <v>83</v>
      </c>
      <c r="AV412" s="14" t="s">
        <v>126</v>
      </c>
      <c r="AW412" s="14" t="s">
        <v>30</v>
      </c>
      <c r="AX412" s="14" t="s">
        <v>81</v>
      </c>
      <c r="AY412" s="160" t="s">
        <v>120</v>
      </c>
    </row>
    <row r="413" spans="2:65" s="1" customFormat="1" ht="24.2" customHeight="1">
      <c r="B413" s="32"/>
      <c r="C413" s="173" t="s">
        <v>373</v>
      </c>
      <c r="D413" s="173" t="s">
        <v>242</v>
      </c>
      <c r="E413" s="174" t="s">
        <v>374</v>
      </c>
      <c r="F413" s="175" t="s">
        <v>375</v>
      </c>
      <c r="G413" s="176" t="s">
        <v>298</v>
      </c>
      <c r="H413" s="177">
        <v>1</v>
      </c>
      <c r="I413" s="179">
        <v>0</v>
      </c>
      <c r="J413" s="179">
        <f>ROUND(I413*H413,2)</f>
        <v>0</v>
      </c>
      <c r="K413" s="175" t="s">
        <v>1</v>
      </c>
      <c r="L413" s="180"/>
      <c r="M413" s="181" t="s">
        <v>1</v>
      </c>
      <c r="N413" s="182" t="s">
        <v>38</v>
      </c>
      <c r="P413" s="141">
        <f>O413*H413</f>
        <v>0</v>
      </c>
      <c r="Q413" s="141">
        <v>1.0999999999999999E-2</v>
      </c>
      <c r="R413" s="141">
        <f>Q413*H413</f>
        <v>1.0999999999999999E-2</v>
      </c>
      <c r="S413" s="141">
        <v>0</v>
      </c>
      <c r="T413" s="142">
        <f>S413*H413</f>
        <v>0</v>
      </c>
      <c r="AR413" s="143" t="s">
        <v>198</v>
      </c>
      <c r="AT413" s="143" t="s">
        <v>242</v>
      </c>
      <c r="AU413" s="143" t="s">
        <v>83</v>
      </c>
      <c r="AY413" s="17" t="s">
        <v>120</v>
      </c>
      <c r="BE413" s="144">
        <f>IF(N413="základní",J413,0)</f>
        <v>0</v>
      </c>
      <c r="BF413" s="144">
        <f>IF(N413="snížená",J413,0)</f>
        <v>0</v>
      </c>
      <c r="BG413" s="144">
        <f>IF(N413="zákl. přenesená",J413,0)</f>
        <v>0</v>
      </c>
      <c r="BH413" s="144">
        <f>IF(N413="sníž. přenesená",J413,0)</f>
        <v>0</v>
      </c>
      <c r="BI413" s="144">
        <f>IF(N413="nulová",J413,0)</f>
        <v>0</v>
      </c>
      <c r="BJ413" s="17" t="s">
        <v>81</v>
      </c>
      <c r="BK413" s="144">
        <f>ROUND(I413*H413,2)</f>
        <v>0</v>
      </c>
      <c r="BL413" s="17" t="s">
        <v>126</v>
      </c>
      <c r="BM413" s="143" t="s">
        <v>376</v>
      </c>
    </row>
    <row r="414" spans="2:65" s="1" customFormat="1" ht="19.5">
      <c r="B414" s="32"/>
      <c r="D414" s="146" t="s">
        <v>305</v>
      </c>
      <c r="F414" s="183" t="s">
        <v>321</v>
      </c>
      <c r="I414" s="184"/>
      <c r="L414" s="32"/>
      <c r="M414" s="185"/>
      <c r="T414" s="56"/>
      <c r="AT414" s="17" t="s">
        <v>305</v>
      </c>
      <c r="AU414" s="17" t="s">
        <v>83</v>
      </c>
    </row>
    <row r="415" spans="2:65" s="13" customFormat="1">
      <c r="B415" s="152"/>
      <c r="D415" s="146" t="s">
        <v>128</v>
      </c>
      <c r="E415" s="153" t="s">
        <v>1</v>
      </c>
      <c r="F415" s="154" t="s">
        <v>377</v>
      </c>
      <c r="H415" s="155">
        <v>1</v>
      </c>
      <c r="I415" s="156"/>
      <c r="L415" s="152"/>
      <c r="M415" s="157"/>
      <c r="T415" s="158"/>
      <c r="AT415" s="153" t="s">
        <v>128</v>
      </c>
      <c r="AU415" s="153" t="s">
        <v>83</v>
      </c>
      <c r="AV415" s="13" t="s">
        <v>83</v>
      </c>
      <c r="AW415" s="13" t="s">
        <v>30</v>
      </c>
      <c r="AX415" s="13" t="s">
        <v>81</v>
      </c>
      <c r="AY415" s="153" t="s">
        <v>120</v>
      </c>
    </row>
    <row r="416" spans="2:65" s="1" customFormat="1" ht="24.2" customHeight="1">
      <c r="B416" s="32"/>
      <c r="C416" s="132" t="s">
        <v>378</v>
      </c>
      <c r="D416" s="132" t="s">
        <v>122</v>
      </c>
      <c r="E416" s="133" t="s">
        <v>379</v>
      </c>
      <c r="F416" s="134" t="s">
        <v>380</v>
      </c>
      <c r="G416" s="135" t="s">
        <v>298</v>
      </c>
      <c r="H416" s="136">
        <v>5</v>
      </c>
      <c r="I416" s="137"/>
      <c r="J416" s="138">
        <f>ROUND(I416*H416,2)</f>
        <v>0</v>
      </c>
      <c r="K416" s="134" t="s">
        <v>144</v>
      </c>
      <c r="L416" s="32"/>
      <c r="M416" s="139" t="s">
        <v>1</v>
      </c>
      <c r="N416" s="140" t="s">
        <v>38</v>
      </c>
      <c r="P416" s="141">
        <f>O416*H416</f>
        <v>0</v>
      </c>
      <c r="Q416" s="141">
        <v>3.6600000000000001E-3</v>
      </c>
      <c r="R416" s="141">
        <f>Q416*H416</f>
        <v>1.83E-2</v>
      </c>
      <c r="S416" s="141">
        <v>0</v>
      </c>
      <c r="T416" s="142">
        <f>S416*H416</f>
        <v>0</v>
      </c>
      <c r="AR416" s="143" t="s">
        <v>126</v>
      </c>
      <c r="AT416" s="143" t="s">
        <v>122</v>
      </c>
      <c r="AU416" s="143" t="s">
        <v>83</v>
      </c>
      <c r="AY416" s="17" t="s">
        <v>120</v>
      </c>
      <c r="BE416" s="144">
        <f>IF(N416="základní",J416,0)</f>
        <v>0</v>
      </c>
      <c r="BF416" s="144">
        <f>IF(N416="snížená",J416,0)</f>
        <v>0</v>
      </c>
      <c r="BG416" s="144">
        <f>IF(N416="zákl. přenesená",J416,0)</f>
        <v>0</v>
      </c>
      <c r="BH416" s="144">
        <f>IF(N416="sníž. přenesená",J416,0)</f>
        <v>0</v>
      </c>
      <c r="BI416" s="144">
        <f>IF(N416="nulová",J416,0)</f>
        <v>0</v>
      </c>
      <c r="BJ416" s="17" t="s">
        <v>81</v>
      </c>
      <c r="BK416" s="144">
        <f>ROUND(I416*H416,2)</f>
        <v>0</v>
      </c>
      <c r="BL416" s="17" t="s">
        <v>126</v>
      </c>
      <c r="BM416" s="143" t="s">
        <v>381</v>
      </c>
    </row>
    <row r="417" spans="2:65" s="13" customFormat="1">
      <c r="B417" s="152"/>
      <c r="D417" s="146" t="s">
        <v>128</v>
      </c>
      <c r="E417" s="153" t="s">
        <v>1</v>
      </c>
      <c r="F417" s="154" t="s">
        <v>382</v>
      </c>
      <c r="H417" s="155">
        <v>5</v>
      </c>
      <c r="I417" s="156"/>
      <c r="L417" s="152"/>
      <c r="M417" s="157"/>
      <c r="T417" s="158"/>
      <c r="AT417" s="153" t="s">
        <v>128</v>
      </c>
      <c r="AU417" s="153" t="s">
        <v>83</v>
      </c>
      <c r="AV417" s="13" t="s">
        <v>83</v>
      </c>
      <c r="AW417" s="13" t="s">
        <v>30</v>
      </c>
      <c r="AX417" s="13" t="s">
        <v>81</v>
      </c>
      <c r="AY417" s="153" t="s">
        <v>120</v>
      </c>
    </row>
    <row r="418" spans="2:65" s="1" customFormat="1" ht="24.2" customHeight="1">
      <c r="B418" s="32"/>
      <c r="C418" s="173" t="s">
        <v>383</v>
      </c>
      <c r="D418" s="173" t="s">
        <v>242</v>
      </c>
      <c r="E418" s="174" t="s">
        <v>384</v>
      </c>
      <c r="F418" s="175" t="s">
        <v>385</v>
      </c>
      <c r="G418" s="176" t="s">
        <v>298</v>
      </c>
      <c r="H418" s="177">
        <v>1</v>
      </c>
      <c r="I418" s="179">
        <v>0</v>
      </c>
      <c r="J418" s="179">
        <f>ROUND(I418*H418,2)</f>
        <v>0</v>
      </c>
      <c r="K418" s="175" t="s">
        <v>1</v>
      </c>
      <c r="L418" s="180"/>
      <c r="M418" s="181" t="s">
        <v>1</v>
      </c>
      <c r="N418" s="182" t="s">
        <v>38</v>
      </c>
      <c r="P418" s="141">
        <f>O418*H418</f>
        <v>0</v>
      </c>
      <c r="Q418" s="141">
        <v>3.2300000000000002E-2</v>
      </c>
      <c r="R418" s="141">
        <f>Q418*H418</f>
        <v>3.2300000000000002E-2</v>
      </c>
      <c r="S418" s="141">
        <v>0</v>
      </c>
      <c r="T418" s="142">
        <f>S418*H418</f>
        <v>0</v>
      </c>
      <c r="AR418" s="143" t="s">
        <v>198</v>
      </c>
      <c r="AT418" s="143" t="s">
        <v>242</v>
      </c>
      <c r="AU418" s="143" t="s">
        <v>83</v>
      </c>
      <c r="AY418" s="17" t="s">
        <v>120</v>
      </c>
      <c r="BE418" s="144">
        <f>IF(N418="základní",J418,0)</f>
        <v>0</v>
      </c>
      <c r="BF418" s="144">
        <f>IF(N418="snížená",J418,0)</f>
        <v>0</v>
      </c>
      <c r="BG418" s="144">
        <f>IF(N418="zákl. přenesená",J418,0)</f>
        <v>0</v>
      </c>
      <c r="BH418" s="144">
        <f>IF(N418="sníž. přenesená",J418,0)</f>
        <v>0</v>
      </c>
      <c r="BI418" s="144">
        <f>IF(N418="nulová",J418,0)</f>
        <v>0</v>
      </c>
      <c r="BJ418" s="17" t="s">
        <v>81</v>
      </c>
      <c r="BK418" s="144">
        <f>ROUND(I418*H418,2)</f>
        <v>0</v>
      </c>
      <c r="BL418" s="17" t="s">
        <v>126</v>
      </c>
      <c r="BM418" s="143" t="s">
        <v>386</v>
      </c>
    </row>
    <row r="419" spans="2:65" s="1" customFormat="1" ht="19.5">
      <c r="B419" s="32"/>
      <c r="D419" s="146" t="s">
        <v>305</v>
      </c>
      <c r="F419" s="183" t="s">
        <v>321</v>
      </c>
      <c r="I419" s="184"/>
      <c r="L419" s="32"/>
      <c r="M419" s="185"/>
      <c r="T419" s="56"/>
      <c r="AT419" s="17" t="s">
        <v>305</v>
      </c>
      <c r="AU419" s="17" t="s">
        <v>83</v>
      </c>
    </row>
    <row r="420" spans="2:65" s="13" customFormat="1">
      <c r="B420" s="152"/>
      <c r="D420" s="146" t="s">
        <v>128</v>
      </c>
      <c r="E420" s="153" t="s">
        <v>1</v>
      </c>
      <c r="F420" s="154" t="s">
        <v>359</v>
      </c>
      <c r="H420" s="155">
        <v>1</v>
      </c>
      <c r="I420" s="156"/>
      <c r="L420" s="152"/>
      <c r="M420" s="157"/>
      <c r="T420" s="158"/>
      <c r="AT420" s="153" t="s">
        <v>128</v>
      </c>
      <c r="AU420" s="153" t="s">
        <v>83</v>
      </c>
      <c r="AV420" s="13" t="s">
        <v>83</v>
      </c>
      <c r="AW420" s="13" t="s">
        <v>30</v>
      </c>
      <c r="AX420" s="13" t="s">
        <v>81</v>
      </c>
      <c r="AY420" s="153" t="s">
        <v>120</v>
      </c>
    </row>
    <row r="421" spans="2:65" s="1" customFormat="1" ht="24.2" customHeight="1">
      <c r="B421" s="32"/>
      <c r="C421" s="173" t="s">
        <v>387</v>
      </c>
      <c r="D421" s="173" t="s">
        <v>242</v>
      </c>
      <c r="E421" s="174" t="s">
        <v>388</v>
      </c>
      <c r="F421" s="175" t="s">
        <v>389</v>
      </c>
      <c r="G421" s="176" t="s">
        <v>298</v>
      </c>
      <c r="H421" s="177">
        <v>1</v>
      </c>
      <c r="I421" s="179">
        <v>0</v>
      </c>
      <c r="J421" s="179">
        <f>ROUND(I421*H421,2)</f>
        <v>0</v>
      </c>
      <c r="K421" s="175" t="s">
        <v>1</v>
      </c>
      <c r="L421" s="180"/>
      <c r="M421" s="181" t="s">
        <v>1</v>
      </c>
      <c r="N421" s="182" t="s">
        <v>38</v>
      </c>
      <c r="P421" s="141">
        <f>O421*H421</f>
        <v>0</v>
      </c>
      <c r="Q421" s="141">
        <v>2.9399999999999999E-2</v>
      </c>
      <c r="R421" s="141">
        <f>Q421*H421</f>
        <v>2.9399999999999999E-2</v>
      </c>
      <c r="S421" s="141">
        <v>0</v>
      </c>
      <c r="T421" s="142">
        <f>S421*H421</f>
        <v>0</v>
      </c>
      <c r="AR421" s="143" t="s">
        <v>198</v>
      </c>
      <c r="AT421" s="143" t="s">
        <v>242</v>
      </c>
      <c r="AU421" s="143" t="s">
        <v>83</v>
      </c>
      <c r="AY421" s="17" t="s">
        <v>120</v>
      </c>
      <c r="BE421" s="144">
        <f>IF(N421="základní",J421,0)</f>
        <v>0</v>
      </c>
      <c r="BF421" s="144">
        <f>IF(N421="snížená",J421,0)</f>
        <v>0</v>
      </c>
      <c r="BG421" s="144">
        <f>IF(N421="zákl. přenesená",J421,0)</f>
        <v>0</v>
      </c>
      <c r="BH421" s="144">
        <f>IF(N421="sníž. přenesená",J421,0)</f>
        <v>0</v>
      </c>
      <c r="BI421" s="144">
        <f>IF(N421="nulová",J421,0)</f>
        <v>0</v>
      </c>
      <c r="BJ421" s="17" t="s">
        <v>81</v>
      </c>
      <c r="BK421" s="144">
        <f>ROUND(I421*H421,2)</f>
        <v>0</v>
      </c>
      <c r="BL421" s="17" t="s">
        <v>126</v>
      </c>
      <c r="BM421" s="143" t="s">
        <v>390</v>
      </c>
    </row>
    <row r="422" spans="2:65" s="1" customFormat="1" ht="19.5">
      <c r="B422" s="32"/>
      <c r="D422" s="146" t="s">
        <v>305</v>
      </c>
      <c r="F422" s="183" t="s">
        <v>321</v>
      </c>
      <c r="I422" s="184"/>
      <c r="L422" s="32"/>
      <c r="M422" s="185"/>
      <c r="T422" s="56"/>
      <c r="AT422" s="17" t="s">
        <v>305</v>
      </c>
      <c r="AU422" s="17" t="s">
        <v>83</v>
      </c>
    </row>
    <row r="423" spans="2:65" s="1" customFormat="1" ht="21.75" customHeight="1">
      <c r="B423" s="32"/>
      <c r="C423" s="173" t="s">
        <v>391</v>
      </c>
      <c r="D423" s="173" t="s">
        <v>242</v>
      </c>
      <c r="E423" s="174" t="s">
        <v>392</v>
      </c>
      <c r="F423" s="175" t="s">
        <v>393</v>
      </c>
      <c r="G423" s="176" t="s">
        <v>298</v>
      </c>
      <c r="H423" s="177">
        <v>2</v>
      </c>
      <c r="I423" s="179">
        <v>0</v>
      </c>
      <c r="J423" s="179">
        <f>ROUND(I423*H423,2)</f>
        <v>0</v>
      </c>
      <c r="K423" s="175" t="s">
        <v>1</v>
      </c>
      <c r="L423" s="180"/>
      <c r="M423" s="181" t="s">
        <v>1</v>
      </c>
      <c r="N423" s="182" t="s">
        <v>38</v>
      </c>
      <c r="P423" s="141">
        <f>O423*H423</f>
        <v>0</v>
      </c>
      <c r="Q423" s="141">
        <v>2.8500000000000001E-2</v>
      </c>
      <c r="R423" s="141">
        <f>Q423*H423</f>
        <v>5.7000000000000002E-2</v>
      </c>
      <c r="S423" s="141">
        <v>0</v>
      </c>
      <c r="T423" s="142">
        <f>S423*H423</f>
        <v>0</v>
      </c>
      <c r="AR423" s="143" t="s">
        <v>198</v>
      </c>
      <c r="AT423" s="143" t="s">
        <v>242</v>
      </c>
      <c r="AU423" s="143" t="s">
        <v>83</v>
      </c>
      <c r="AY423" s="17" t="s">
        <v>120</v>
      </c>
      <c r="BE423" s="144">
        <f>IF(N423="základní",J423,0)</f>
        <v>0</v>
      </c>
      <c r="BF423" s="144">
        <f>IF(N423="snížená",J423,0)</f>
        <v>0</v>
      </c>
      <c r="BG423" s="144">
        <f>IF(N423="zákl. přenesená",J423,0)</f>
        <v>0</v>
      </c>
      <c r="BH423" s="144">
        <f>IF(N423="sníž. přenesená",J423,0)</f>
        <v>0</v>
      </c>
      <c r="BI423" s="144">
        <f>IF(N423="nulová",J423,0)</f>
        <v>0</v>
      </c>
      <c r="BJ423" s="17" t="s">
        <v>81</v>
      </c>
      <c r="BK423" s="144">
        <f>ROUND(I423*H423,2)</f>
        <v>0</v>
      </c>
      <c r="BL423" s="17" t="s">
        <v>126</v>
      </c>
      <c r="BM423" s="143" t="s">
        <v>394</v>
      </c>
    </row>
    <row r="424" spans="2:65" s="1" customFormat="1" ht="19.5">
      <c r="B424" s="32"/>
      <c r="D424" s="146" t="s">
        <v>305</v>
      </c>
      <c r="F424" s="183" t="s">
        <v>321</v>
      </c>
      <c r="I424" s="184"/>
      <c r="L424" s="32"/>
      <c r="M424" s="185"/>
      <c r="T424" s="56"/>
      <c r="AT424" s="17" t="s">
        <v>305</v>
      </c>
      <c r="AU424" s="17" t="s">
        <v>83</v>
      </c>
    </row>
    <row r="425" spans="2:65" s="13" customFormat="1">
      <c r="B425" s="152"/>
      <c r="D425" s="146" t="s">
        <v>128</v>
      </c>
      <c r="E425" s="153" t="s">
        <v>1</v>
      </c>
      <c r="F425" s="154" t="s">
        <v>395</v>
      </c>
      <c r="H425" s="155">
        <v>2</v>
      </c>
      <c r="I425" s="156"/>
      <c r="L425" s="152"/>
      <c r="M425" s="157"/>
      <c r="T425" s="158"/>
      <c r="AT425" s="153" t="s">
        <v>128</v>
      </c>
      <c r="AU425" s="153" t="s">
        <v>83</v>
      </c>
      <c r="AV425" s="13" t="s">
        <v>83</v>
      </c>
      <c r="AW425" s="13" t="s">
        <v>30</v>
      </c>
      <c r="AX425" s="13" t="s">
        <v>81</v>
      </c>
      <c r="AY425" s="153" t="s">
        <v>120</v>
      </c>
    </row>
    <row r="426" spans="2:65" s="1" customFormat="1" ht="16.5" customHeight="1">
      <c r="B426" s="32"/>
      <c r="C426" s="173" t="s">
        <v>396</v>
      </c>
      <c r="D426" s="173" t="s">
        <v>242</v>
      </c>
      <c r="E426" s="174" t="s">
        <v>397</v>
      </c>
      <c r="F426" s="175" t="s">
        <v>398</v>
      </c>
      <c r="G426" s="176" t="s">
        <v>298</v>
      </c>
      <c r="H426" s="177">
        <v>1</v>
      </c>
      <c r="I426" s="179">
        <v>0</v>
      </c>
      <c r="J426" s="179">
        <f>ROUND(I426*H426,2)</f>
        <v>0</v>
      </c>
      <c r="K426" s="175" t="s">
        <v>1</v>
      </c>
      <c r="L426" s="180"/>
      <c r="M426" s="181" t="s">
        <v>1</v>
      </c>
      <c r="N426" s="182" t="s">
        <v>38</v>
      </c>
      <c r="P426" s="141">
        <f>O426*H426</f>
        <v>0</v>
      </c>
      <c r="Q426" s="141">
        <v>3.9E-2</v>
      </c>
      <c r="R426" s="141">
        <f>Q426*H426</f>
        <v>3.9E-2</v>
      </c>
      <c r="S426" s="141">
        <v>0</v>
      </c>
      <c r="T426" s="142">
        <f>S426*H426</f>
        <v>0</v>
      </c>
      <c r="AR426" s="143" t="s">
        <v>198</v>
      </c>
      <c r="AT426" s="143" t="s">
        <v>242</v>
      </c>
      <c r="AU426" s="143" t="s">
        <v>83</v>
      </c>
      <c r="AY426" s="17" t="s">
        <v>120</v>
      </c>
      <c r="BE426" s="144">
        <f>IF(N426="základní",J426,0)</f>
        <v>0</v>
      </c>
      <c r="BF426" s="144">
        <f>IF(N426="snížená",J426,0)</f>
        <v>0</v>
      </c>
      <c r="BG426" s="144">
        <f>IF(N426="zákl. přenesená",J426,0)</f>
        <v>0</v>
      </c>
      <c r="BH426" s="144">
        <f>IF(N426="sníž. přenesená",J426,0)</f>
        <v>0</v>
      </c>
      <c r="BI426" s="144">
        <f>IF(N426="nulová",J426,0)</f>
        <v>0</v>
      </c>
      <c r="BJ426" s="17" t="s">
        <v>81</v>
      </c>
      <c r="BK426" s="144">
        <f>ROUND(I426*H426,2)</f>
        <v>0</v>
      </c>
      <c r="BL426" s="17" t="s">
        <v>126</v>
      </c>
      <c r="BM426" s="143" t="s">
        <v>399</v>
      </c>
    </row>
    <row r="427" spans="2:65" s="1" customFormat="1" ht="19.5">
      <c r="B427" s="32"/>
      <c r="D427" s="146" t="s">
        <v>305</v>
      </c>
      <c r="F427" s="183" t="s">
        <v>321</v>
      </c>
      <c r="I427" s="184"/>
      <c r="L427" s="32"/>
      <c r="M427" s="185"/>
      <c r="T427" s="56"/>
      <c r="AT427" s="17" t="s">
        <v>305</v>
      </c>
      <c r="AU427" s="17" t="s">
        <v>83</v>
      </c>
    </row>
    <row r="428" spans="2:65" s="1" customFormat="1" ht="24.2" customHeight="1">
      <c r="B428" s="32"/>
      <c r="C428" s="132" t="s">
        <v>400</v>
      </c>
      <c r="D428" s="132" t="s">
        <v>122</v>
      </c>
      <c r="E428" s="133" t="s">
        <v>401</v>
      </c>
      <c r="F428" s="134" t="s">
        <v>402</v>
      </c>
      <c r="G428" s="135" t="s">
        <v>125</v>
      </c>
      <c r="H428" s="136">
        <v>21.5</v>
      </c>
      <c r="I428" s="137"/>
      <c r="J428" s="138">
        <f>ROUND(I428*H428,2)</f>
        <v>0</v>
      </c>
      <c r="K428" s="134" t="s">
        <v>144</v>
      </c>
      <c r="L428" s="32"/>
      <c r="M428" s="139" t="s">
        <v>1</v>
      </c>
      <c r="N428" s="140" t="s">
        <v>38</v>
      </c>
      <c r="P428" s="141">
        <f>O428*H428</f>
        <v>0</v>
      </c>
      <c r="Q428" s="141">
        <v>0</v>
      </c>
      <c r="R428" s="141">
        <f>Q428*H428</f>
        <v>0</v>
      </c>
      <c r="S428" s="141">
        <v>0</v>
      </c>
      <c r="T428" s="142">
        <f>S428*H428</f>
        <v>0</v>
      </c>
      <c r="AR428" s="143" t="s">
        <v>126</v>
      </c>
      <c r="AT428" s="143" t="s">
        <v>122</v>
      </c>
      <c r="AU428" s="143" t="s">
        <v>83</v>
      </c>
      <c r="AY428" s="17" t="s">
        <v>120</v>
      </c>
      <c r="BE428" s="144">
        <f>IF(N428="základní",J428,0)</f>
        <v>0</v>
      </c>
      <c r="BF428" s="144">
        <f>IF(N428="snížená",J428,0)</f>
        <v>0</v>
      </c>
      <c r="BG428" s="144">
        <f>IF(N428="zákl. přenesená",J428,0)</f>
        <v>0</v>
      </c>
      <c r="BH428" s="144">
        <f>IF(N428="sníž. přenesená",J428,0)</f>
        <v>0</v>
      </c>
      <c r="BI428" s="144">
        <f>IF(N428="nulová",J428,0)</f>
        <v>0</v>
      </c>
      <c r="BJ428" s="17" t="s">
        <v>81</v>
      </c>
      <c r="BK428" s="144">
        <f>ROUND(I428*H428,2)</f>
        <v>0</v>
      </c>
      <c r="BL428" s="17" t="s">
        <v>126</v>
      </c>
      <c r="BM428" s="143" t="s">
        <v>403</v>
      </c>
    </row>
    <row r="429" spans="2:65" s="12" customFormat="1">
      <c r="B429" s="145"/>
      <c r="D429" s="146" t="s">
        <v>128</v>
      </c>
      <c r="E429" s="147" t="s">
        <v>1</v>
      </c>
      <c r="F429" s="148" t="s">
        <v>129</v>
      </c>
      <c r="H429" s="147" t="s">
        <v>1</v>
      </c>
      <c r="I429" s="149"/>
      <c r="L429" s="145"/>
      <c r="M429" s="150"/>
      <c r="T429" s="151"/>
      <c r="AT429" s="147" t="s">
        <v>128</v>
      </c>
      <c r="AU429" s="147" t="s">
        <v>83</v>
      </c>
      <c r="AV429" s="12" t="s">
        <v>81</v>
      </c>
      <c r="AW429" s="12" t="s">
        <v>30</v>
      </c>
      <c r="AX429" s="12" t="s">
        <v>73</v>
      </c>
      <c r="AY429" s="147" t="s">
        <v>120</v>
      </c>
    </row>
    <row r="430" spans="2:65" s="13" customFormat="1">
      <c r="B430" s="152"/>
      <c r="D430" s="146" t="s">
        <v>128</v>
      </c>
      <c r="E430" s="153" t="s">
        <v>1</v>
      </c>
      <c r="F430" s="154" t="s">
        <v>404</v>
      </c>
      <c r="H430" s="155">
        <v>21.5</v>
      </c>
      <c r="I430" s="156"/>
      <c r="L430" s="152"/>
      <c r="M430" s="157"/>
      <c r="T430" s="158"/>
      <c r="AT430" s="153" t="s">
        <v>128</v>
      </c>
      <c r="AU430" s="153" t="s">
        <v>83</v>
      </c>
      <c r="AV430" s="13" t="s">
        <v>83</v>
      </c>
      <c r="AW430" s="13" t="s">
        <v>30</v>
      </c>
      <c r="AX430" s="13" t="s">
        <v>73</v>
      </c>
      <c r="AY430" s="153" t="s">
        <v>120</v>
      </c>
    </row>
    <row r="431" spans="2:65" s="14" customFormat="1">
      <c r="B431" s="159"/>
      <c r="D431" s="146" t="s">
        <v>128</v>
      </c>
      <c r="E431" s="160" t="s">
        <v>1</v>
      </c>
      <c r="F431" s="161" t="s">
        <v>141</v>
      </c>
      <c r="H431" s="162">
        <v>21.5</v>
      </c>
      <c r="I431" s="163"/>
      <c r="L431" s="159"/>
      <c r="M431" s="164"/>
      <c r="T431" s="165"/>
      <c r="AT431" s="160" t="s">
        <v>128</v>
      </c>
      <c r="AU431" s="160" t="s">
        <v>83</v>
      </c>
      <c r="AV431" s="14" t="s">
        <v>126</v>
      </c>
      <c r="AW431" s="14" t="s">
        <v>30</v>
      </c>
      <c r="AX431" s="14" t="s">
        <v>81</v>
      </c>
      <c r="AY431" s="160" t="s">
        <v>120</v>
      </c>
    </row>
    <row r="432" spans="2:65" s="1" customFormat="1" ht="24.2" customHeight="1">
      <c r="B432" s="32"/>
      <c r="C432" s="173" t="s">
        <v>405</v>
      </c>
      <c r="D432" s="173" t="s">
        <v>242</v>
      </c>
      <c r="E432" s="174" t="s">
        <v>406</v>
      </c>
      <c r="F432" s="175" t="s">
        <v>407</v>
      </c>
      <c r="G432" s="176" t="s">
        <v>125</v>
      </c>
      <c r="H432" s="177">
        <v>21.823</v>
      </c>
      <c r="I432" s="179">
        <v>0</v>
      </c>
      <c r="J432" s="179">
        <f>ROUND(I432*H432,2)</f>
        <v>0</v>
      </c>
      <c r="K432" s="175" t="s">
        <v>144</v>
      </c>
      <c r="L432" s="180"/>
      <c r="M432" s="181" t="s">
        <v>1</v>
      </c>
      <c r="N432" s="182" t="s">
        <v>38</v>
      </c>
      <c r="P432" s="141">
        <f>O432*H432</f>
        <v>0</v>
      </c>
      <c r="Q432" s="141">
        <v>2.7999999999999998E-4</v>
      </c>
      <c r="R432" s="141">
        <f>Q432*H432</f>
        <v>6.11044E-3</v>
      </c>
      <c r="S432" s="141">
        <v>0</v>
      </c>
      <c r="T432" s="142">
        <f>S432*H432</f>
        <v>0</v>
      </c>
      <c r="AR432" s="143" t="s">
        <v>198</v>
      </c>
      <c r="AT432" s="143" t="s">
        <v>242</v>
      </c>
      <c r="AU432" s="143" t="s">
        <v>83</v>
      </c>
      <c r="AY432" s="17" t="s">
        <v>120</v>
      </c>
      <c r="BE432" s="144">
        <f>IF(N432="základní",J432,0)</f>
        <v>0</v>
      </c>
      <c r="BF432" s="144">
        <f>IF(N432="snížená",J432,0)</f>
        <v>0</v>
      </c>
      <c r="BG432" s="144">
        <f>IF(N432="zákl. přenesená",J432,0)</f>
        <v>0</v>
      </c>
      <c r="BH432" s="144">
        <f>IF(N432="sníž. přenesená",J432,0)</f>
        <v>0</v>
      </c>
      <c r="BI432" s="144">
        <f>IF(N432="nulová",J432,0)</f>
        <v>0</v>
      </c>
      <c r="BJ432" s="17" t="s">
        <v>81</v>
      </c>
      <c r="BK432" s="144">
        <f>ROUND(I432*H432,2)</f>
        <v>0</v>
      </c>
      <c r="BL432" s="17" t="s">
        <v>126</v>
      </c>
      <c r="BM432" s="143" t="s">
        <v>408</v>
      </c>
    </row>
    <row r="433" spans="2:65" s="1" customFormat="1" ht="19.5">
      <c r="B433" s="32"/>
      <c r="D433" s="146" t="s">
        <v>305</v>
      </c>
      <c r="F433" s="183" t="s">
        <v>321</v>
      </c>
      <c r="I433" s="184"/>
      <c r="L433" s="32"/>
      <c r="M433" s="185"/>
      <c r="T433" s="56"/>
      <c r="AT433" s="17" t="s">
        <v>305</v>
      </c>
      <c r="AU433" s="17" t="s">
        <v>83</v>
      </c>
    </row>
    <row r="434" spans="2:65" s="13" customFormat="1">
      <c r="B434" s="152"/>
      <c r="D434" s="146" t="s">
        <v>128</v>
      </c>
      <c r="F434" s="154" t="s">
        <v>409</v>
      </c>
      <c r="H434" s="155">
        <v>21.823</v>
      </c>
      <c r="I434" s="156"/>
      <c r="L434" s="152"/>
      <c r="M434" s="157"/>
      <c r="T434" s="158"/>
      <c r="AT434" s="153" t="s">
        <v>128</v>
      </c>
      <c r="AU434" s="153" t="s">
        <v>83</v>
      </c>
      <c r="AV434" s="13" t="s">
        <v>83</v>
      </c>
      <c r="AW434" s="13" t="s">
        <v>4</v>
      </c>
      <c r="AX434" s="13" t="s">
        <v>81</v>
      </c>
      <c r="AY434" s="153" t="s">
        <v>120</v>
      </c>
    </row>
    <row r="435" spans="2:65" s="1" customFormat="1" ht="24.2" customHeight="1">
      <c r="B435" s="32"/>
      <c r="C435" s="132" t="s">
        <v>410</v>
      </c>
      <c r="D435" s="132" t="s">
        <v>122</v>
      </c>
      <c r="E435" s="133" t="s">
        <v>411</v>
      </c>
      <c r="F435" s="134" t="s">
        <v>412</v>
      </c>
      <c r="G435" s="135" t="s">
        <v>125</v>
      </c>
      <c r="H435" s="136">
        <v>19</v>
      </c>
      <c r="I435" s="137"/>
      <c r="J435" s="138">
        <f>ROUND(I435*H435,2)</f>
        <v>0</v>
      </c>
      <c r="K435" s="134" t="s">
        <v>299</v>
      </c>
      <c r="L435" s="32"/>
      <c r="M435" s="139" t="s">
        <v>1</v>
      </c>
      <c r="N435" s="140" t="s">
        <v>38</v>
      </c>
      <c r="P435" s="141">
        <f>O435*H435</f>
        <v>0</v>
      </c>
      <c r="Q435" s="141">
        <v>0</v>
      </c>
      <c r="R435" s="141">
        <f>Q435*H435</f>
        <v>0</v>
      </c>
      <c r="S435" s="141">
        <v>0</v>
      </c>
      <c r="T435" s="142">
        <f>S435*H435</f>
        <v>0</v>
      </c>
      <c r="AR435" s="143" t="s">
        <v>126</v>
      </c>
      <c r="AT435" s="143" t="s">
        <v>122</v>
      </c>
      <c r="AU435" s="143" t="s">
        <v>83</v>
      </c>
      <c r="AY435" s="17" t="s">
        <v>120</v>
      </c>
      <c r="BE435" s="144">
        <f>IF(N435="základní",J435,0)</f>
        <v>0</v>
      </c>
      <c r="BF435" s="144">
        <f>IF(N435="snížená",J435,0)</f>
        <v>0</v>
      </c>
      <c r="BG435" s="144">
        <f>IF(N435="zákl. přenesená",J435,0)</f>
        <v>0</v>
      </c>
      <c r="BH435" s="144">
        <f>IF(N435="sníž. přenesená",J435,0)</f>
        <v>0</v>
      </c>
      <c r="BI435" s="144">
        <f>IF(N435="nulová",J435,0)</f>
        <v>0</v>
      </c>
      <c r="BJ435" s="17" t="s">
        <v>81</v>
      </c>
      <c r="BK435" s="144">
        <f>ROUND(I435*H435,2)</f>
        <v>0</v>
      </c>
      <c r="BL435" s="17" t="s">
        <v>126</v>
      </c>
      <c r="BM435" s="143" t="s">
        <v>413</v>
      </c>
    </row>
    <row r="436" spans="2:65" s="12" customFormat="1">
      <c r="B436" s="145"/>
      <c r="D436" s="146" t="s">
        <v>128</v>
      </c>
      <c r="E436" s="147" t="s">
        <v>1</v>
      </c>
      <c r="F436" s="148" t="s">
        <v>172</v>
      </c>
      <c r="H436" s="147" t="s">
        <v>1</v>
      </c>
      <c r="I436" s="149"/>
      <c r="L436" s="145"/>
      <c r="M436" s="150"/>
      <c r="T436" s="151"/>
      <c r="AT436" s="147" t="s">
        <v>128</v>
      </c>
      <c r="AU436" s="147" t="s">
        <v>83</v>
      </c>
      <c r="AV436" s="12" t="s">
        <v>81</v>
      </c>
      <c r="AW436" s="12" t="s">
        <v>30</v>
      </c>
      <c r="AX436" s="12" t="s">
        <v>73</v>
      </c>
      <c r="AY436" s="147" t="s">
        <v>120</v>
      </c>
    </row>
    <row r="437" spans="2:65" s="13" customFormat="1">
      <c r="B437" s="152"/>
      <c r="D437" s="146" t="s">
        <v>128</v>
      </c>
      <c r="E437" s="153" t="s">
        <v>1</v>
      </c>
      <c r="F437" s="154" t="s">
        <v>215</v>
      </c>
      <c r="H437" s="155">
        <v>10</v>
      </c>
      <c r="I437" s="156"/>
      <c r="L437" s="152"/>
      <c r="M437" s="157"/>
      <c r="T437" s="158"/>
      <c r="AT437" s="153" t="s">
        <v>128</v>
      </c>
      <c r="AU437" s="153" t="s">
        <v>83</v>
      </c>
      <c r="AV437" s="13" t="s">
        <v>83</v>
      </c>
      <c r="AW437" s="13" t="s">
        <v>30</v>
      </c>
      <c r="AX437" s="13" t="s">
        <v>73</v>
      </c>
      <c r="AY437" s="153" t="s">
        <v>120</v>
      </c>
    </row>
    <row r="438" spans="2:65" s="12" customFormat="1">
      <c r="B438" s="145"/>
      <c r="D438" s="146" t="s">
        <v>128</v>
      </c>
      <c r="E438" s="147" t="s">
        <v>1</v>
      </c>
      <c r="F438" s="148" t="s">
        <v>138</v>
      </c>
      <c r="H438" s="147" t="s">
        <v>1</v>
      </c>
      <c r="I438" s="149"/>
      <c r="L438" s="145"/>
      <c r="M438" s="150"/>
      <c r="T438" s="151"/>
      <c r="AT438" s="147" t="s">
        <v>128</v>
      </c>
      <c r="AU438" s="147" t="s">
        <v>83</v>
      </c>
      <c r="AV438" s="12" t="s">
        <v>81</v>
      </c>
      <c r="AW438" s="12" t="s">
        <v>30</v>
      </c>
      <c r="AX438" s="12" t="s">
        <v>73</v>
      </c>
      <c r="AY438" s="147" t="s">
        <v>120</v>
      </c>
    </row>
    <row r="439" spans="2:65" s="13" customFormat="1">
      <c r="B439" s="152"/>
      <c r="D439" s="146" t="s">
        <v>128</v>
      </c>
      <c r="E439" s="153" t="s">
        <v>1</v>
      </c>
      <c r="F439" s="154" t="s">
        <v>135</v>
      </c>
      <c r="H439" s="155">
        <v>9</v>
      </c>
      <c r="I439" s="156"/>
      <c r="L439" s="152"/>
      <c r="M439" s="157"/>
      <c r="T439" s="158"/>
      <c r="AT439" s="153" t="s">
        <v>128</v>
      </c>
      <c r="AU439" s="153" t="s">
        <v>83</v>
      </c>
      <c r="AV439" s="13" t="s">
        <v>83</v>
      </c>
      <c r="AW439" s="13" t="s">
        <v>30</v>
      </c>
      <c r="AX439" s="13" t="s">
        <v>73</v>
      </c>
      <c r="AY439" s="153" t="s">
        <v>120</v>
      </c>
    </row>
    <row r="440" spans="2:65" s="14" customFormat="1">
      <c r="B440" s="159"/>
      <c r="D440" s="146" t="s">
        <v>128</v>
      </c>
      <c r="E440" s="160" t="s">
        <v>1</v>
      </c>
      <c r="F440" s="161" t="s">
        <v>141</v>
      </c>
      <c r="H440" s="162">
        <v>19</v>
      </c>
      <c r="I440" s="163"/>
      <c r="L440" s="159"/>
      <c r="M440" s="164"/>
      <c r="T440" s="165"/>
      <c r="AT440" s="160" t="s">
        <v>128</v>
      </c>
      <c r="AU440" s="160" t="s">
        <v>83</v>
      </c>
      <c r="AV440" s="14" t="s">
        <v>126</v>
      </c>
      <c r="AW440" s="14" t="s">
        <v>30</v>
      </c>
      <c r="AX440" s="14" t="s">
        <v>81</v>
      </c>
      <c r="AY440" s="160" t="s">
        <v>120</v>
      </c>
    </row>
    <row r="441" spans="2:65" s="1" customFormat="1" ht="24.2" customHeight="1">
      <c r="B441" s="32"/>
      <c r="C441" s="173" t="s">
        <v>414</v>
      </c>
      <c r="D441" s="173" t="s">
        <v>242</v>
      </c>
      <c r="E441" s="174" t="s">
        <v>415</v>
      </c>
      <c r="F441" s="175" t="s">
        <v>416</v>
      </c>
      <c r="G441" s="176" t="s">
        <v>125</v>
      </c>
      <c r="H441" s="177">
        <v>19</v>
      </c>
      <c r="I441" s="179">
        <v>0</v>
      </c>
      <c r="J441" s="179">
        <f>ROUND(I441*H441,2)</f>
        <v>0</v>
      </c>
      <c r="K441" s="175" t="s">
        <v>299</v>
      </c>
      <c r="L441" s="180"/>
      <c r="M441" s="181" t="s">
        <v>1</v>
      </c>
      <c r="N441" s="182" t="s">
        <v>38</v>
      </c>
      <c r="P441" s="141">
        <f>O441*H441</f>
        <v>0</v>
      </c>
      <c r="Q441" s="141">
        <v>1.47E-3</v>
      </c>
      <c r="R441" s="141">
        <f>Q441*H441</f>
        <v>2.793E-2</v>
      </c>
      <c r="S441" s="141">
        <v>0</v>
      </c>
      <c r="T441" s="142">
        <f>S441*H441</f>
        <v>0</v>
      </c>
      <c r="AR441" s="143" t="s">
        <v>198</v>
      </c>
      <c r="AT441" s="143" t="s">
        <v>242</v>
      </c>
      <c r="AU441" s="143" t="s">
        <v>83</v>
      </c>
      <c r="AY441" s="17" t="s">
        <v>120</v>
      </c>
      <c r="BE441" s="144">
        <f>IF(N441="základní",J441,0)</f>
        <v>0</v>
      </c>
      <c r="BF441" s="144">
        <f>IF(N441="snížená",J441,0)</f>
        <v>0</v>
      </c>
      <c r="BG441" s="144">
        <f>IF(N441="zákl. přenesená",J441,0)</f>
        <v>0</v>
      </c>
      <c r="BH441" s="144">
        <f>IF(N441="sníž. přenesená",J441,0)</f>
        <v>0</v>
      </c>
      <c r="BI441" s="144">
        <f>IF(N441="nulová",J441,0)</f>
        <v>0</v>
      </c>
      <c r="BJ441" s="17" t="s">
        <v>81</v>
      </c>
      <c r="BK441" s="144">
        <f>ROUND(I441*H441,2)</f>
        <v>0</v>
      </c>
      <c r="BL441" s="17" t="s">
        <v>126</v>
      </c>
      <c r="BM441" s="143" t="s">
        <v>417</v>
      </c>
    </row>
    <row r="442" spans="2:65" s="1" customFormat="1" ht="19.5">
      <c r="B442" s="32"/>
      <c r="D442" s="146" t="s">
        <v>305</v>
      </c>
      <c r="F442" s="183" t="s">
        <v>321</v>
      </c>
      <c r="I442" s="184"/>
      <c r="L442" s="32"/>
      <c r="M442" s="185"/>
      <c r="T442" s="56"/>
      <c r="AT442" s="17" t="s">
        <v>305</v>
      </c>
      <c r="AU442" s="17" t="s">
        <v>83</v>
      </c>
    </row>
    <row r="443" spans="2:65" s="13" customFormat="1">
      <c r="B443" s="152"/>
      <c r="D443" s="146" t="s">
        <v>128</v>
      </c>
      <c r="F443" s="154" t="s">
        <v>418</v>
      </c>
      <c r="H443" s="155">
        <v>19</v>
      </c>
      <c r="I443" s="156"/>
      <c r="L443" s="152"/>
      <c r="M443" s="157"/>
      <c r="T443" s="158"/>
      <c r="AT443" s="153" t="s">
        <v>128</v>
      </c>
      <c r="AU443" s="153" t="s">
        <v>83</v>
      </c>
      <c r="AV443" s="13" t="s">
        <v>83</v>
      </c>
      <c r="AW443" s="13" t="s">
        <v>4</v>
      </c>
      <c r="AX443" s="13" t="s">
        <v>81</v>
      </c>
      <c r="AY443" s="153" t="s">
        <v>120</v>
      </c>
    </row>
    <row r="444" spans="2:65" s="1" customFormat="1" ht="16.5" customHeight="1">
      <c r="B444" s="32"/>
      <c r="C444" s="173" t="s">
        <v>419</v>
      </c>
      <c r="D444" s="173" t="s">
        <v>242</v>
      </c>
      <c r="E444" s="174" t="s">
        <v>420</v>
      </c>
      <c r="F444" s="175" t="s">
        <v>421</v>
      </c>
      <c r="G444" s="176" t="s">
        <v>298</v>
      </c>
      <c r="H444" s="177">
        <v>5.15</v>
      </c>
      <c r="I444" s="179">
        <v>0</v>
      </c>
      <c r="J444" s="179">
        <f>ROUND(I444*H444,2)</f>
        <v>0</v>
      </c>
      <c r="K444" s="175" t="s">
        <v>299</v>
      </c>
      <c r="L444" s="180"/>
      <c r="M444" s="181" t="s">
        <v>1</v>
      </c>
      <c r="N444" s="182" t="s">
        <v>38</v>
      </c>
      <c r="P444" s="141">
        <f>O444*H444</f>
        <v>0</v>
      </c>
      <c r="Q444" s="141">
        <v>3.8999999999999999E-4</v>
      </c>
      <c r="R444" s="141">
        <f>Q444*H444</f>
        <v>2.0085000000000003E-3</v>
      </c>
      <c r="S444" s="141">
        <v>0</v>
      </c>
      <c r="T444" s="142">
        <f>S444*H444</f>
        <v>0</v>
      </c>
      <c r="AR444" s="143" t="s">
        <v>198</v>
      </c>
      <c r="AT444" s="143" t="s">
        <v>242</v>
      </c>
      <c r="AU444" s="143" t="s">
        <v>83</v>
      </c>
      <c r="AY444" s="17" t="s">
        <v>120</v>
      </c>
      <c r="BE444" s="144">
        <f>IF(N444="základní",J444,0)</f>
        <v>0</v>
      </c>
      <c r="BF444" s="144">
        <f>IF(N444="snížená",J444,0)</f>
        <v>0</v>
      </c>
      <c r="BG444" s="144">
        <f>IF(N444="zákl. přenesená",J444,0)</f>
        <v>0</v>
      </c>
      <c r="BH444" s="144">
        <f>IF(N444="sníž. přenesená",J444,0)</f>
        <v>0</v>
      </c>
      <c r="BI444" s="144">
        <f>IF(N444="nulová",J444,0)</f>
        <v>0</v>
      </c>
      <c r="BJ444" s="17" t="s">
        <v>81</v>
      </c>
      <c r="BK444" s="144">
        <f>ROUND(I444*H444,2)</f>
        <v>0</v>
      </c>
      <c r="BL444" s="17" t="s">
        <v>126</v>
      </c>
      <c r="BM444" s="143" t="s">
        <v>422</v>
      </c>
    </row>
    <row r="445" spans="2:65" s="1" customFormat="1" ht="19.5">
      <c r="B445" s="32"/>
      <c r="D445" s="146" t="s">
        <v>305</v>
      </c>
      <c r="F445" s="183" t="s">
        <v>321</v>
      </c>
      <c r="I445" s="184"/>
      <c r="L445" s="32"/>
      <c r="M445" s="185"/>
      <c r="T445" s="56"/>
      <c r="AT445" s="17" t="s">
        <v>305</v>
      </c>
      <c r="AU445" s="17" t="s">
        <v>83</v>
      </c>
    </row>
    <row r="446" spans="2:65" s="13" customFormat="1">
      <c r="B446" s="152"/>
      <c r="D446" s="146" t="s">
        <v>128</v>
      </c>
      <c r="F446" s="154" t="s">
        <v>423</v>
      </c>
      <c r="H446" s="155">
        <v>5.15</v>
      </c>
      <c r="I446" s="156"/>
      <c r="L446" s="152"/>
      <c r="M446" s="157"/>
      <c r="T446" s="158"/>
      <c r="AT446" s="153" t="s">
        <v>128</v>
      </c>
      <c r="AU446" s="153" t="s">
        <v>83</v>
      </c>
      <c r="AV446" s="13" t="s">
        <v>83</v>
      </c>
      <c r="AW446" s="13" t="s">
        <v>4</v>
      </c>
      <c r="AX446" s="13" t="s">
        <v>81</v>
      </c>
      <c r="AY446" s="153" t="s">
        <v>120</v>
      </c>
    </row>
    <row r="447" spans="2:65" s="1" customFormat="1" ht="16.5" customHeight="1">
      <c r="B447" s="32"/>
      <c r="C447" s="173" t="s">
        <v>424</v>
      </c>
      <c r="D447" s="173" t="s">
        <v>242</v>
      </c>
      <c r="E447" s="174" t="s">
        <v>425</v>
      </c>
      <c r="F447" s="175" t="s">
        <v>426</v>
      </c>
      <c r="G447" s="176" t="s">
        <v>298</v>
      </c>
      <c r="H447" s="177">
        <v>5.15</v>
      </c>
      <c r="I447" s="179">
        <v>0</v>
      </c>
      <c r="J447" s="179">
        <f>ROUND(I447*H447,2)</f>
        <v>0</v>
      </c>
      <c r="K447" s="175" t="s">
        <v>1</v>
      </c>
      <c r="L447" s="180"/>
      <c r="M447" s="181" t="s">
        <v>1</v>
      </c>
      <c r="N447" s="182" t="s">
        <v>38</v>
      </c>
      <c r="P447" s="141">
        <f>O447*H447</f>
        <v>0</v>
      </c>
      <c r="Q447" s="141">
        <v>1.39E-3</v>
      </c>
      <c r="R447" s="141">
        <f>Q447*H447</f>
        <v>7.1584999999999999E-3</v>
      </c>
      <c r="S447" s="141">
        <v>0</v>
      </c>
      <c r="T447" s="142">
        <f>S447*H447</f>
        <v>0</v>
      </c>
      <c r="AR447" s="143" t="s">
        <v>198</v>
      </c>
      <c r="AT447" s="143" t="s">
        <v>242</v>
      </c>
      <c r="AU447" s="143" t="s">
        <v>83</v>
      </c>
      <c r="AY447" s="17" t="s">
        <v>120</v>
      </c>
      <c r="BE447" s="144">
        <f>IF(N447="základní",J447,0)</f>
        <v>0</v>
      </c>
      <c r="BF447" s="144">
        <f>IF(N447="snížená",J447,0)</f>
        <v>0</v>
      </c>
      <c r="BG447" s="144">
        <f>IF(N447="zákl. přenesená",J447,0)</f>
        <v>0</v>
      </c>
      <c r="BH447" s="144">
        <f>IF(N447="sníž. přenesená",J447,0)</f>
        <v>0</v>
      </c>
      <c r="BI447" s="144">
        <f>IF(N447="nulová",J447,0)</f>
        <v>0</v>
      </c>
      <c r="BJ447" s="17" t="s">
        <v>81</v>
      </c>
      <c r="BK447" s="144">
        <f>ROUND(I447*H447,2)</f>
        <v>0</v>
      </c>
      <c r="BL447" s="17" t="s">
        <v>126</v>
      </c>
      <c r="BM447" s="143" t="s">
        <v>427</v>
      </c>
    </row>
    <row r="448" spans="2:65" s="1" customFormat="1" ht="19.5">
      <c r="B448" s="32"/>
      <c r="D448" s="146" t="s">
        <v>305</v>
      </c>
      <c r="F448" s="183" t="s">
        <v>321</v>
      </c>
      <c r="I448" s="184"/>
      <c r="L448" s="32"/>
      <c r="M448" s="185"/>
      <c r="T448" s="56"/>
      <c r="AT448" s="17" t="s">
        <v>305</v>
      </c>
      <c r="AU448" s="17" t="s">
        <v>83</v>
      </c>
    </row>
    <row r="449" spans="2:65" s="13" customFormat="1">
      <c r="B449" s="152"/>
      <c r="D449" s="146" t="s">
        <v>128</v>
      </c>
      <c r="F449" s="154" t="s">
        <v>423</v>
      </c>
      <c r="H449" s="155">
        <v>5.15</v>
      </c>
      <c r="I449" s="156"/>
      <c r="L449" s="152"/>
      <c r="M449" s="157"/>
      <c r="T449" s="158"/>
      <c r="AT449" s="153" t="s">
        <v>128</v>
      </c>
      <c r="AU449" s="153" t="s">
        <v>83</v>
      </c>
      <c r="AV449" s="13" t="s">
        <v>83</v>
      </c>
      <c r="AW449" s="13" t="s">
        <v>4</v>
      </c>
      <c r="AX449" s="13" t="s">
        <v>81</v>
      </c>
      <c r="AY449" s="153" t="s">
        <v>120</v>
      </c>
    </row>
    <row r="450" spans="2:65" s="1" customFormat="1" ht="24.2" customHeight="1">
      <c r="B450" s="32"/>
      <c r="C450" s="173" t="s">
        <v>428</v>
      </c>
      <c r="D450" s="173" t="s">
        <v>242</v>
      </c>
      <c r="E450" s="174" t="s">
        <v>429</v>
      </c>
      <c r="F450" s="175" t="s">
        <v>430</v>
      </c>
      <c r="G450" s="176" t="s">
        <v>298</v>
      </c>
      <c r="H450" s="177">
        <v>1.03</v>
      </c>
      <c r="I450" s="179">
        <v>0</v>
      </c>
      <c r="J450" s="179">
        <f>ROUND(I450*H450,2)</f>
        <v>0</v>
      </c>
      <c r="K450" s="175" t="s">
        <v>1</v>
      </c>
      <c r="L450" s="180"/>
      <c r="M450" s="181" t="s">
        <v>1</v>
      </c>
      <c r="N450" s="182" t="s">
        <v>38</v>
      </c>
      <c r="P450" s="141">
        <f>O450*H450</f>
        <v>0</v>
      </c>
      <c r="Q450" s="141">
        <v>1E-3</v>
      </c>
      <c r="R450" s="141">
        <f>Q450*H450</f>
        <v>1.0300000000000001E-3</v>
      </c>
      <c r="S450" s="141">
        <v>0</v>
      </c>
      <c r="T450" s="142">
        <f>S450*H450</f>
        <v>0</v>
      </c>
      <c r="AR450" s="143" t="s">
        <v>198</v>
      </c>
      <c r="AT450" s="143" t="s">
        <v>242</v>
      </c>
      <c r="AU450" s="143" t="s">
        <v>83</v>
      </c>
      <c r="AY450" s="17" t="s">
        <v>120</v>
      </c>
      <c r="BE450" s="144">
        <f>IF(N450="základní",J450,0)</f>
        <v>0</v>
      </c>
      <c r="BF450" s="144">
        <f>IF(N450="snížená",J450,0)</f>
        <v>0</v>
      </c>
      <c r="BG450" s="144">
        <f>IF(N450="zákl. přenesená",J450,0)</f>
        <v>0</v>
      </c>
      <c r="BH450" s="144">
        <f>IF(N450="sníž. přenesená",J450,0)</f>
        <v>0</v>
      </c>
      <c r="BI450" s="144">
        <f>IF(N450="nulová",J450,0)</f>
        <v>0</v>
      </c>
      <c r="BJ450" s="17" t="s">
        <v>81</v>
      </c>
      <c r="BK450" s="144">
        <f>ROUND(I450*H450,2)</f>
        <v>0</v>
      </c>
      <c r="BL450" s="17" t="s">
        <v>126</v>
      </c>
      <c r="BM450" s="143" t="s">
        <v>431</v>
      </c>
    </row>
    <row r="451" spans="2:65" s="1" customFormat="1" ht="19.5">
      <c r="B451" s="32"/>
      <c r="D451" s="146" t="s">
        <v>305</v>
      </c>
      <c r="F451" s="183" t="s">
        <v>321</v>
      </c>
      <c r="I451" s="184"/>
      <c r="L451" s="32"/>
      <c r="M451" s="185"/>
      <c r="T451" s="56"/>
      <c r="AT451" s="17" t="s">
        <v>305</v>
      </c>
      <c r="AU451" s="17" t="s">
        <v>83</v>
      </c>
    </row>
    <row r="452" spans="2:65" s="13" customFormat="1">
      <c r="B452" s="152"/>
      <c r="D452" s="146" t="s">
        <v>128</v>
      </c>
      <c r="F452" s="154" t="s">
        <v>432</v>
      </c>
      <c r="H452" s="155">
        <v>1.03</v>
      </c>
      <c r="I452" s="156"/>
      <c r="L452" s="152"/>
      <c r="M452" s="157"/>
      <c r="T452" s="158"/>
      <c r="AT452" s="153" t="s">
        <v>128</v>
      </c>
      <c r="AU452" s="153" t="s">
        <v>83</v>
      </c>
      <c r="AV452" s="13" t="s">
        <v>83</v>
      </c>
      <c r="AW452" s="13" t="s">
        <v>4</v>
      </c>
      <c r="AX452" s="13" t="s">
        <v>81</v>
      </c>
      <c r="AY452" s="153" t="s">
        <v>120</v>
      </c>
    </row>
    <row r="453" spans="2:65" s="1" customFormat="1" ht="16.5" customHeight="1">
      <c r="B453" s="32"/>
      <c r="C453" s="173" t="s">
        <v>433</v>
      </c>
      <c r="D453" s="173" t="s">
        <v>242</v>
      </c>
      <c r="E453" s="174" t="s">
        <v>434</v>
      </c>
      <c r="F453" s="175" t="s">
        <v>435</v>
      </c>
      <c r="G453" s="176" t="s">
        <v>298</v>
      </c>
      <c r="H453" s="177">
        <v>7.21</v>
      </c>
      <c r="I453" s="179">
        <v>0</v>
      </c>
      <c r="J453" s="179">
        <f>ROUND(I453*H453,2)</f>
        <v>0</v>
      </c>
      <c r="K453" s="175" t="s">
        <v>1</v>
      </c>
      <c r="L453" s="180"/>
      <c r="M453" s="181" t="s">
        <v>1</v>
      </c>
      <c r="N453" s="182" t="s">
        <v>38</v>
      </c>
      <c r="P453" s="141">
        <f>O453*H453</f>
        <v>0</v>
      </c>
      <c r="Q453" s="141">
        <v>4.0999999999999999E-4</v>
      </c>
      <c r="R453" s="141">
        <f>Q453*H453</f>
        <v>2.9561000000000001E-3</v>
      </c>
      <c r="S453" s="141">
        <v>0</v>
      </c>
      <c r="T453" s="142">
        <f>S453*H453</f>
        <v>0</v>
      </c>
      <c r="AR453" s="143" t="s">
        <v>198</v>
      </c>
      <c r="AT453" s="143" t="s">
        <v>242</v>
      </c>
      <c r="AU453" s="143" t="s">
        <v>83</v>
      </c>
      <c r="AY453" s="17" t="s">
        <v>120</v>
      </c>
      <c r="BE453" s="144">
        <f>IF(N453="základní",J453,0)</f>
        <v>0</v>
      </c>
      <c r="BF453" s="144">
        <f>IF(N453="snížená",J453,0)</f>
        <v>0</v>
      </c>
      <c r="BG453" s="144">
        <f>IF(N453="zákl. přenesená",J453,0)</f>
        <v>0</v>
      </c>
      <c r="BH453" s="144">
        <f>IF(N453="sníž. přenesená",J453,0)</f>
        <v>0</v>
      </c>
      <c r="BI453" s="144">
        <f>IF(N453="nulová",J453,0)</f>
        <v>0</v>
      </c>
      <c r="BJ453" s="17" t="s">
        <v>81</v>
      </c>
      <c r="BK453" s="144">
        <f>ROUND(I453*H453,2)</f>
        <v>0</v>
      </c>
      <c r="BL453" s="17" t="s">
        <v>126</v>
      </c>
      <c r="BM453" s="143" t="s">
        <v>436</v>
      </c>
    </row>
    <row r="454" spans="2:65" s="1" customFormat="1" ht="19.5">
      <c r="B454" s="32"/>
      <c r="D454" s="146" t="s">
        <v>305</v>
      </c>
      <c r="F454" s="183" t="s">
        <v>321</v>
      </c>
      <c r="I454" s="184"/>
      <c r="L454" s="32"/>
      <c r="M454" s="185"/>
      <c r="T454" s="56"/>
      <c r="AT454" s="17" t="s">
        <v>305</v>
      </c>
      <c r="AU454" s="17" t="s">
        <v>83</v>
      </c>
    </row>
    <row r="455" spans="2:65" s="13" customFormat="1">
      <c r="B455" s="152"/>
      <c r="D455" s="146" t="s">
        <v>128</v>
      </c>
      <c r="F455" s="154" t="s">
        <v>437</v>
      </c>
      <c r="H455" s="155">
        <v>7.21</v>
      </c>
      <c r="I455" s="156"/>
      <c r="L455" s="152"/>
      <c r="M455" s="157"/>
      <c r="T455" s="158"/>
      <c r="AT455" s="153" t="s">
        <v>128</v>
      </c>
      <c r="AU455" s="153" t="s">
        <v>83</v>
      </c>
      <c r="AV455" s="13" t="s">
        <v>83</v>
      </c>
      <c r="AW455" s="13" t="s">
        <v>4</v>
      </c>
      <c r="AX455" s="13" t="s">
        <v>81</v>
      </c>
      <c r="AY455" s="153" t="s">
        <v>120</v>
      </c>
    </row>
    <row r="456" spans="2:65" s="1" customFormat="1" ht="24.2" customHeight="1">
      <c r="B456" s="32"/>
      <c r="C456" s="132" t="s">
        <v>438</v>
      </c>
      <c r="D456" s="132" t="s">
        <v>122</v>
      </c>
      <c r="E456" s="133" t="s">
        <v>439</v>
      </c>
      <c r="F456" s="134" t="s">
        <v>440</v>
      </c>
      <c r="G456" s="135" t="s">
        <v>125</v>
      </c>
      <c r="H456" s="136">
        <v>36</v>
      </c>
      <c r="I456" s="137"/>
      <c r="J456" s="138">
        <f>ROUND(I456*H456,2)</f>
        <v>0</v>
      </c>
      <c r="K456" s="134" t="s">
        <v>144</v>
      </c>
      <c r="L456" s="32"/>
      <c r="M456" s="139" t="s">
        <v>1</v>
      </c>
      <c r="N456" s="140" t="s">
        <v>38</v>
      </c>
      <c r="P456" s="141">
        <f>O456*H456</f>
        <v>0</v>
      </c>
      <c r="Q456" s="141">
        <v>0</v>
      </c>
      <c r="R456" s="141">
        <f>Q456*H456</f>
        <v>0</v>
      </c>
      <c r="S456" s="141">
        <v>0</v>
      </c>
      <c r="T456" s="142">
        <f>S456*H456</f>
        <v>0</v>
      </c>
      <c r="AR456" s="143" t="s">
        <v>126</v>
      </c>
      <c r="AT456" s="143" t="s">
        <v>122</v>
      </c>
      <c r="AU456" s="143" t="s">
        <v>83</v>
      </c>
      <c r="AY456" s="17" t="s">
        <v>120</v>
      </c>
      <c r="BE456" s="144">
        <f>IF(N456="základní",J456,0)</f>
        <v>0</v>
      </c>
      <c r="BF456" s="144">
        <f>IF(N456="snížená",J456,0)</f>
        <v>0</v>
      </c>
      <c r="BG456" s="144">
        <f>IF(N456="zákl. přenesená",J456,0)</f>
        <v>0</v>
      </c>
      <c r="BH456" s="144">
        <f>IF(N456="sníž. přenesená",J456,0)</f>
        <v>0</v>
      </c>
      <c r="BI456" s="144">
        <f>IF(N456="nulová",J456,0)</f>
        <v>0</v>
      </c>
      <c r="BJ456" s="17" t="s">
        <v>81</v>
      </c>
      <c r="BK456" s="144">
        <f>ROUND(I456*H456,2)</f>
        <v>0</v>
      </c>
      <c r="BL456" s="17" t="s">
        <v>126</v>
      </c>
      <c r="BM456" s="143" t="s">
        <v>441</v>
      </c>
    </row>
    <row r="457" spans="2:65" s="13" customFormat="1">
      <c r="B457" s="152"/>
      <c r="D457" s="146" t="s">
        <v>128</v>
      </c>
      <c r="E457" s="153" t="s">
        <v>1</v>
      </c>
      <c r="F457" s="154" t="s">
        <v>442</v>
      </c>
      <c r="H457" s="155">
        <v>11</v>
      </c>
      <c r="I457" s="156"/>
      <c r="L457" s="152"/>
      <c r="M457" s="157"/>
      <c r="T457" s="158"/>
      <c r="AT457" s="153" t="s">
        <v>128</v>
      </c>
      <c r="AU457" s="153" t="s">
        <v>83</v>
      </c>
      <c r="AV457" s="13" t="s">
        <v>83</v>
      </c>
      <c r="AW457" s="13" t="s">
        <v>30</v>
      </c>
      <c r="AX457" s="13" t="s">
        <v>73</v>
      </c>
      <c r="AY457" s="153" t="s">
        <v>120</v>
      </c>
    </row>
    <row r="458" spans="2:65" s="13" customFormat="1">
      <c r="B458" s="152"/>
      <c r="D458" s="146" t="s">
        <v>128</v>
      </c>
      <c r="E458" s="153" t="s">
        <v>1</v>
      </c>
      <c r="F458" s="154" t="s">
        <v>443</v>
      </c>
      <c r="H458" s="155">
        <v>9</v>
      </c>
      <c r="I458" s="156"/>
      <c r="L458" s="152"/>
      <c r="M458" s="157"/>
      <c r="T458" s="158"/>
      <c r="AT458" s="153" t="s">
        <v>128</v>
      </c>
      <c r="AU458" s="153" t="s">
        <v>83</v>
      </c>
      <c r="AV458" s="13" t="s">
        <v>83</v>
      </c>
      <c r="AW458" s="13" t="s">
        <v>30</v>
      </c>
      <c r="AX458" s="13" t="s">
        <v>73</v>
      </c>
      <c r="AY458" s="153" t="s">
        <v>120</v>
      </c>
    </row>
    <row r="459" spans="2:65" s="13" customFormat="1">
      <c r="B459" s="152"/>
      <c r="D459" s="146" t="s">
        <v>128</v>
      </c>
      <c r="E459" s="153" t="s">
        <v>1</v>
      </c>
      <c r="F459" s="154" t="s">
        <v>444</v>
      </c>
      <c r="H459" s="155">
        <v>7</v>
      </c>
      <c r="I459" s="156"/>
      <c r="L459" s="152"/>
      <c r="M459" s="157"/>
      <c r="T459" s="158"/>
      <c r="AT459" s="153" t="s">
        <v>128</v>
      </c>
      <c r="AU459" s="153" t="s">
        <v>83</v>
      </c>
      <c r="AV459" s="13" t="s">
        <v>83</v>
      </c>
      <c r="AW459" s="13" t="s">
        <v>30</v>
      </c>
      <c r="AX459" s="13" t="s">
        <v>73</v>
      </c>
      <c r="AY459" s="153" t="s">
        <v>120</v>
      </c>
    </row>
    <row r="460" spans="2:65" s="13" customFormat="1">
      <c r="B460" s="152"/>
      <c r="D460" s="146" t="s">
        <v>128</v>
      </c>
      <c r="E460" s="153" t="s">
        <v>1</v>
      </c>
      <c r="F460" s="154" t="s">
        <v>445</v>
      </c>
      <c r="H460" s="155">
        <v>9</v>
      </c>
      <c r="I460" s="156"/>
      <c r="L460" s="152"/>
      <c r="M460" s="157"/>
      <c r="T460" s="158"/>
      <c r="AT460" s="153" t="s">
        <v>128</v>
      </c>
      <c r="AU460" s="153" t="s">
        <v>83</v>
      </c>
      <c r="AV460" s="13" t="s">
        <v>83</v>
      </c>
      <c r="AW460" s="13" t="s">
        <v>30</v>
      </c>
      <c r="AX460" s="13" t="s">
        <v>73</v>
      </c>
      <c r="AY460" s="153" t="s">
        <v>120</v>
      </c>
    </row>
    <row r="461" spans="2:65" s="14" customFormat="1">
      <c r="B461" s="159"/>
      <c r="D461" s="146" t="s">
        <v>128</v>
      </c>
      <c r="E461" s="160" t="s">
        <v>1</v>
      </c>
      <c r="F461" s="161" t="s">
        <v>141</v>
      </c>
      <c r="H461" s="162">
        <v>36</v>
      </c>
      <c r="I461" s="163"/>
      <c r="L461" s="159"/>
      <c r="M461" s="164"/>
      <c r="T461" s="165"/>
      <c r="AT461" s="160" t="s">
        <v>128</v>
      </c>
      <c r="AU461" s="160" t="s">
        <v>83</v>
      </c>
      <c r="AV461" s="14" t="s">
        <v>126</v>
      </c>
      <c r="AW461" s="14" t="s">
        <v>30</v>
      </c>
      <c r="AX461" s="14" t="s">
        <v>81</v>
      </c>
      <c r="AY461" s="160" t="s">
        <v>120</v>
      </c>
    </row>
    <row r="462" spans="2:65" s="1" customFormat="1" ht="21.75" customHeight="1">
      <c r="B462" s="32"/>
      <c r="C462" s="173" t="s">
        <v>446</v>
      </c>
      <c r="D462" s="173" t="s">
        <v>242</v>
      </c>
      <c r="E462" s="174" t="s">
        <v>447</v>
      </c>
      <c r="F462" s="175" t="s">
        <v>448</v>
      </c>
      <c r="G462" s="176" t="s">
        <v>125</v>
      </c>
      <c r="H462" s="177">
        <v>36.54</v>
      </c>
      <c r="I462" s="179">
        <v>0</v>
      </c>
      <c r="J462" s="179">
        <f>ROUND(I462*H462,2)</f>
        <v>0</v>
      </c>
      <c r="K462" s="175" t="s">
        <v>144</v>
      </c>
      <c r="L462" s="180"/>
      <c r="M462" s="181" t="s">
        <v>1</v>
      </c>
      <c r="N462" s="182" t="s">
        <v>38</v>
      </c>
      <c r="P462" s="141">
        <f>O462*H462</f>
        <v>0</v>
      </c>
      <c r="Q462" s="141">
        <v>2.1800000000000001E-3</v>
      </c>
      <c r="R462" s="141">
        <f>Q462*H462</f>
        <v>7.9657199999999997E-2</v>
      </c>
      <c r="S462" s="141">
        <v>0</v>
      </c>
      <c r="T462" s="142">
        <f>S462*H462</f>
        <v>0</v>
      </c>
      <c r="AR462" s="143" t="s">
        <v>198</v>
      </c>
      <c r="AT462" s="143" t="s">
        <v>242</v>
      </c>
      <c r="AU462" s="143" t="s">
        <v>83</v>
      </c>
      <c r="AY462" s="17" t="s">
        <v>120</v>
      </c>
      <c r="BE462" s="144">
        <f>IF(N462="základní",J462,0)</f>
        <v>0</v>
      </c>
      <c r="BF462" s="144">
        <f>IF(N462="snížená",J462,0)</f>
        <v>0</v>
      </c>
      <c r="BG462" s="144">
        <f>IF(N462="zákl. přenesená",J462,0)</f>
        <v>0</v>
      </c>
      <c r="BH462" s="144">
        <f>IF(N462="sníž. přenesená",J462,0)</f>
        <v>0</v>
      </c>
      <c r="BI462" s="144">
        <f>IF(N462="nulová",J462,0)</f>
        <v>0</v>
      </c>
      <c r="BJ462" s="17" t="s">
        <v>81</v>
      </c>
      <c r="BK462" s="144">
        <f>ROUND(I462*H462,2)</f>
        <v>0</v>
      </c>
      <c r="BL462" s="17" t="s">
        <v>126</v>
      </c>
      <c r="BM462" s="143" t="s">
        <v>449</v>
      </c>
    </row>
    <row r="463" spans="2:65" s="1" customFormat="1" ht="19.5">
      <c r="B463" s="32"/>
      <c r="D463" s="146" t="s">
        <v>305</v>
      </c>
      <c r="F463" s="183" t="s">
        <v>321</v>
      </c>
      <c r="I463" s="184"/>
      <c r="L463" s="32"/>
      <c r="M463" s="185"/>
      <c r="T463" s="56"/>
      <c r="AT463" s="17" t="s">
        <v>305</v>
      </c>
      <c r="AU463" s="17" t="s">
        <v>83</v>
      </c>
    </row>
    <row r="464" spans="2:65" s="13" customFormat="1">
      <c r="B464" s="152"/>
      <c r="D464" s="146" t="s">
        <v>128</v>
      </c>
      <c r="F464" s="154" t="s">
        <v>450</v>
      </c>
      <c r="H464" s="155">
        <v>36.54</v>
      </c>
      <c r="I464" s="156"/>
      <c r="L464" s="152"/>
      <c r="M464" s="157"/>
      <c r="T464" s="158"/>
      <c r="AT464" s="153" t="s">
        <v>128</v>
      </c>
      <c r="AU464" s="153" t="s">
        <v>83</v>
      </c>
      <c r="AV464" s="13" t="s">
        <v>83</v>
      </c>
      <c r="AW464" s="13" t="s">
        <v>4</v>
      </c>
      <c r="AX464" s="13" t="s">
        <v>81</v>
      </c>
      <c r="AY464" s="153" t="s">
        <v>120</v>
      </c>
    </row>
    <row r="465" spans="2:65" s="1" customFormat="1" ht="16.5" customHeight="1">
      <c r="B465" s="32"/>
      <c r="C465" s="173" t="s">
        <v>451</v>
      </c>
      <c r="D465" s="173" t="s">
        <v>242</v>
      </c>
      <c r="E465" s="174" t="s">
        <v>452</v>
      </c>
      <c r="F465" s="175" t="s">
        <v>453</v>
      </c>
      <c r="G465" s="176" t="s">
        <v>298</v>
      </c>
      <c r="H465" s="177">
        <v>9</v>
      </c>
      <c r="I465" s="179">
        <v>0</v>
      </c>
      <c r="J465" s="179">
        <f>ROUND(I465*H465,2)</f>
        <v>0</v>
      </c>
      <c r="K465" s="175" t="s">
        <v>1</v>
      </c>
      <c r="L465" s="180"/>
      <c r="M465" s="181" t="s">
        <v>1</v>
      </c>
      <c r="N465" s="182" t="s">
        <v>38</v>
      </c>
      <c r="P465" s="141">
        <f>O465*H465</f>
        <v>0</v>
      </c>
      <c r="Q465" s="141">
        <v>5.6999999999999998E-4</v>
      </c>
      <c r="R465" s="141">
        <f>Q465*H465</f>
        <v>5.13E-3</v>
      </c>
      <c r="S465" s="141">
        <v>0</v>
      </c>
      <c r="T465" s="142">
        <f>S465*H465</f>
        <v>0</v>
      </c>
      <c r="AR465" s="143" t="s">
        <v>198</v>
      </c>
      <c r="AT465" s="143" t="s">
        <v>242</v>
      </c>
      <c r="AU465" s="143" t="s">
        <v>83</v>
      </c>
      <c r="AY465" s="17" t="s">
        <v>120</v>
      </c>
      <c r="BE465" s="144">
        <f>IF(N465="základní",J465,0)</f>
        <v>0</v>
      </c>
      <c r="BF465" s="144">
        <f>IF(N465="snížená",J465,0)</f>
        <v>0</v>
      </c>
      <c r="BG465" s="144">
        <f>IF(N465="zákl. přenesená",J465,0)</f>
        <v>0</v>
      </c>
      <c r="BH465" s="144">
        <f>IF(N465="sníž. přenesená",J465,0)</f>
        <v>0</v>
      </c>
      <c r="BI465" s="144">
        <f>IF(N465="nulová",J465,0)</f>
        <v>0</v>
      </c>
      <c r="BJ465" s="17" t="s">
        <v>81</v>
      </c>
      <c r="BK465" s="144">
        <f>ROUND(I465*H465,2)</f>
        <v>0</v>
      </c>
      <c r="BL465" s="17" t="s">
        <v>126</v>
      </c>
      <c r="BM465" s="143" t="s">
        <v>454</v>
      </c>
    </row>
    <row r="466" spans="2:65" s="1" customFormat="1" ht="19.5">
      <c r="B466" s="32"/>
      <c r="D466" s="146" t="s">
        <v>305</v>
      </c>
      <c r="F466" s="183" t="s">
        <v>321</v>
      </c>
      <c r="I466" s="184"/>
      <c r="L466" s="32"/>
      <c r="M466" s="185"/>
      <c r="T466" s="56"/>
      <c r="AT466" s="17" t="s">
        <v>305</v>
      </c>
      <c r="AU466" s="17" t="s">
        <v>83</v>
      </c>
    </row>
    <row r="467" spans="2:65" s="13" customFormat="1">
      <c r="B467" s="152"/>
      <c r="D467" s="146" t="s">
        <v>128</v>
      </c>
      <c r="E467" s="153" t="s">
        <v>1</v>
      </c>
      <c r="F467" s="154" t="s">
        <v>455</v>
      </c>
      <c r="H467" s="155">
        <v>2</v>
      </c>
      <c r="I467" s="156"/>
      <c r="L467" s="152"/>
      <c r="M467" s="157"/>
      <c r="T467" s="158"/>
      <c r="AT467" s="153" t="s">
        <v>128</v>
      </c>
      <c r="AU467" s="153" t="s">
        <v>83</v>
      </c>
      <c r="AV467" s="13" t="s">
        <v>83</v>
      </c>
      <c r="AW467" s="13" t="s">
        <v>30</v>
      </c>
      <c r="AX467" s="13" t="s">
        <v>73</v>
      </c>
      <c r="AY467" s="153" t="s">
        <v>120</v>
      </c>
    </row>
    <row r="468" spans="2:65" s="13" customFormat="1">
      <c r="B468" s="152"/>
      <c r="D468" s="146" t="s">
        <v>128</v>
      </c>
      <c r="E468" s="153" t="s">
        <v>1</v>
      </c>
      <c r="F468" s="154" t="s">
        <v>456</v>
      </c>
      <c r="H468" s="155">
        <v>2</v>
      </c>
      <c r="I468" s="156"/>
      <c r="L468" s="152"/>
      <c r="M468" s="157"/>
      <c r="T468" s="158"/>
      <c r="AT468" s="153" t="s">
        <v>128</v>
      </c>
      <c r="AU468" s="153" t="s">
        <v>83</v>
      </c>
      <c r="AV468" s="13" t="s">
        <v>83</v>
      </c>
      <c r="AW468" s="13" t="s">
        <v>30</v>
      </c>
      <c r="AX468" s="13" t="s">
        <v>73</v>
      </c>
      <c r="AY468" s="153" t="s">
        <v>120</v>
      </c>
    </row>
    <row r="469" spans="2:65" s="13" customFormat="1">
      <c r="B469" s="152"/>
      <c r="D469" s="146" t="s">
        <v>128</v>
      </c>
      <c r="E469" s="153" t="s">
        <v>1</v>
      </c>
      <c r="F469" s="154" t="s">
        <v>457</v>
      </c>
      <c r="H469" s="155">
        <v>2</v>
      </c>
      <c r="I469" s="156"/>
      <c r="L469" s="152"/>
      <c r="M469" s="157"/>
      <c r="T469" s="158"/>
      <c r="AT469" s="153" t="s">
        <v>128</v>
      </c>
      <c r="AU469" s="153" t="s">
        <v>83</v>
      </c>
      <c r="AV469" s="13" t="s">
        <v>83</v>
      </c>
      <c r="AW469" s="13" t="s">
        <v>30</v>
      </c>
      <c r="AX469" s="13" t="s">
        <v>73</v>
      </c>
      <c r="AY469" s="153" t="s">
        <v>120</v>
      </c>
    </row>
    <row r="470" spans="2:65" s="13" customFormat="1">
      <c r="B470" s="152"/>
      <c r="D470" s="146" t="s">
        <v>128</v>
      </c>
      <c r="E470" s="153" t="s">
        <v>1</v>
      </c>
      <c r="F470" s="154" t="s">
        <v>458</v>
      </c>
      <c r="H470" s="155">
        <v>3</v>
      </c>
      <c r="I470" s="156"/>
      <c r="L470" s="152"/>
      <c r="M470" s="157"/>
      <c r="T470" s="158"/>
      <c r="AT470" s="153" t="s">
        <v>128</v>
      </c>
      <c r="AU470" s="153" t="s">
        <v>83</v>
      </c>
      <c r="AV470" s="13" t="s">
        <v>83</v>
      </c>
      <c r="AW470" s="13" t="s">
        <v>30</v>
      </c>
      <c r="AX470" s="13" t="s">
        <v>73</v>
      </c>
      <c r="AY470" s="153" t="s">
        <v>120</v>
      </c>
    </row>
    <row r="471" spans="2:65" s="14" customFormat="1">
      <c r="B471" s="159"/>
      <c r="D471" s="146" t="s">
        <v>128</v>
      </c>
      <c r="E471" s="160" t="s">
        <v>1</v>
      </c>
      <c r="F471" s="161" t="s">
        <v>141</v>
      </c>
      <c r="H471" s="162">
        <v>9</v>
      </c>
      <c r="I471" s="163"/>
      <c r="L471" s="159"/>
      <c r="M471" s="164"/>
      <c r="T471" s="165"/>
      <c r="AT471" s="160" t="s">
        <v>128</v>
      </c>
      <c r="AU471" s="160" t="s">
        <v>83</v>
      </c>
      <c r="AV471" s="14" t="s">
        <v>126</v>
      </c>
      <c r="AW471" s="14" t="s">
        <v>30</v>
      </c>
      <c r="AX471" s="14" t="s">
        <v>81</v>
      </c>
      <c r="AY471" s="160" t="s">
        <v>120</v>
      </c>
    </row>
    <row r="472" spans="2:65" s="1" customFormat="1" ht="16.5" customHeight="1">
      <c r="B472" s="32"/>
      <c r="C472" s="173" t="s">
        <v>459</v>
      </c>
      <c r="D472" s="173" t="s">
        <v>242</v>
      </c>
      <c r="E472" s="174" t="s">
        <v>460</v>
      </c>
      <c r="F472" s="175" t="s">
        <v>461</v>
      </c>
      <c r="G472" s="176" t="s">
        <v>298</v>
      </c>
      <c r="H472" s="177">
        <v>9</v>
      </c>
      <c r="I472" s="179">
        <v>0</v>
      </c>
      <c r="J472" s="179">
        <f>ROUND(I472*H472,2)</f>
        <v>0</v>
      </c>
      <c r="K472" s="175" t="s">
        <v>1</v>
      </c>
      <c r="L472" s="180"/>
      <c r="M472" s="181" t="s">
        <v>1</v>
      </c>
      <c r="N472" s="182" t="s">
        <v>38</v>
      </c>
      <c r="P472" s="141">
        <f>O472*H472</f>
        <v>0</v>
      </c>
      <c r="Q472" s="141">
        <v>1.41E-3</v>
      </c>
      <c r="R472" s="141">
        <f>Q472*H472</f>
        <v>1.269E-2</v>
      </c>
      <c r="S472" s="141">
        <v>0</v>
      </c>
      <c r="T472" s="142">
        <f>S472*H472</f>
        <v>0</v>
      </c>
      <c r="AR472" s="143" t="s">
        <v>198</v>
      </c>
      <c r="AT472" s="143" t="s">
        <v>242</v>
      </c>
      <c r="AU472" s="143" t="s">
        <v>83</v>
      </c>
      <c r="AY472" s="17" t="s">
        <v>120</v>
      </c>
      <c r="BE472" s="144">
        <f>IF(N472="základní",J472,0)</f>
        <v>0</v>
      </c>
      <c r="BF472" s="144">
        <f>IF(N472="snížená",J472,0)</f>
        <v>0</v>
      </c>
      <c r="BG472" s="144">
        <f>IF(N472="zákl. přenesená",J472,0)</f>
        <v>0</v>
      </c>
      <c r="BH472" s="144">
        <f>IF(N472="sníž. přenesená",J472,0)</f>
        <v>0</v>
      </c>
      <c r="BI472" s="144">
        <f>IF(N472="nulová",J472,0)</f>
        <v>0</v>
      </c>
      <c r="BJ472" s="17" t="s">
        <v>81</v>
      </c>
      <c r="BK472" s="144">
        <f>ROUND(I472*H472,2)</f>
        <v>0</v>
      </c>
      <c r="BL472" s="17" t="s">
        <v>126</v>
      </c>
      <c r="BM472" s="143" t="s">
        <v>462</v>
      </c>
    </row>
    <row r="473" spans="2:65" s="1" customFormat="1" ht="19.5">
      <c r="B473" s="32"/>
      <c r="D473" s="146" t="s">
        <v>305</v>
      </c>
      <c r="F473" s="183" t="s">
        <v>321</v>
      </c>
      <c r="I473" s="184"/>
      <c r="L473" s="32"/>
      <c r="M473" s="185"/>
      <c r="T473" s="56"/>
      <c r="AT473" s="17" t="s">
        <v>305</v>
      </c>
      <c r="AU473" s="17" t="s">
        <v>83</v>
      </c>
    </row>
    <row r="474" spans="2:65" s="13" customFormat="1">
      <c r="B474" s="152"/>
      <c r="D474" s="146" t="s">
        <v>128</v>
      </c>
      <c r="E474" s="153" t="s">
        <v>1</v>
      </c>
      <c r="F474" s="154" t="s">
        <v>455</v>
      </c>
      <c r="H474" s="155">
        <v>2</v>
      </c>
      <c r="I474" s="156"/>
      <c r="L474" s="152"/>
      <c r="M474" s="157"/>
      <c r="T474" s="158"/>
      <c r="AT474" s="153" t="s">
        <v>128</v>
      </c>
      <c r="AU474" s="153" t="s">
        <v>83</v>
      </c>
      <c r="AV474" s="13" t="s">
        <v>83</v>
      </c>
      <c r="AW474" s="13" t="s">
        <v>30</v>
      </c>
      <c r="AX474" s="13" t="s">
        <v>73</v>
      </c>
      <c r="AY474" s="153" t="s">
        <v>120</v>
      </c>
    </row>
    <row r="475" spans="2:65" s="13" customFormat="1">
      <c r="B475" s="152"/>
      <c r="D475" s="146" t="s">
        <v>128</v>
      </c>
      <c r="E475" s="153" t="s">
        <v>1</v>
      </c>
      <c r="F475" s="154" t="s">
        <v>456</v>
      </c>
      <c r="H475" s="155">
        <v>2</v>
      </c>
      <c r="I475" s="156"/>
      <c r="L475" s="152"/>
      <c r="M475" s="157"/>
      <c r="T475" s="158"/>
      <c r="AT475" s="153" t="s">
        <v>128</v>
      </c>
      <c r="AU475" s="153" t="s">
        <v>83</v>
      </c>
      <c r="AV475" s="13" t="s">
        <v>83</v>
      </c>
      <c r="AW475" s="13" t="s">
        <v>30</v>
      </c>
      <c r="AX475" s="13" t="s">
        <v>73</v>
      </c>
      <c r="AY475" s="153" t="s">
        <v>120</v>
      </c>
    </row>
    <row r="476" spans="2:65" s="13" customFormat="1">
      <c r="B476" s="152"/>
      <c r="D476" s="146" t="s">
        <v>128</v>
      </c>
      <c r="E476" s="153" t="s">
        <v>1</v>
      </c>
      <c r="F476" s="154" t="s">
        <v>457</v>
      </c>
      <c r="H476" s="155">
        <v>2</v>
      </c>
      <c r="I476" s="156"/>
      <c r="L476" s="152"/>
      <c r="M476" s="157"/>
      <c r="T476" s="158"/>
      <c r="AT476" s="153" t="s">
        <v>128</v>
      </c>
      <c r="AU476" s="153" t="s">
        <v>83</v>
      </c>
      <c r="AV476" s="13" t="s">
        <v>83</v>
      </c>
      <c r="AW476" s="13" t="s">
        <v>30</v>
      </c>
      <c r="AX476" s="13" t="s">
        <v>73</v>
      </c>
      <c r="AY476" s="153" t="s">
        <v>120</v>
      </c>
    </row>
    <row r="477" spans="2:65" s="13" customFormat="1">
      <c r="B477" s="152"/>
      <c r="D477" s="146" t="s">
        <v>128</v>
      </c>
      <c r="E477" s="153" t="s">
        <v>1</v>
      </c>
      <c r="F477" s="154" t="s">
        <v>458</v>
      </c>
      <c r="H477" s="155">
        <v>3</v>
      </c>
      <c r="I477" s="156"/>
      <c r="L477" s="152"/>
      <c r="M477" s="157"/>
      <c r="T477" s="158"/>
      <c r="AT477" s="153" t="s">
        <v>128</v>
      </c>
      <c r="AU477" s="153" t="s">
        <v>83</v>
      </c>
      <c r="AV477" s="13" t="s">
        <v>83</v>
      </c>
      <c r="AW477" s="13" t="s">
        <v>30</v>
      </c>
      <c r="AX477" s="13" t="s">
        <v>73</v>
      </c>
      <c r="AY477" s="153" t="s">
        <v>120</v>
      </c>
    </row>
    <row r="478" spans="2:65" s="14" customFormat="1">
      <c r="B478" s="159"/>
      <c r="D478" s="146" t="s">
        <v>128</v>
      </c>
      <c r="E478" s="160" t="s">
        <v>1</v>
      </c>
      <c r="F478" s="161" t="s">
        <v>141</v>
      </c>
      <c r="H478" s="162">
        <v>9</v>
      </c>
      <c r="I478" s="163"/>
      <c r="L478" s="159"/>
      <c r="M478" s="164"/>
      <c r="T478" s="165"/>
      <c r="AT478" s="160" t="s">
        <v>128</v>
      </c>
      <c r="AU478" s="160" t="s">
        <v>83</v>
      </c>
      <c r="AV478" s="14" t="s">
        <v>126</v>
      </c>
      <c r="AW478" s="14" t="s">
        <v>30</v>
      </c>
      <c r="AX478" s="14" t="s">
        <v>81</v>
      </c>
      <c r="AY478" s="160" t="s">
        <v>120</v>
      </c>
    </row>
    <row r="479" spans="2:65" s="1" customFormat="1" ht="16.5" customHeight="1">
      <c r="B479" s="32"/>
      <c r="C479" s="173" t="s">
        <v>463</v>
      </c>
      <c r="D479" s="173" t="s">
        <v>242</v>
      </c>
      <c r="E479" s="174" t="s">
        <v>464</v>
      </c>
      <c r="F479" s="175" t="s">
        <v>465</v>
      </c>
      <c r="G479" s="176" t="s">
        <v>298</v>
      </c>
      <c r="H479" s="177">
        <v>12</v>
      </c>
      <c r="I479" s="179">
        <v>0</v>
      </c>
      <c r="J479" s="179">
        <f>ROUND(I479*H479,2)</f>
        <v>0</v>
      </c>
      <c r="K479" s="175" t="s">
        <v>1</v>
      </c>
      <c r="L479" s="180"/>
      <c r="M479" s="181" t="s">
        <v>1</v>
      </c>
      <c r="N479" s="182" t="s">
        <v>38</v>
      </c>
      <c r="P479" s="141">
        <f>O479*H479</f>
        <v>0</v>
      </c>
      <c r="Q479" s="141">
        <v>6.9999999999999999E-4</v>
      </c>
      <c r="R479" s="141">
        <f>Q479*H479</f>
        <v>8.3999999999999995E-3</v>
      </c>
      <c r="S479" s="141">
        <v>0</v>
      </c>
      <c r="T479" s="142">
        <f>S479*H479</f>
        <v>0</v>
      </c>
      <c r="AR479" s="143" t="s">
        <v>198</v>
      </c>
      <c r="AT479" s="143" t="s">
        <v>242</v>
      </c>
      <c r="AU479" s="143" t="s">
        <v>83</v>
      </c>
      <c r="AY479" s="17" t="s">
        <v>120</v>
      </c>
      <c r="BE479" s="144">
        <f>IF(N479="základní",J479,0)</f>
        <v>0</v>
      </c>
      <c r="BF479" s="144">
        <f>IF(N479="snížená",J479,0)</f>
        <v>0</v>
      </c>
      <c r="BG479" s="144">
        <f>IF(N479="zákl. přenesená",J479,0)</f>
        <v>0</v>
      </c>
      <c r="BH479" s="144">
        <f>IF(N479="sníž. přenesená",J479,0)</f>
        <v>0</v>
      </c>
      <c r="BI479" s="144">
        <f>IF(N479="nulová",J479,0)</f>
        <v>0</v>
      </c>
      <c r="BJ479" s="17" t="s">
        <v>81</v>
      </c>
      <c r="BK479" s="144">
        <f>ROUND(I479*H479,2)</f>
        <v>0</v>
      </c>
      <c r="BL479" s="17" t="s">
        <v>126</v>
      </c>
      <c r="BM479" s="143" t="s">
        <v>466</v>
      </c>
    </row>
    <row r="480" spans="2:65" s="1" customFormat="1" ht="19.5">
      <c r="B480" s="32"/>
      <c r="D480" s="146" t="s">
        <v>305</v>
      </c>
      <c r="F480" s="183" t="s">
        <v>321</v>
      </c>
      <c r="I480" s="184"/>
      <c r="L480" s="32"/>
      <c r="M480" s="185"/>
      <c r="T480" s="56"/>
      <c r="AT480" s="17" t="s">
        <v>305</v>
      </c>
      <c r="AU480" s="17" t="s">
        <v>83</v>
      </c>
    </row>
    <row r="481" spans="2:65" s="13" customFormat="1">
      <c r="B481" s="152"/>
      <c r="D481" s="146" t="s">
        <v>128</v>
      </c>
      <c r="E481" s="153" t="s">
        <v>1</v>
      </c>
      <c r="F481" s="154" t="s">
        <v>467</v>
      </c>
      <c r="H481" s="155">
        <v>3</v>
      </c>
      <c r="I481" s="156"/>
      <c r="L481" s="152"/>
      <c r="M481" s="157"/>
      <c r="T481" s="158"/>
      <c r="AT481" s="153" t="s">
        <v>128</v>
      </c>
      <c r="AU481" s="153" t="s">
        <v>83</v>
      </c>
      <c r="AV481" s="13" t="s">
        <v>83</v>
      </c>
      <c r="AW481" s="13" t="s">
        <v>30</v>
      </c>
      <c r="AX481" s="13" t="s">
        <v>73</v>
      </c>
      <c r="AY481" s="153" t="s">
        <v>120</v>
      </c>
    </row>
    <row r="482" spans="2:65" s="13" customFormat="1">
      <c r="B482" s="152"/>
      <c r="D482" s="146" t="s">
        <v>128</v>
      </c>
      <c r="E482" s="153" t="s">
        <v>1</v>
      </c>
      <c r="F482" s="154" t="s">
        <v>468</v>
      </c>
      <c r="H482" s="155">
        <v>3</v>
      </c>
      <c r="I482" s="156"/>
      <c r="L482" s="152"/>
      <c r="M482" s="157"/>
      <c r="T482" s="158"/>
      <c r="AT482" s="153" t="s">
        <v>128</v>
      </c>
      <c r="AU482" s="153" t="s">
        <v>83</v>
      </c>
      <c r="AV482" s="13" t="s">
        <v>83</v>
      </c>
      <c r="AW482" s="13" t="s">
        <v>30</v>
      </c>
      <c r="AX482" s="13" t="s">
        <v>73</v>
      </c>
      <c r="AY482" s="153" t="s">
        <v>120</v>
      </c>
    </row>
    <row r="483" spans="2:65" s="13" customFormat="1">
      <c r="B483" s="152"/>
      <c r="D483" s="146" t="s">
        <v>128</v>
      </c>
      <c r="E483" s="153" t="s">
        <v>1</v>
      </c>
      <c r="F483" s="154" t="s">
        <v>469</v>
      </c>
      <c r="H483" s="155">
        <v>2</v>
      </c>
      <c r="I483" s="156"/>
      <c r="L483" s="152"/>
      <c r="M483" s="157"/>
      <c r="T483" s="158"/>
      <c r="AT483" s="153" t="s">
        <v>128</v>
      </c>
      <c r="AU483" s="153" t="s">
        <v>83</v>
      </c>
      <c r="AV483" s="13" t="s">
        <v>83</v>
      </c>
      <c r="AW483" s="13" t="s">
        <v>30</v>
      </c>
      <c r="AX483" s="13" t="s">
        <v>73</v>
      </c>
      <c r="AY483" s="153" t="s">
        <v>120</v>
      </c>
    </row>
    <row r="484" spans="2:65" s="13" customFormat="1">
      <c r="B484" s="152"/>
      <c r="D484" s="146" t="s">
        <v>128</v>
      </c>
      <c r="E484" s="153" t="s">
        <v>1</v>
      </c>
      <c r="F484" s="154" t="s">
        <v>470</v>
      </c>
      <c r="H484" s="155">
        <v>4</v>
      </c>
      <c r="I484" s="156"/>
      <c r="L484" s="152"/>
      <c r="M484" s="157"/>
      <c r="T484" s="158"/>
      <c r="AT484" s="153" t="s">
        <v>128</v>
      </c>
      <c r="AU484" s="153" t="s">
        <v>83</v>
      </c>
      <c r="AV484" s="13" t="s">
        <v>83</v>
      </c>
      <c r="AW484" s="13" t="s">
        <v>30</v>
      </c>
      <c r="AX484" s="13" t="s">
        <v>73</v>
      </c>
      <c r="AY484" s="153" t="s">
        <v>120</v>
      </c>
    </row>
    <row r="485" spans="2:65" s="14" customFormat="1">
      <c r="B485" s="159"/>
      <c r="D485" s="146" t="s">
        <v>128</v>
      </c>
      <c r="E485" s="160" t="s">
        <v>1</v>
      </c>
      <c r="F485" s="161" t="s">
        <v>141</v>
      </c>
      <c r="H485" s="162">
        <v>12</v>
      </c>
      <c r="I485" s="163"/>
      <c r="L485" s="159"/>
      <c r="M485" s="164"/>
      <c r="T485" s="165"/>
      <c r="AT485" s="160" t="s">
        <v>128</v>
      </c>
      <c r="AU485" s="160" t="s">
        <v>83</v>
      </c>
      <c r="AV485" s="14" t="s">
        <v>126</v>
      </c>
      <c r="AW485" s="14" t="s">
        <v>30</v>
      </c>
      <c r="AX485" s="14" t="s">
        <v>81</v>
      </c>
      <c r="AY485" s="160" t="s">
        <v>120</v>
      </c>
    </row>
    <row r="486" spans="2:65" s="1" customFormat="1" ht="24.2" customHeight="1">
      <c r="B486" s="32"/>
      <c r="C486" s="173" t="s">
        <v>130</v>
      </c>
      <c r="D486" s="173" t="s">
        <v>242</v>
      </c>
      <c r="E486" s="174" t="s">
        <v>471</v>
      </c>
      <c r="F486" s="175" t="s">
        <v>472</v>
      </c>
      <c r="G486" s="176" t="s">
        <v>298</v>
      </c>
      <c r="H486" s="177">
        <v>9</v>
      </c>
      <c r="I486" s="179">
        <v>0</v>
      </c>
      <c r="J486" s="179">
        <f>ROUND(I486*H486,2)</f>
        <v>0</v>
      </c>
      <c r="K486" s="175" t="s">
        <v>1</v>
      </c>
      <c r="L486" s="180"/>
      <c r="M486" s="181" t="s">
        <v>1</v>
      </c>
      <c r="N486" s="182" t="s">
        <v>38</v>
      </c>
      <c r="P486" s="141">
        <f>O486*H486</f>
        <v>0</v>
      </c>
      <c r="Q486" s="141">
        <v>1E-3</v>
      </c>
      <c r="R486" s="141">
        <f>Q486*H486</f>
        <v>9.0000000000000011E-3</v>
      </c>
      <c r="S486" s="141">
        <v>0</v>
      </c>
      <c r="T486" s="142">
        <f>S486*H486</f>
        <v>0</v>
      </c>
      <c r="AR486" s="143" t="s">
        <v>198</v>
      </c>
      <c r="AT486" s="143" t="s">
        <v>242</v>
      </c>
      <c r="AU486" s="143" t="s">
        <v>83</v>
      </c>
      <c r="AY486" s="17" t="s">
        <v>120</v>
      </c>
      <c r="BE486" s="144">
        <f>IF(N486="základní",J486,0)</f>
        <v>0</v>
      </c>
      <c r="BF486" s="144">
        <f>IF(N486="snížená",J486,0)</f>
        <v>0</v>
      </c>
      <c r="BG486" s="144">
        <f>IF(N486="zákl. přenesená",J486,0)</f>
        <v>0</v>
      </c>
      <c r="BH486" s="144">
        <f>IF(N486="sníž. přenesená",J486,0)</f>
        <v>0</v>
      </c>
      <c r="BI486" s="144">
        <f>IF(N486="nulová",J486,0)</f>
        <v>0</v>
      </c>
      <c r="BJ486" s="17" t="s">
        <v>81</v>
      </c>
      <c r="BK486" s="144">
        <f>ROUND(I486*H486,2)</f>
        <v>0</v>
      </c>
      <c r="BL486" s="17" t="s">
        <v>126</v>
      </c>
      <c r="BM486" s="143" t="s">
        <v>473</v>
      </c>
    </row>
    <row r="487" spans="2:65" s="1" customFormat="1" ht="19.5">
      <c r="B487" s="32"/>
      <c r="D487" s="146" t="s">
        <v>305</v>
      </c>
      <c r="F487" s="183" t="s">
        <v>321</v>
      </c>
      <c r="I487" s="184"/>
      <c r="L487" s="32"/>
      <c r="M487" s="185"/>
      <c r="T487" s="56"/>
      <c r="AT487" s="17" t="s">
        <v>305</v>
      </c>
      <c r="AU487" s="17" t="s">
        <v>83</v>
      </c>
    </row>
    <row r="488" spans="2:65" s="13" customFormat="1">
      <c r="B488" s="152"/>
      <c r="D488" s="146" t="s">
        <v>128</v>
      </c>
      <c r="E488" s="153" t="s">
        <v>1</v>
      </c>
      <c r="F488" s="154" t="s">
        <v>467</v>
      </c>
      <c r="H488" s="155">
        <v>3</v>
      </c>
      <c r="I488" s="156"/>
      <c r="L488" s="152"/>
      <c r="M488" s="157"/>
      <c r="T488" s="158"/>
      <c r="AT488" s="153" t="s">
        <v>128</v>
      </c>
      <c r="AU488" s="153" t="s">
        <v>83</v>
      </c>
      <c r="AV488" s="13" t="s">
        <v>83</v>
      </c>
      <c r="AW488" s="13" t="s">
        <v>30</v>
      </c>
      <c r="AX488" s="13" t="s">
        <v>73</v>
      </c>
      <c r="AY488" s="153" t="s">
        <v>120</v>
      </c>
    </row>
    <row r="489" spans="2:65" s="13" customFormat="1">
      <c r="B489" s="152"/>
      <c r="D489" s="146" t="s">
        <v>128</v>
      </c>
      <c r="E489" s="153" t="s">
        <v>1</v>
      </c>
      <c r="F489" s="154" t="s">
        <v>468</v>
      </c>
      <c r="H489" s="155">
        <v>3</v>
      </c>
      <c r="I489" s="156"/>
      <c r="L489" s="152"/>
      <c r="M489" s="157"/>
      <c r="T489" s="158"/>
      <c r="AT489" s="153" t="s">
        <v>128</v>
      </c>
      <c r="AU489" s="153" t="s">
        <v>83</v>
      </c>
      <c r="AV489" s="13" t="s">
        <v>83</v>
      </c>
      <c r="AW489" s="13" t="s">
        <v>30</v>
      </c>
      <c r="AX489" s="13" t="s">
        <v>73</v>
      </c>
      <c r="AY489" s="153" t="s">
        <v>120</v>
      </c>
    </row>
    <row r="490" spans="2:65" s="13" customFormat="1">
      <c r="B490" s="152"/>
      <c r="D490" s="146" t="s">
        <v>128</v>
      </c>
      <c r="E490" s="153" t="s">
        <v>1</v>
      </c>
      <c r="F490" s="154" t="s">
        <v>474</v>
      </c>
      <c r="H490" s="155">
        <v>3</v>
      </c>
      <c r="I490" s="156"/>
      <c r="L490" s="152"/>
      <c r="M490" s="157"/>
      <c r="T490" s="158"/>
      <c r="AT490" s="153" t="s">
        <v>128</v>
      </c>
      <c r="AU490" s="153" t="s">
        <v>83</v>
      </c>
      <c r="AV490" s="13" t="s">
        <v>83</v>
      </c>
      <c r="AW490" s="13" t="s">
        <v>30</v>
      </c>
      <c r="AX490" s="13" t="s">
        <v>73</v>
      </c>
      <c r="AY490" s="153" t="s">
        <v>120</v>
      </c>
    </row>
    <row r="491" spans="2:65" s="14" customFormat="1">
      <c r="B491" s="159"/>
      <c r="D491" s="146" t="s">
        <v>128</v>
      </c>
      <c r="E491" s="160" t="s">
        <v>1</v>
      </c>
      <c r="F491" s="161" t="s">
        <v>141</v>
      </c>
      <c r="H491" s="162">
        <v>9</v>
      </c>
      <c r="I491" s="163"/>
      <c r="L491" s="159"/>
      <c r="M491" s="164"/>
      <c r="T491" s="165"/>
      <c r="AT491" s="160" t="s">
        <v>128</v>
      </c>
      <c r="AU491" s="160" t="s">
        <v>83</v>
      </c>
      <c r="AV491" s="14" t="s">
        <v>126</v>
      </c>
      <c r="AW491" s="14" t="s">
        <v>30</v>
      </c>
      <c r="AX491" s="14" t="s">
        <v>81</v>
      </c>
      <c r="AY491" s="160" t="s">
        <v>120</v>
      </c>
    </row>
    <row r="492" spans="2:65" s="1" customFormat="1" ht="24.2" customHeight="1">
      <c r="B492" s="32"/>
      <c r="C492" s="132" t="s">
        <v>475</v>
      </c>
      <c r="D492" s="132" t="s">
        <v>122</v>
      </c>
      <c r="E492" s="133" t="s">
        <v>476</v>
      </c>
      <c r="F492" s="134" t="s">
        <v>477</v>
      </c>
      <c r="G492" s="135" t="s">
        <v>125</v>
      </c>
      <c r="H492" s="136">
        <v>269</v>
      </c>
      <c r="I492" s="137"/>
      <c r="J492" s="138">
        <f>ROUND(I492*H492,2)</f>
        <v>0</v>
      </c>
      <c r="K492" s="134" t="s">
        <v>144</v>
      </c>
      <c r="L492" s="32"/>
      <c r="M492" s="139" t="s">
        <v>1</v>
      </c>
      <c r="N492" s="140" t="s">
        <v>38</v>
      </c>
      <c r="P492" s="141">
        <f>O492*H492</f>
        <v>0</v>
      </c>
      <c r="Q492" s="141">
        <v>0</v>
      </c>
      <c r="R492" s="141">
        <f>Q492*H492</f>
        <v>0</v>
      </c>
      <c r="S492" s="141">
        <v>0</v>
      </c>
      <c r="T492" s="142">
        <f>S492*H492</f>
        <v>0</v>
      </c>
      <c r="AR492" s="143" t="s">
        <v>126</v>
      </c>
      <c r="AT492" s="143" t="s">
        <v>122</v>
      </c>
      <c r="AU492" s="143" t="s">
        <v>83</v>
      </c>
      <c r="AY492" s="17" t="s">
        <v>120</v>
      </c>
      <c r="BE492" s="144">
        <f>IF(N492="základní",J492,0)</f>
        <v>0</v>
      </c>
      <c r="BF492" s="144">
        <f>IF(N492="snížená",J492,0)</f>
        <v>0</v>
      </c>
      <c r="BG492" s="144">
        <f>IF(N492="zákl. přenesená",J492,0)</f>
        <v>0</v>
      </c>
      <c r="BH492" s="144">
        <f>IF(N492="sníž. přenesená",J492,0)</f>
        <v>0</v>
      </c>
      <c r="BI492" s="144">
        <f>IF(N492="nulová",J492,0)</f>
        <v>0</v>
      </c>
      <c r="BJ492" s="17" t="s">
        <v>81</v>
      </c>
      <c r="BK492" s="144">
        <f>ROUND(I492*H492,2)</f>
        <v>0</v>
      </c>
      <c r="BL492" s="17" t="s">
        <v>126</v>
      </c>
      <c r="BM492" s="143" t="s">
        <v>478</v>
      </c>
    </row>
    <row r="493" spans="2:65" s="13" customFormat="1">
      <c r="B493" s="152"/>
      <c r="D493" s="146" t="s">
        <v>128</v>
      </c>
      <c r="E493" s="153" t="s">
        <v>1</v>
      </c>
      <c r="F493" s="154" t="s">
        <v>479</v>
      </c>
      <c r="H493" s="155">
        <v>264</v>
      </c>
      <c r="I493" s="156"/>
      <c r="L493" s="152"/>
      <c r="M493" s="157"/>
      <c r="T493" s="158"/>
      <c r="AT493" s="153" t="s">
        <v>128</v>
      </c>
      <c r="AU493" s="153" t="s">
        <v>83</v>
      </c>
      <c r="AV493" s="13" t="s">
        <v>83</v>
      </c>
      <c r="AW493" s="13" t="s">
        <v>30</v>
      </c>
      <c r="AX493" s="13" t="s">
        <v>73</v>
      </c>
      <c r="AY493" s="153" t="s">
        <v>120</v>
      </c>
    </row>
    <row r="494" spans="2:65" s="13" customFormat="1">
      <c r="B494" s="152"/>
      <c r="D494" s="146" t="s">
        <v>128</v>
      </c>
      <c r="E494" s="153" t="s">
        <v>1</v>
      </c>
      <c r="F494" s="154" t="s">
        <v>480</v>
      </c>
      <c r="H494" s="155">
        <v>5</v>
      </c>
      <c r="I494" s="156"/>
      <c r="L494" s="152"/>
      <c r="M494" s="157"/>
      <c r="T494" s="158"/>
      <c r="AT494" s="153" t="s">
        <v>128</v>
      </c>
      <c r="AU494" s="153" t="s">
        <v>83</v>
      </c>
      <c r="AV494" s="13" t="s">
        <v>83</v>
      </c>
      <c r="AW494" s="13" t="s">
        <v>30</v>
      </c>
      <c r="AX494" s="13" t="s">
        <v>73</v>
      </c>
      <c r="AY494" s="153" t="s">
        <v>120</v>
      </c>
    </row>
    <row r="495" spans="2:65" s="14" customFormat="1">
      <c r="B495" s="159"/>
      <c r="D495" s="146" t="s">
        <v>128</v>
      </c>
      <c r="E495" s="160" t="s">
        <v>1</v>
      </c>
      <c r="F495" s="161" t="s">
        <v>141</v>
      </c>
      <c r="H495" s="162">
        <v>269</v>
      </c>
      <c r="I495" s="163"/>
      <c r="L495" s="159"/>
      <c r="M495" s="164"/>
      <c r="T495" s="165"/>
      <c r="AT495" s="160" t="s">
        <v>128</v>
      </c>
      <c r="AU495" s="160" t="s">
        <v>83</v>
      </c>
      <c r="AV495" s="14" t="s">
        <v>126</v>
      </c>
      <c r="AW495" s="14" t="s">
        <v>30</v>
      </c>
      <c r="AX495" s="14" t="s">
        <v>81</v>
      </c>
      <c r="AY495" s="160" t="s">
        <v>120</v>
      </c>
    </row>
    <row r="496" spans="2:65" s="1" customFormat="1" ht="21.75" customHeight="1">
      <c r="B496" s="32"/>
      <c r="C496" s="173" t="s">
        <v>481</v>
      </c>
      <c r="D496" s="173" t="s">
        <v>242</v>
      </c>
      <c r="E496" s="174" t="s">
        <v>482</v>
      </c>
      <c r="F496" s="175" t="s">
        <v>483</v>
      </c>
      <c r="G496" s="176" t="s">
        <v>125</v>
      </c>
      <c r="H496" s="177">
        <v>273.03500000000003</v>
      </c>
      <c r="I496" s="179">
        <v>0</v>
      </c>
      <c r="J496" s="179">
        <f>ROUND(I496*H496,2)</f>
        <v>0</v>
      </c>
      <c r="K496" s="175" t="s">
        <v>144</v>
      </c>
      <c r="L496" s="180"/>
      <c r="M496" s="181" t="s">
        <v>1</v>
      </c>
      <c r="N496" s="182" t="s">
        <v>38</v>
      </c>
      <c r="P496" s="141">
        <f>O496*H496</f>
        <v>0</v>
      </c>
      <c r="Q496" s="141">
        <v>4.5700000000000003E-3</v>
      </c>
      <c r="R496" s="141">
        <f>Q496*H496</f>
        <v>1.2477699500000001</v>
      </c>
      <c r="S496" s="141">
        <v>0</v>
      </c>
      <c r="T496" s="142">
        <f>S496*H496</f>
        <v>0</v>
      </c>
      <c r="AR496" s="143" t="s">
        <v>198</v>
      </c>
      <c r="AT496" s="143" t="s">
        <v>242</v>
      </c>
      <c r="AU496" s="143" t="s">
        <v>83</v>
      </c>
      <c r="AY496" s="17" t="s">
        <v>120</v>
      </c>
      <c r="BE496" s="144">
        <f>IF(N496="základní",J496,0)</f>
        <v>0</v>
      </c>
      <c r="BF496" s="144">
        <f>IF(N496="snížená",J496,0)</f>
        <v>0</v>
      </c>
      <c r="BG496" s="144">
        <f>IF(N496="zákl. přenesená",J496,0)</f>
        <v>0</v>
      </c>
      <c r="BH496" s="144">
        <f>IF(N496="sníž. přenesená",J496,0)</f>
        <v>0</v>
      </c>
      <c r="BI496" s="144">
        <f>IF(N496="nulová",J496,0)</f>
        <v>0</v>
      </c>
      <c r="BJ496" s="17" t="s">
        <v>81</v>
      </c>
      <c r="BK496" s="144">
        <f>ROUND(I496*H496,2)</f>
        <v>0</v>
      </c>
      <c r="BL496" s="17" t="s">
        <v>126</v>
      </c>
      <c r="BM496" s="143" t="s">
        <v>484</v>
      </c>
    </row>
    <row r="497" spans="2:65" s="1" customFormat="1" ht="19.5">
      <c r="B497" s="32"/>
      <c r="D497" s="146" t="s">
        <v>305</v>
      </c>
      <c r="F497" s="183" t="s">
        <v>321</v>
      </c>
      <c r="I497" s="184"/>
      <c r="L497" s="32"/>
      <c r="M497" s="185"/>
      <c r="T497" s="56"/>
      <c r="AT497" s="17" t="s">
        <v>305</v>
      </c>
      <c r="AU497" s="17" t="s">
        <v>83</v>
      </c>
    </row>
    <row r="498" spans="2:65" s="13" customFormat="1">
      <c r="B498" s="152"/>
      <c r="D498" s="146" t="s">
        <v>128</v>
      </c>
      <c r="F498" s="154" t="s">
        <v>485</v>
      </c>
      <c r="H498" s="155">
        <v>273.03500000000003</v>
      </c>
      <c r="I498" s="156"/>
      <c r="L498" s="152"/>
      <c r="M498" s="157"/>
      <c r="T498" s="158"/>
      <c r="AT498" s="153" t="s">
        <v>128</v>
      </c>
      <c r="AU498" s="153" t="s">
        <v>83</v>
      </c>
      <c r="AV498" s="13" t="s">
        <v>83</v>
      </c>
      <c r="AW498" s="13" t="s">
        <v>4</v>
      </c>
      <c r="AX498" s="13" t="s">
        <v>81</v>
      </c>
      <c r="AY498" s="153" t="s">
        <v>120</v>
      </c>
    </row>
    <row r="499" spans="2:65" s="1" customFormat="1" ht="16.5" customHeight="1">
      <c r="B499" s="32"/>
      <c r="C499" s="173" t="s">
        <v>486</v>
      </c>
      <c r="D499" s="173" t="s">
        <v>242</v>
      </c>
      <c r="E499" s="174" t="s">
        <v>487</v>
      </c>
      <c r="F499" s="175" t="s">
        <v>488</v>
      </c>
      <c r="G499" s="176" t="s">
        <v>298</v>
      </c>
      <c r="H499" s="177">
        <v>10</v>
      </c>
      <c r="I499" s="179">
        <v>0</v>
      </c>
      <c r="J499" s="179">
        <f>ROUND(I499*H499,2)</f>
        <v>0</v>
      </c>
      <c r="K499" s="175" t="s">
        <v>1</v>
      </c>
      <c r="L499" s="180"/>
      <c r="M499" s="181" t="s">
        <v>1</v>
      </c>
      <c r="N499" s="182" t="s">
        <v>38</v>
      </c>
      <c r="P499" s="141">
        <f>O499*H499</f>
        <v>0</v>
      </c>
      <c r="Q499" s="141">
        <v>1.3500000000000001E-3</v>
      </c>
      <c r="R499" s="141">
        <f>Q499*H499</f>
        <v>1.3500000000000002E-2</v>
      </c>
      <c r="S499" s="141">
        <v>0</v>
      </c>
      <c r="T499" s="142">
        <f>S499*H499</f>
        <v>0</v>
      </c>
      <c r="AR499" s="143" t="s">
        <v>198</v>
      </c>
      <c r="AT499" s="143" t="s">
        <v>242</v>
      </c>
      <c r="AU499" s="143" t="s">
        <v>83</v>
      </c>
      <c r="AY499" s="17" t="s">
        <v>120</v>
      </c>
      <c r="BE499" s="144">
        <f>IF(N499="základní",J499,0)</f>
        <v>0</v>
      </c>
      <c r="BF499" s="144">
        <f>IF(N499="snížená",J499,0)</f>
        <v>0</v>
      </c>
      <c r="BG499" s="144">
        <f>IF(N499="zákl. přenesená",J499,0)</f>
        <v>0</v>
      </c>
      <c r="BH499" s="144">
        <f>IF(N499="sníž. přenesená",J499,0)</f>
        <v>0</v>
      </c>
      <c r="BI499" s="144">
        <f>IF(N499="nulová",J499,0)</f>
        <v>0</v>
      </c>
      <c r="BJ499" s="17" t="s">
        <v>81</v>
      </c>
      <c r="BK499" s="144">
        <f>ROUND(I499*H499,2)</f>
        <v>0</v>
      </c>
      <c r="BL499" s="17" t="s">
        <v>126</v>
      </c>
      <c r="BM499" s="143" t="s">
        <v>489</v>
      </c>
    </row>
    <row r="500" spans="2:65" s="1" customFormat="1" ht="19.5">
      <c r="B500" s="32"/>
      <c r="D500" s="146" t="s">
        <v>305</v>
      </c>
      <c r="F500" s="183" t="s">
        <v>321</v>
      </c>
      <c r="I500" s="184"/>
      <c r="L500" s="32"/>
      <c r="M500" s="185"/>
      <c r="T500" s="56"/>
      <c r="AT500" s="17" t="s">
        <v>305</v>
      </c>
      <c r="AU500" s="17" t="s">
        <v>83</v>
      </c>
    </row>
    <row r="501" spans="2:65" s="13" customFormat="1">
      <c r="B501" s="152"/>
      <c r="D501" s="146" t="s">
        <v>128</v>
      </c>
      <c r="E501" s="153" t="s">
        <v>1</v>
      </c>
      <c r="F501" s="154" t="s">
        <v>490</v>
      </c>
      <c r="H501" s="155">
        <v>8</v>
      </c>
      <c r="I501" s="156"/>
      <c r="L501" s="152"/>
      <c r="M501" s="157"/>
      <c r="T501" s="158"/>
      <c r="AT501" s="153" t="s">
        <v>128</v>
      </c>
      <c r="AU501" s="153" t="s">
        <v>83</v>
      </c>
      <c r="AV501" s="13" t="s">
        <v>83</v>
      </c>
      <c r="AW501" s="13" t="s">
        <v>30</v>
      </c>
      <c r="AX501" s="13" t="s">
        <v>73</v>
      </c>
      <c r="AY501" s="153" t="s">
        <v>120</v>
      </c>
    </row>
    <row r="502" spans="2:65" s="13" customFormat="1">
      <c r="B502" s="152"/>
      <c r="D502" s="146" t="s">
        <v>128</v>
      </c>
      <c r="E502" s="153" t="s">
        <v>1</v>
      </c>
      <c r="F502" s="154" t="s">
        <v>491</v>
      </c>
      <c r="H502" s="155">
        <v>2</v>
      </c>
      <c r="I502" s="156"/>
      <c r="L502" s="152"/>
      <c r="M502" s="157"/>
      <c r="T502" s="158"/>
      <c r="AT502" s="153" t="s">
        <v>128</v>
      </c>
      <c r="AU502" s="153" t="s">
        <v>83</v>
      </c>
      <c r="AV502" s="13" t="s">
        <v>83</v>
      </c>
      <c r="AW502" s="13" t="s">
        <v>30</v>
      </c>
      <c r="AX502" s="13" t="s">
        <v>73</v>
      </c>
      <c r="AY502" s="153" t="s">
        <v>120</v>
      </c>
    </row>
    <row r="503" spans="2:65" s="14" customFormat="1">
      <c r="B503" s="159"/>
      <c r="D503" s="146" t="s">
        <v>128</v>
      </c>
      <c r="E503" s="160" t="s">
        <v>1</v>
      </c>
      <c r="F503" s="161" t="s">
        <v>141</v>
      </c>
      <c r="H503" s="162">
        <v>10</v>
      </c>
      <c r="I503" s="163"/>
      <c r="L503" s="159"/>
      <c r="M503" s="164"/>
      <c r="T503" s="165"/>
      <c r="AT503" s="160" t="s">
        <v>128</v>
      </c>
      <c r="AU503" s="160" t="s">
        <v>83</v>
      </c>
      <c r="AV503" s="14" t="s">
        <v>126</v>
      </c>
      <c r="AW503" s="14" t="s">
        <v>30</v>
      </c>
      <c r="AX503" s="14" t="s">
        <v>81</v>
      </c>
      <c r="AY503" s="160" t="s">
        <v>120</v>
      </c>
    </row>
    <row r="504" spans="2:65" s="1" customFormat="1" ht="16.5" customHeight="1">
      <c r="B504" s="32"/>
      <c r="C504" s="173" t="s">
        <v>492</v>
      </c>
      <c r="D504" s="173" t="s">
        <v>242</v>
      </c>
      <c r="E504" s="174" t="s">
        <v>493</v>
      </c>
      <c r="F504" s="175" t="s">
        <v>494</v>
      </c>
      <c r="G504" s="176" t="s">
        <v>298</v>
      </c>
      <c r="H504" s="177">
        <v>10</v>
      </c>
      <c r="I504" s="179">
        <v>0</v>
      </c>
      <c r="J504" s="179">
        <f>ROUND(I504*H504,2)</f>
        <v>0</v>
      </c>
      <c r="K504" s="175" t="s">
        <v>1</v>
      </c>
      <c r="L504" s="180"/>
      <c r="M504" s="181" t="s">
        <v>1</v>
      </c>
      <c r="N504" s="182" t="s">
        <v>38</v>
      </c>
      <c r="P504" s="141">
        <f>O504*H504</f>
        <v>0</v>
      </c>
      <c r="Q504" s="141">
        <v>3.1099999999999999E-3</v>
      </c>
      <c r="R504" s="141">
        <f>Q504*H504</f>
        <v>3.1099999999999999E-2</v>
      </c>
      <c r="S504" s="141">
        <v>0</v>
      </c>
      <c r="T504" s="142">
        <f>S504*H504</f>
        <v>0</v>
      </c>
      <c r="AR504" s="143" t="s">
        <v>198</v>
      </c>
      <c r="AT504" s="143" t="s">
        <v>242</v>
      </c>
      <c r="AU504" s="143" t="s">
        <v>83</v>
      </c>
      <c r="AY504" s="17" t="s">
        <v>120</v>
      </c>
      <c r="BE504" s="144">
        <f>IF(N504="základní",J504,0)</f>
        <v>0</v>
      </c>
      <c r="BF504" s="144">
        <f>IF(N504="snížená",J504,0)</f>
        <v>0</v>
      </c>
      <c r="BG504" s="144">
        <f>IF(N504="zákl. přenesená",J504,0)</f>
        <v>0</v>
      </c>
      <c r="BH504" s="144">
        <f>IF(N504="sníž. přenesená",J504,0)</f>
        <v>0</v>
      </c>
      <c r="BI504" s="144">
        <f>IF(N504="nulová",J504,0)</f>
        <v>0</v>
      </c>
      <c r="BJ504" s="17" t="s">
        <v>81</v>
      </c>
      <c r="BK504" s="144">
        <f>ROUND(I504*H504,2)</f>
        <v>0</v>
      </c>
      <c r="BL504" s="17" t="s">
        <v>126</v>
      </c>
      <c r="BM504" s="143" t="s">
        <v>495</v>
      </c>
    </row>
    <row r="505" spans="2:65" s="1" customFormat="1" ht="19.5">
      <c r="B505" s="32"/>
      <c r="D505" s="146" t="s">
        <v>305</v>
      </c>
      <c r="F505" s="183" t="s">
        <v>321</v>
      </c>
      <c r="I505" s="184"/>
      <c r="L505" s="32"/>
      <c r="M505" s="185"/>
      <c r="T505" s="56"/>
      <c r="AT505" s="17" t="s">
        <v>305</v>
      </c>
      <c r="AU505" s="17" t="s">
        <v>83</v>
      </c>
    </row>
    <row r="506" spans="2:65" s="13" customFormat="1">
      <c r="B506" s="152"/>
      <c r="D506" s="146" t="s">
        <v>128</v>
      </c>
      <c r="E506" s="153" t="s">
        <v>1</v>
      </c>
      <c r="F506" s="154" t="s">
        <v>490</v>
      </c>
      <c r="H506" s="155">
        <v>8</v>
      </c>
      <c r="I506" s="156"/>
      <c r="L506" s="152"/>
      <c r="M506" s="157"/>
      <c r="T506" s="158"/>
      <c r="AT506" s="153" t="s">
        <v>128</v>
      </c>
      <c r="AU506" s="153" t="s">
        <v>83</v>
      </c>
      <c r="AV506" s="13" t="s">
        <v>83</v>
      </c>
      <c r="AW506" s="13" t="s">
        <v>30</v>
      </c>
      <c r="AX506" s="13" t="s">
        <v>73</v>
      </c>
      <c r="AY506" s="153" t="s">
        <v>120</v>
      </c>
    </row>
    <row r="507" spans="2:65" s="13" customFormat="1">
      <c r="B507" s="152"/>
      <c r="D507" s="146" t="s">
        <v>128</v>
      </c>
      <c r="E507" s="153" t="s">
        <v>1</v>
      </c>
      <c r="F507" s="154" t="s">
        <v>491</v>
      </c>
      <c r="H507" s="155">
        <v>2</v>
      </c>
      <c r="I507" s="156"/>
      <c r="L507" s="152"/>
      <c r="M507" s="157"/>
      <c r="T507" s="158"/>
      <c r="AT507" s="153" t="s">
        <v>128</v>
      </c>
      <c r="AU507" s="153" t="s">
        <v>83</v>
      </c>
      <c r="AV507" s="13" t="s">
        <v>83</v>
      </c>
      <c r="AW507" s="13" t="s">
        <v>30</v>
      </c>
      <c r="AX507" s="13" t="s">
        <v>73</v>
      </c>
      <c r="AY507" s="153" t="s">
        <v>120</v>
      </c>
    </row>
    <row r="508" spans="2:65" s="14" customFormat="1">
      <c r="B508" s="159"/>
      <c r="D508" s="146" t="s">
        <v>128</v>
      </c>
      <c r="E508" s="160" t="s">
        <v>1</v>
      </c>
      <c r="F508" s="161" t="s">
        <v>141</v>
      </c>
      <c r="H508" s="162">
        <v>10</v>
      </c>
      <c r="I508" s="163"/>
      <c r="L508" s="159"/>
      <c r="M508" s="164"/>
      <c r="T508" s="165"/>
      <c r="AT508" s="160" t="s">
        <v>128</v>
      </c>
      <c r="AU508" s="160" t="s">
        <v>83</v>
      </c>
      <c r="AV508" s="14" t="s">
        <v>126</v>
      </c>
      <c r="AW508" s="14" t="s">
        <v>30</v>
      </c>
      <c r="AX508" s="14" t="s">
        <v>81</v>
      </c>
      <c r="AY508" s="160" t="s">
        <v>120</v>
      </c>
    </row>
    <row r="509" spans="2:65" s="1" customFormat="1" ht="24.2" customHeight="1">
      <c r="B509" s="32"/>
      <c r="C509" s="173" t="s">
        <v>496</v>
      </c>
      <c r="D509" s="173" t="s">
        <v>242</v>
      </c>
      <c r="E509" s="174" t="s">
        <v>497</v>
      </c>
      <c r="F509" s="175" t="s">
        <v>498</v>
      </c>
      <c r="G509" s="176" t="s">
        <v>298</v>
      </c>
      <c r="H509" s="177">
        <v>2</v>
      </c>
      <c r="I509" s="179">
        <v>0</v>
      </c>
      <c r="J509" s="179">
        <f>ROUND(I509*H509,2)</f>
        <v>0</v>
      </c>
      <c r="K509" s="175" t="s">
        <v>1</v>
      </c>
      <c r="L509" s="180"/>
      <c r="M509" s="181" t="s">
        <v>1</v>
      </c>
      <c r="N509" s="182" t="s">
        <v>38</v>
      </c>
      <c r="P509" s="141">
        <f>O509*H509</f>
        <v>0</v>
      </c>
      <c r="Q509" s="141">
        <v>3.8999999999999998E-3</v>
      </c>
      <c r="R509" s="141">
        <f>Q509*H509</f>
        <v>7.7999999999999996E-3</v>
      </c>
      <c r="S509" s="141">
        <v>0</v>
      </c>
      <c r="T509" s="142">
        <f>S509*H509</f>
        <v>0</v>
      </c>
      <c r="AR509" s="143" t="s">
        <v>198</v>
      </c>
      <c r="AT509" s="143" t="s">
        <v>242</v>
      </c>
      <c r="AU509" s="143" t="s">
        <v>83</v>
      </c>
      <c r="AY509" s="17" t="s">
        <v>120</v>
      </c>
      <c r="BE509" s="144">
        <f>IF(N509="základní",J509,0)</f>
        <v>0</v>
      </c>
      <c r="BF509" s="144">
        <f>IF(N509="snížená",J509,0)</f>
        <v>0</v>
      </c>
      <c r="BG509" s="144">
        <f>IF(N509="zákl. přenesená",J509,0)</f>
        <v>0</v>
      </c>
      <c r="BH509" s="144">
        <f>IF(N509="sníž. přenesená",J509,0)</f>
        <v>0</v>
      </c>
      <c r="BI509" s="144">
        <f>IF(N509="nulová",J509,0)</f>
        <v>0</v>
      </c>
      <c r="BJ509" s="17" t="s">
        <v>81</v>
      </c>
      <c r="BK509" s="144">
        <f>ROUND(I509*H509,2)</f>
        <v>0</v>
      </c>
      <c r="BL509" s="17" t="s">
        <v>126</v>
      </c>
      <c r="BM509" s="143" t="s">
        <v>499</v>
      </c>
    </row>
    <row r="510" spans="2:65" s="1" customFormat="1" ht="19.5">
      <c r="B510" s="32"/>
      <c r="D510" s="146" t="s">
        <v>305</v>
      </c>
      <c r="F510" s="183" t="s">
        <v>321</v>
      </c>
      <c r="I510" s="184"/>
      <c r="L510" s="32"/>
      <c r="M510" s="185"/>
      <c r="T510" s="56"/>
      <c r="AT510" s="17" t="s">
        <v>305</v>
      </c>
      <c r="AU510" s="17" t="s">
        <v>83</v>
      </c>
    </row>
    <row r="511" spans="2:65" s="13" customFormat="1">
      <c r="B511" s="152"/>
      <c r="D511" s="146" t="s">
        <v>128</v>
      </c>
      <c r="E511" s="153" t="s">
        <v>1</v>
      </c>
      <c r="F511" s="154" t="s">
        <v>359</v>
      </c>
      <c r="H511" s="155">
        <v>1</v>
      </c>
      <c r="I511" s="156"/>
      <c r="L511" s="152"/>
      <c r="M511" s="157"/>
      <c r="T511" s="158"/>
      <c r="AT511" s="153" t="s">
        <v>128</v>
      </c>
      <c r="AU511" s="153" t="s">
        <v>83</v>
      </c>
      <c r="AV511" s="13" t="s">
        <v>83</v>
      </c>
      <c r="AW511" s="13" t="s">
        <v>30</v>
      </c>
      <c r="AX511" s="13" t="s">
        <v>73</v>
      </c>
      <c r="AY511" s="153" t="s">
        <v>120</v>
      </c>
    </row>
    <row r="512" spans="2:65" s="13" customFormat="1">
      <c r="B512" s="152"/>
      <c r="D512" s="146" t="s">
        <v>128</v>
      </c>
      <c r="E512" s="153" t="s">
        <v>1</v>
      </c>
      <c r="F512" s="154" t="s">
        <v>377</v>
      </c>
      <c r="H512" s="155">
        <v>1</v>
      </c>
      <c r="I512" s="156"/>
      <c r="L512" s="152"/>
      <c r="M512" s="157"/>
      <c r="T512" s="158"/>
      <c r="AT512" s="153" t="s">
        <v>128</v>
      </c>
      <c r="AU512" s="153" t="s">
        <v>83</v>
      </c>
      <c r="AV512" s="13" t="s">
        <v>83</v>
      </c>
      <c r="AW512" s="13" t="s">
        <v>30</v>
      </c>
      <c r="AX512" s="13" t="s">
        <v>73</v>
      </c>
      <c r="AY512" s="153" t="s">
        <v>120</v>
      </c>
    </row>
    <row r="513" spans="2:65" s="14" customFormat="1">
      <c r="B513" s="159"/>
      <c r="D513" s="146" t="s">
        <v>128</v>
      </c>
      <c r="E513" s="160" t="s">
        <v>1</v>
      </c>
      <c r="F513" s="161" t="s">
        <v>141</v>
      </c>
      <c r="H513" s="162">
        <v>2</v>
      </c>
      <c r="I513" s="163"/>
      <c r="L513" s="159"/>
      <c r="M513" s="164"/>
      <c r="T513" s="165"/>
      <c r="AT513" s="160" t="s">
        <v>128</v>
      </c>
      <c r="AU513" s="160" t="s">
        <v>83</v>
      </c>
      <c r="AV513" s="14" t="s">
        <v>126</v>
      </c>
      <c r="AW513" s="14" t="s">
        <v>30</v>
      </c>
      <c r="AX513" s="14" t="s">
        <v>81</v>
      </c>
      <c r="AY513" s="160" t="s">
        <v>120</v>
      </c>
    </row>
    <row r="514" spans="2:65" s="1" customFormat="1" ht="16.5" customHeight="1">
      <c r="B514" s="32"/>
      <c r="C514" s="173" t="s">
        <v>500</v>
      </c>
      <c r="D514" s="173" t="s">
        <v>242</v>
      </c>
      <c r="E514" s="174" t="s">
        <v>501</v>
      </c>
      <c r="F514" s="175" t="s">
        <v>502</v>
      </c>
      <c r="G514" s="176" t="s">
        <v>298</v>
      </c>
      <c r="H514" s="177">
        <v>1</v>
      </c>
      <c r="I514" s="179">
        <v>0</v>
      </c>
      <c r="J514" s="179">
        <f>ROUND(I514*H514,2)</f>
        <v>0</v>
      </c>
      <c r="K514" s="175" t="s">
        <v>1</v>
      </c>
      <c r="L514" s="180"/>
      <c r="M514" s="181" t="s">
        <v>1</v>
      </c>
      <c r="N514" s="182" t="s">
        <v>38</v>
      </c>
      <c r="P514" s="141">
        <f>O514*H514</f>
        <v>0</v>
      </c>
      <c r="Q514" s="141">
        <v>2.4599999999999999E-3</v>
      </c>
      <c r="R514" s="141">
        <f>Q514*H514</f>
        <v>2.4599999999999999E-3</v>
      </c>
      <c r="S514" s="141">
        <v>0</v>
      </c>
      <c r="T514" s="142">
        <f>S514*H514</f>
        <v>0</v>
      </c>
      <c r="AR514" s="143" t="s">
        <v>198</v>
      </c>
      <c r="AT514" s="143" t="s">
        <v>242</v>
      </c>
      <c r="AU514" s="143" t="s">
        <v>83</v>
      </c>
      <c r="AY514" s="17" t="s">
        <v>120</v>
      </c>
      <c r="BE514" s="144">
        <f>IF(N514="základní",J514,0)</f>
        <v>0</v>
      </c>
      <c r="BF514" s="144">
        <f>IF(N514="snížená",J514,0)</f>
        <v>0</v>
      </c>
      <c r="BG514" s="144">
        <f>IF(N514="zákl. přenesená",J514,0)</f>
        <v>0</v>
      </c>
      <c r="BH514" s="144">
        <f>IF(N514="sníž. přenesená",J514,0)</f>
        <v>0</v>
      </c>
      <c r="BI514" s="144">
        <f>IF(N514="nulová",J514,0)</f>
        <v>0</v>
      </c>
      <c r="BJ514" s="17" t="s">
        <v>81</v>
      </c>
      <c r="BK514" s="144">
        <f>ROUND(I514*H514,2)</f>
        <v>0</v>
      </c>
      <c r="BL514" s="17" t="s">
        <v>126</v>
      </c>
      <c r="BM514" s="143" t="s">
        <v>503</v>
      </c>
    </row>
    <row r="515" spans="2:65" s="1" customFormat="1" ht="19.5">
      <c r="B515" s="32"/>
      <c r="D515" s="146" t="s">
        <v>305</v>
      </c>
      <c r="F515" s="183" t="s">
        <v>321</v>
      </c>
      <c r="I515" s="184"/>
      <c r="L515" s="32"/>
      <c r="M515" s="185"/>
      <c r="T515" s="56"/>
      <c r="AT515" s="17" t="s">
        <v>305</v>
      </c>
      <c r="AU515" s="17" t="s">
        <v>83</v>
      </c>
    </row>
    <row r="516" spans="2:65" s="1" customFormat="1" ht="16.5" customHeight="1">
      <c r="B516" s="32"/>
      <c r="C516" s="173" t="s">
        <v>504</v>
      </c>
      <c r="D516" s="173" t="s">
        <v>242</v>
      </c>
      <c r="E516" s="174" t="s">
        <v>505</v>
      </c>
      <c r="F516" s="175" t="s">
        <v>506</v>
      </c>
      <c r="G516" s="176" t="s">
        <v>298</v>
      </c>
      <c r="H516" s="177">
        <v>60</v>
      </c>
      <c r="I516" s="179">
        <v>0</v>
      </c>
      <c r="J516" s="179">
        <f>ROUND(I516*H516,2)</f>
        <v>0</v>
      </c>
      <c r="K516" s="175" t="s">
        <v>1</v>
      </c>
      <c r="L516" s="180"/>
      <c r="M516" s="181" t="s">
        <v>1</v>
      </c>
      <c r="N516" s="182" t="s">
        <v>38</v>
      </c>
      <c r="P516" s="141">
        <f>O516*H516</f>
        <v>0</v>
      </c>
      <c r="Q516" s="141">
        <v>1.01E-3</v>
      </c>
      <c r="R516" s="141">
        <f>Q516*H516</f>
        <v>6.0600000000000001E-2</v>
      </c>
      <c r="S516" s="141">
        <v>0</v>
      </c>
      <c r="T516" s="142">
        <f>S516*H516</f>
        <v>0</v>
      </c>
      <c r="AR516" s="143" t="s">
        <v>198</v>
      </c>
      <c r="AT516" s="143" t="s">
        <v>242</v>
      </c>
      <c r="AU516" s="143" t="s">
        <v>83</v>
      </c>
      <c r="AY516" s="17" t="s">
        <v>120</v>
      </c>
      <c r="BE516" s="144">
        <f>IF(N516="základní",J516,0)</f>
        <v>0</v>
      </c>
      <c r="BF516" s="144">
        <f>IF(N516="snížená",J516,0)</f>
        <v>0</v>
      </c>
      <c r="BG516" s="144">
        <f>IF(N516="zákl. přenesená",J516,0)</f>
        <v>0</v>
      </c>
      <c r="BH516" s="144">
        <f>IF(N516="sníž. přenesená",J516,0)</f>
        <v>0</v>
      </c>
      <c r="BI516" s="144">
        <f>IF(N516="nulová",J516,0)</f>
        <v>0</v>
      </c>
      <c r="BJ516" s="17" t="s">
        <v>81</v>
      </c>
      <c r="BK516" s="144">
        <f>ROUND(I516*H516,2)</f>
        <v>0</v>
      </c>
      <c r="BL516" s="17" t="s">
        <v>126</v>
      </c>
      <c r="BM516" s="143" t="s">
        <v>507</v>
      </c>
    </row>
    <row r="517" spans="2:65" s="1" customFormat="1" ht="19.5">
      <c r="B517" s="32"/>
      <c r="D517" s="146" t="s">
        <v>305</v>
      </c>
      <c r="F517" s="183" t="s">
        <v>321</v>
      </c>
      <c r="I517" s="184"/>
      <c r="L517" s="32"/>
      <c r="M517" s="185"/>
      <c r="T517" s="56"/>
      <c r="AT517" s="17" t="s">
        <v>305</v>
      </c>
      <c r="AU517" s="17" t="s">
        <v>83</v>
      </c>
    </row>
    <row r="518" spans="2:65" s="1" customFormat="1" ht="24.2" customHeight="1">
      <c r="B518" s="32"/>
      <c r="C518" s="173" t="s">
        <v>508</v>
      </c>
      <c r="D518" s="173" t="s">
        <v>242</v>
      </c>
      <c r="E518" s="174" t="s">
        <v>509</v>
      </c>
      <c r="F518" s="175" t="s">
        <v>510</v>
      </c>
      <c r="G518" s="176" t="s">
        <v>298</v>
      </c>
      <c r="H518" s="177">
        <v>20</v>
      </c>
      <c r="I518" s="179">
        <v>0</v>
      </c>
      <c r="J518" s="179">
        <f>ROUND(I518*H518,2)</f>
        <v>0</v>
      </c>
      <c r="K518" s="175" t="s">
        <v>1</v>
      </c>
      <c r="L518" s="180"/>
      <c r="M518" s="181" t="s">
        <v>1</v>
      </c>
      <c r="N518" s="182" t="s">
        <v>38</v>
      </c>
      <c r="P518" s="141">
        <f>O518*H518</f>
        <v>0</v>
      </c>
      <c r="Q518" s="141">
        <v>1E-3</v>
      </c>
      <c r="R518" s="141">
        <f>Q518*H518</f>
        <v>0.02</v>
      </c>
      <c r="S518" s="141">
        <v>0</v>
      </c>
      <c r="T518" s="142">
        <f>S518*H518</f>
        <v>0</v>
      </c>
      <c r="AR518" s="143" t="s">
        <v>198</v>
      </c>
      <c r="AT518" s="143" t="s">
        <v>242</v>
      </c>
      <c r="AU518" s="143" t="s">
        <v>83</v>
      </c>
      <c r="AY518" s="17" t="s">
        <v>120</v>
      </c>
      <c r="BE518" s="144">
        <f>IF(N518="základní",J518,0)</f>
        <v>0</v>
      </c>
      <c r="BF518" s="144">
        <f>IF(N518="snížená",J518,0)</f>
        <v>0</v>
      </c>
      <c r="BG518" s="144">
        <f>IF(N518="zákl. přenesená",J518,0)</f>
        <v>0</v>
      </c>
      <c r="BH518" s="144">
        <f>IF(N518="sníž. přenesená",J518,0)</f>
        <v>0</v>
      </c>
      <c r="BI518" s="144">
        <f>IF(N518="nulová",J518,0)</f>
        <v>0</v>
      </c>
      <c r="BJ518" s="17" t="s">
        <v>81</v>
      </c>
      <c r="BK518" s="144">
        <f>ROUND(I518*H518,2)</f>
        <v>0</v>
      </c>
      <c r="BL518" s="17" t="s">
        <v>126</v>
      </c>
      <c r="BM518" s="143" t="s">
        <v>511</v>
      </c>
    </row>
    <row r="519" spans="2:65" s="1" customFormat="1" ht="19.5">
      <c r="B519" s="32"/>
      <c r="D519" s="146" t="s">
        <v>305</v>
      </c>
      <c r="F519" s="183" t="s">
        <v>321</v>
      </c>
      <c r="I519" s="184"/>
      <c r="L519" s="32"/>
      <c r="M519" s="185"/>
      <c r="T519" s="56"/>
      <c r="AT519" s="17" t="s">
        <v>305</v>
      </c>
      <c r="AU519" s="17" t="s">
        <v>83</v>
      </c>
    </row>
    <row r="520" spans="2:65" s="13" customFormat="1">
      <c r="B520" s="152"/>
      <c r="D520" s="146" t="s">
        <v>128</v>
      </c>
      <c r="E520" s="153" t="s">
        <v>1</v>
      </c>
      <c r="F520" s="154" t="s">
        <v>512</v>
      </c>
      <c r="H520" s="155">
        <v>17</v>
      </c>
      <c r="I520" s="156"/>
      <c r="L520" s="152"/>
      <c r="M520" s="157"/>
      <c r="T520" s="158"/>
      <c r="AT520" s="153" t="s">
        <v>128</v>
      </c>
      <c r="AU520" s="153" t="s">
        <v>83</v>
      </c>
      <c r="AV520" s="13" t="s">
        <v>83</v>
      </c>
      <c r="AW520" s="13" t="s">
        <v>30</v>
      </c>
      <c r="AX520" s="13" t="s">
        <v>73</v>
      </c>
      <c r="AY520" s="153" t="s">
        <v>120</v>
      </c>
    </row>
    <row r="521" spans="2:65" s="13" customFormat="1">
      <c r="B521" s="152"/>
      <c r="D521" s="146" t="s">
        <v>128</v>
      </c>
      <c r="E521" s="153" t="s">
        <v>1</v>
      </c>
      <c r="F521" s="154" t="s">
        <v>513</v>
      </c>
      <c r="H521" s="155">
        <v>3</v>
      </c>
      <c r="I521" s="156"/>
      <c r="L521" s="152"/>
      <c r="M521" s="157"/>
      <c r="T521" s="158"/>
      <c r="AT521" s="153" t="s">
        <v>128</v>
      </c>
      <c r="AU521" s="153" t="s">
        <v>83</v>
      </c>
      <c r="AV521" s="13" t="s">
        <v>83</v>
      </c>
      <c r="AW521" s="13" t="s">
        <v>30</v>
      </c>
      <c r="AX521" s="13" t="s">
        <v>73</v>
      </c>
      <c r="AY521" s="153" t="s">
        <v>120</v>
      </c>
    </row>
    <row r="522" spans="2:65" s="14" customFormat="1">
      <c r="B522" s="159"/>
      <c r="D522" s="146" t="s">
        <v>128</v>
      </c>
      <c r="E522" s="160" t="s">
        <v>1</v>
      </c>
      <c r="F522" s="161" t="s">
        <v>141</v>
      </c>
      <c r="H522" s="162">
        <v>20</v>
      </c>
      <c r="I522" s="163"/>
      <c r="L522" s="159"/>
      <c r="M522" s="164"/>
      <c r="T522" s="165"/>
      <c r="AT522" s="160" t="s">
        <v>128</v>
      </c>
      <c r="AU522" s="160" t="s">
        <v>83</v>
      </c>
      <c r="AV522" s="14" t="s">
        <v>126</v>
      </c>
      <c r="AW522" s="14" t="s">
        <v>30</v>
      </c>
      <c r="AX522" s="14" t="s">
        <v>81</v>
      </c>
      <c r="AY522" s="160" t="s">
        <v>120</v>
      </c>
    </row>
    <row r="523" spans="2:65" s="1" customFormat="1" ht="24.2" customHeight="1">
      <c r="B523" s="32"/>
      <c r="C523" s="173" t="s">
        <v>514</v>
      </c>
      <c r="D523" s="173" t="s">
        <v>242</v>
      </c>
      <c r="E523" s="174" t="s">
        <v>515</v>
      </c>
      <c r="F523" s="175" t="s">
        <v>516</v>
      </c>
      <c r="G523" s="176" t="s">
        <v>298</v>
      </c>
      <c r="H523" s="177">
        <v>14</v>
      </c>
      <c r="I523" s="179">
        <v>0</v>
      </c>
      <c r="J523" s="179">
        <f>ROUND(I523*H523,2)</f>
        <v>0</v>
      </c>
      <c r="K523" s="175" t="s">
        <v>1</v>
      </c>
      <c r="L523" s="180"/>
      <c r="M523" s="181" t="s">
        <v>1</v>
      </c>
      <c r="N523" s="182" t="s">
        <v>38</v>
      </c>
      <c r="P523" s="141">
        <f>O523*H523</f>
        <v>0</v>
      </c>
      <c r="Q523" s="141">
        <v>1E-3</v>
      </c>
      <c r="R523" s="141">
        <f>Q523*H523</f>
        <v>1.4E-2</v>
      </c>
      <c r="S523" s="141">
        <v>0</v>
      </c>
      <c r="T523" s="142">
        <f>S523*H523</f>
        <v>0</v>
      </c>
      <c r="AR523" s="143" t="s">
        <v>198</v>
      </c>
      <c r="AT523" s="143" t="s">
        <v>242</v>
      </c>
      <c r="AU523" s="143" t="s">
        <v>83</v>
      </c>
      <c r="AY523" s="17" t="s">
        <v>120</v>
      </c>
      <c r="BE523" s="144">
        <f>IF(N523="základní",J523,0)</f>
        <v>0</v>
      </c>
      <c r="BF523" s="144">
        <f>IF(N523="snížená",J523,0)</f>
        <v>0</v>
      </c>
      <c r="BG523" s="144">
        <f>IF(N523="zákl. přenesená",J523,0)</f>
        <v>0</v>
      </c>
      <c r="BH523" s="144">
        <f>IF(N523="sníž. přenesená",J523,0)</f>
        <v>0</v>
      </c>
      <c r="BI523" s="144">
        <f>IF(N523="nulová",J523,0)</f>
        <v>0</v>
      </c>
      <c r="BJ523" s="17" t="s">
        <v>81</v>
      </c>
      <c r="BK523" s="144">
        <f>ROUND(I523*H523,2)</f>
        <v>0</v>
      </c>
      <c r="BL523" s="17" t="s">
        <v>126</v>
      </c>
      <c r="BM523" s="143" t="s">
        <v>517</v>
      </c>
    </row>
    <row r="524" spans="2:65" s="1" customFormat="1" ht="19.5">
      <c r="B524" s="32"/>
      <c r="D524" s="146" t="s">
        <v>305</v>
      </c>
      <c r="F524" s="183" t="s">
        <v>321</v>
      </c>
      <c r="I524" s="184"/>
      <c r="L524" s="32"/>
      <c r="M524" s="185"/>
      <c r="T524" s="56"/>
      <c r="AT524" s="17" t="s">
        <v>305</v>
      </c>
      <c r="AU524" s="17" t="s">
        <v>83</v>
      </c>
    </row>
    <row r="525" spans="2:65" s="13" customFormat="1">
      <c r="B525" s="152"/>
      <c r="D525" s="146" t="s">
        <v>128</v>
      </c>
      <c r="E525" s="153" t="s">
        <v>1</v>
      </c>
      <c r="F525" s="154" t="s">
        <v>518</v>
      </c>
      <c r="H525" s="155">
        <v>7</v>
      </c>
      <c r="I525" s="156"/>
      <c r="L525" s="152"/>
      <c r="M525" s="157"/>
      <c r="T525" s="158"/>
      <c r="AT525" s="153" t="s">
        <v>128</v>
      </c>
      <c r="AU525" s="153" t="s">
        <v>83</v>
      </c>
      <c r="AV525" s="13" t="s">
        <v>83</v>
      </c>
      <c r="AW525" s="13" t="s">
        <v>30</v>
      </c>
      <c r="AX525" s="13" t="s">
        <v>73</v>
      </c>
      <c r="AY525" s="153" t="s">
        <v>120</v>
      </c>
    </row>
    <row r="526" spans="2:65" s="13" customFormat="1">
      <c r="B526" s="152"/>
      <c r="D526" s="146" t="s">
        <v>128</v>
      </c>
      <c r="E526" s="153" t="s">
        <v>1</v>
      </c>
      <c r="F526" s="154" t="s">
        <v>519</v>
      </c>
      <c r="H526" s="155">
        <v>7</v>
      </c>
      <c r="I526" s="156"/>
      <c r="L526" s="152"/>
      <c r="M526" s="157"/>
      <c r="T526" s="158"/>
      <c r="AT526" s="153" t="s">
        <v>128</v>
      </c>
      <c r="AU526" s="153" t="s">
        <v>83</v>
      </c>
      <c r="AV526" s="13" t="s">
        <v>83</v>
      </c>
      <c r="AW526" s="13" t="s">
        <v>30</v>
      </c>
      <c r="AX526" s="13" t="s">
        <v>73</v>
      </c>
      <c r="AY526" s="153" t="s">
        <v>120</v>
      </c>
    </row>
    <row r="527" spans="2:65" s="14" customFormat="1">
      <c r="B527" s="159"/>
      <c r="D527" s="146" t="s">
        <v>128</v>
      </c>
      <c r="E527" s="160" t="s">
        <v>1</v>
      </c>
      <c r="F527" s="161" t="s">
        <v>141</v>
      </c>
      <c r="H527" s="162">
        <v>14</v>
      </c>
      <c r="I527" s="163"/>
      <c r="L527" s="159"/>
      <c r="M527" s="164"/>
      <c r="T527" s="165"/>
      <c r="AT527" s="160" t="s">
        <v>128</v>
      </c>
      <c r="AU527" s="160" t="s">
        <v>83</v>
      </c>
      <c r="AV527" s="14" t="s">
        <v>126</v>
      </c>
      <c r="AW527" s="14" t="s">
        <v>30</v>
      </c>
      <c r="AX527" s="14" t="s">
        <v>81</v>
      </c>
      <c r="AY527" s="160" t="s">
        <v>120</v>
      </c>
    </row>
    <row r="528" spans="2:65" s="1" customFormat="1" ht="24.2" customHeight="1">
      <c r="B528" s="32"/>
      <c r="C528" s="173" t="s">
        <v>520</v>
      </c>
      <c r="D528" s="173" t="s">
        <v>242</v>
      </c>
      <c r="E528" s="174" t="s">
        <v>521</v>
      </c>
      <c r="F528" s="175" t="s">
        <v>522</v>
      </c>
      <c r="G528" s="176" t="s">
        <v>298</v>
      </c>
      <c r="H528" s="177">
        <v>184</v>
      </c>
      <c r="I528" s="179">
        <v>0</v>
      </c>
      <c r="J528" s="179">
        <f>ROUND(I528*H528,2)</f>
        <v>0</v>
      </c>
      <c r="K528" s="175" t="s">
        <v>1</v>
      </c>
      <c r="L528" s="180"/>
      <c r="M528" s="181" t="s">
        <v>1</v>
      </c>
      <c r="N528" s="182" t="s">
        <v>38</v>
      </c>
      <c r="P528" s="141">
        <f>O528*H528</f>
        <v>0</v>
      </c>
      <c r="Q528" s="141">
        <v>2.0000000000000001E-4</v>
      </c>
      <c r="R528" s="141">
        <f>Q528*H528</f>
        <v>3.6799999999999999E-2</v>
      </c>
      <c r="S528" s="141">
        <v>0</v>
      </c>
      <c r="T528" s="142">
        <f>S528*H528</f>
        <v>0</v>
      </c>
      <c r="AR528" s="143" t="s">
        <v>198</v>
      </c>
      <c r="AT528" s="143" t="s">
        <v>242</v>
      </c>
      <c r="AU528" s="143" t="s">
        <v>83</v>
      </c>
      <c r="AY528" s="17" t="s">
        <v>120</v>
      </c>
      <c r="BE528" s="144">
        <f>IF(N528="základní",J528,0)</f>
        <v>0</v>
      </c>
      <c r="BF528" s="144">
        <f>IF(N528="snížená",J528,0)</f>
        <v>0</v>
      </c>
      <c r="BG528" s="144">
        <f>IF(N528="zákl. přenesená",J528,0)</f>
        <v>0</v>
      </c>
      <c r="BH528" s="144">
        <f>IF(N528="sníž. přenesená",J528,0)</f>
        <v>0</v>
      </c>
      <c r="BI528" s="144">
        <f>IF(N528="nulová",J528,0)</f>
        <v>0</v>
      </c>
      <c r="BJ528" s="17" t="s">
        <v>81</v>
      </c>
      <c r="BK528" s="144">
        <f>ROUND(I528*H528,2)</f>
        <v>0</v>
      </c>
      <c r="BL528" s="17" t="s">
        <v>126</v>
      </c>
      <c r="BM528" s="143" t="s">
        <v>523</v>
      </c>
    </row>
    <row r="529" spans="2:65" s="1" customFormat="1" ht="19.5">
      <c r="B529" s="32"/>
      <c r="D529" s="146" t="s">
        <v>305</v>
      </c>
      <c r="F529" s="183" t="s">
        <v>321</v>
      </c>
      <c r="I529" s="184"/>
      <c r="L529" s="32"/>
      <c r="M529" s="185"/>
      <c r="T529" s="56"/>
      <c r="AT529" s="17" t="s">
        <v>305</v>
      </c>
      <c r="AU529" s="17" t="s">
        <v>83</v>
      </c>
    </row>
    <row r="530" spans="2:65" s="13" customFormat="1">
      <c r="B530" s="152"/>
      <c r="D530" s="146" t="s">
        <v>128</v>
      </c>
      <c r="E530" s="153" t="s">
        <v>1</v>
      </c>
      <c r="F530" s="154" t="s">
        <v>524</v>
      </c>
      <c r="H530" s="155">
        <v>56</v>
      </c>
      <c r="I530" s="156"/>
      <c r="L530" s="152"/>
      <c r="M530" s="157"/>
      <c r="T530" s="158"/>
      <c r="AT530" s="153" t="s">
        <v>128</v>
      </c>
      <c r="AU530" s="153" t="s">
        <v>83</v>
      </c>
      <c r="AV530" s="13" t="s">
        <v>83</v>
      </c>
      <c r="AW530" s="13" t="s">
        <v>30</v>
      </c>
      <c r="AX530" s="13" t="s">
        <v>73</v>
      </c>
      <c r="AY530" s="153" t="s">
        <v>120</v>
      </c>
    </row>
    <row r="531" spans="2:65" s="13" customFormat="1">
      <c r="B531" s="152"/>
      <c r="D531" s="146" t="s">
        <v>128</v>
      </c>
      <c r="E531" s="153" t="s">
        <v>1</v>
      </c>
      <c r="F531" s="154" t="s">
        <v>525</v>
      </c>
      <c r="H531" s="155">
        <v>24</v>
      </c>
      <c r="I531" s="156"/>
      <c r="L531" s="152"/>
      <c r="M531" s="157"/>
      <c r="T531" s="158"/>
      <c r="AT531" s="153" t="s">
        <v>128</v>
      </c>
      <c r="AU531" s="153" t="s">
        <v>83</v>
      </c>
      <c r="AV531" s="13" t="s">
        <v>83</v>
      </c>
      <c r="AW531" s="13" t="s">
        <v>30</v>
      </c>
      <c r="AX531" s="13" t="s">
        <v>73</v>
      </c>
      <c r="AY531" s="153" t="s">
        <v>120</v>
      </c>
    </row>
    <row r="532" spans="2:65" s="13" customFormat="1">
      <c r="B532" s="152"/>
      <c r="D532" s="146" t="s">
        <v>128</v>
      </c>
      <c r="E532" s="153" t="s">
        <v>1</v>
      </c>
      <c r="F532" s="154" t="s">
        <v>526</v>
      </c>
      <c r="H532" s="155">
        <v>24</v>
      </c>
      <c r="I532" s="156"/>
      <c r="L532" s="152"/>
      <c r="M532" s="157"/>
      <c r="T532" s="158"/>
      <c r="AT532" s="153" t="s">
        <v>128</v>
      </c>
      <c r="AU532" s="153" t="s">
        <v>83</v>
      </c>
      <c r="AV532" s="13" t="s">
        <v>83</v>
      </c>
      <c r="AW532" s="13" t="s">
        <v>30</v>
      </c>
      <c r="AX532" s="13" t="s">
        <v>73</v>
      </c>
      <c r="AY532" s="153" t="s">
        <v>120</v>
      </c>
    </row>
    <row r="533" spans="2:65" s="13" customFormat="1">
      <c r="B533" s="152"/>
      <c r="D533" s="146" t="s">
        <v>128</v>
      </c>
      <c r="E533" s="153" t="s">
        <v>1</v>
      </c>
      <c r="F533" s="154" t="s">
        <v>527</v>
      </c>
      <c r="H533" s="155">
        <v>24</v>
      </c>
      <c r="I533" s="156"/>
      <c r="L533" s="152"/>
      <c r="M533" s="157"/>
      <c r="T533" s="158"/>
      <c r="AT533" s="153" t="s">
        <v>128</v>
      </c>
      <c r="AU533" s="153" t="s">
        <v>83</v>
      </c>
      <c r="AV533" s="13" t="s">
        <v>83</v>
      </c>
      <c r="AW533" s="13" t="s">
        <v>30</v>
      </c>
      <c r="AX533" s="13" t="s">
        <v>73</v>
      </c>
      <c r="AY533" s="153" t="s">
        <v>120</v>
      </c>
    </row>
    <row r="534" spans="2:65" s="13" customFormat="1">
      <c r="B534" s="152"/>
      <c r="D534" s="146" t="s">
        <v>128</v>
      </c>
      <c r="E534" s="153" t="s">
        <v>1</v>
      </c>
      <c r="F534" s="154" t="s">
        <v>528</v>
      </c>
      <c r="H534" s="155">
        <v>56</v>
      </c>
      <c r="I534" s="156"/>
      <c r="L534" s="152"/>
      <c r="M534" s="157"/>
      <c r="T534" s="158"/>
      <c r="AT534" s="153" t="s">
        <v>128</v>
      </c>
      <c r="AU534" s="153" t="s">
        <v>83</v>
      </c>
      <c r="AV534" s="13" t="s">
        <v>83</v>
      </c>
      <c r="AW534" s="13" t="s">
        <v>30</v>
      </c>
      <c r="AX534" s="13" t="s">
        <v>73</v>
      </c>
      <c r="AY534" s="153" t="s">
        <v>120</v>
      </c>
    </row>
    <row r="535" spans="2:65" s="14" customFormat="1">
      <c r="B535" s="159"/>
      <c r="D535" s="146" t="s">
        <v>128</v>
      </c>
      <c r="E535" s="160" t="s">
        <v>1</v>
      </c>
      <c r="F535" s="161" t="s">
        <v>141</v>
      </c>
      <c r="H535" s="162">
        <v>184</v>
      </c>
      <c r="I535" s="163"/>
      <c r="L535" s="159"/>
      <c r="M535" s="164"/>
      <c r="T535" s="165"/>
      <c r="AT535" s="160" t="s">
        <v>128</v>
      </c>
      <c r="AU535" s="160" t="s">
        <v>83</v>
      </c>
      <c r="AV535" s="14" t="s">
        <v>126</v>
      </c>
      <c r="AW535" s="14" t="s">
        <v>30</v>
      </c>
      <c r="AX535" s="14" t="s">
        <v>81</v>
      </c>
      <c r="AY535" s="160" t="s">
        <v>120</v>
      </c>
    </row>
    <row r="536" spans="2:65" s="1" customFormat="1" ht="24.2" customHeight="1">
      <c r="B536" s="32"/>
      <c r="C536" s="173" t="s">
        <v>529</v>
      </c>
      <c r="D536" s="173" t="s">
        <v>242</v>
      </c>
      <c r="E536" s="174" t="s">
        <v>530</v>
      </c>
      <c r="F536" s="175" t="s">
        <v>531</v>
      </c>
      <c r="G536" s="176" t="s">
        <v>298</v>
      </c>
      <c r="H536" s="177">
        <v>160</v>
      </c>
      <c r="I536" s="179">
        <v>0</v>
      </c>
      <c r="J536" s="179">
        <f>ROUND(I536*H536,2)</f>
        <v>0</v>
      </c>
      <c r="K536" s="175" t="s">
        <v>1</v>
      </c>
      <c r="L536" s="180"/>
      <c r="M536" s="181" t="s">
        <v>1</v>
      </c>
      <c r="N536" s="182" t="s">
        <v>38</v>
      </c>
      <c r="P536" s="141">
        <f>O536*H536</f>
        <v>0</v>
      </c>
      <c r="Q536" s="141">
        <v>2.9999999999999997E-4</v>
      </c>
      <c r="R536" s="141">
        <f>Q536*H536</f>
        <v>4.7999999999999994E-2</v>
      </c>
      <c r="S536" s="141">
        <v>0</v>
      </c>
      <c r="T536" s="142">
        <f>S536*H536</f>
        <v>0</v>
      </c>
      <c r="AR536" s="143" t="s">
        <v>198</v>
      </c>
      <c r="AT536" s="143" t="s">
        <v>242</v>
      </c>
      <c r="AU536" s="143" t="s">
        <v>83</v>
      </c>
      <c r="AY536" s="17" t="s">
        <v>120</v>
      </c>
      <c r="BE536" s="144">
        <f>IF(N536="základní",J536,0)</f>
        <v>0</v>
      </c>
      <c r="BF536" s="144">
        <f>IF(N536="snížená",J536,0)</f>
        <v>0</v>
      </c>
      <c r="BG536" s="144">
        <f>IF(N536="zákl. přenesená",J536,0)</f>
        <v>0</v>
      </c>
      <c r="BH536" s="144">
        <f>IF(N536="sníž. přenesená",J536,0)</f>
        <v>0</v>
      </c>
      <c r="BI536" s="144">
        <f>IF(N536="nulová",J536,0)</f>
        <v>0</v>
      </c>
      <c r="BJ536" s="17" t="s">
        <v>81</v>
      </c>
      <c r="BK536" s="144">
        <f>ROUND(I536*H536,2)</f>
        <v>0</v>
      </c>
      <c r="BL536" s="17" t="s">
        <v>126</v>
      </c>
      <c r="BM536" s="143" t="s">
        <v>532</v>
      </c>
    </row>
    <row r="537" spans="2:65" s="1" customFormat="1" ht="19.5">
      <c r="B537" s="32"/>
      <c r="D537" s="146" t="s">
        <v>305</v>
      </c>
      <c r="F537" s="183" t="s">
        <v>321</v>
      </c>
      <c r="I537" s="184"/>
      <c r="L537" s="32"/>
      <c r="M537" s="185"/>
      <c r="T537" s="56"/>
      <c r="AT537" s="17" t="s">
        <v>305</v>
      </c>
      <c r="AU537" s="17" t="s">
        <v>83</v>
      </c>
    </row>
    <row r="538" spans="2:65" s="13" customFormat="1">
      <c r="B538" s="152"/>
      <c r="D538" s="146" t="s">
        <v>128</v>
      </c>
      <c r="E538" s="153" t="s">
        <v>1</v>
      </c>
      <c r="F538" s="154" t="s">
        <v>533</v>
      </c>
      <c r="H538" s="155">
        <v>136</v>
      </c>
      <c r="I538" s="156"/>
      <c r="L538" s="152"/>
      <c r="M538" s="157"/>
      <c r="T538" s="158"/>
      <c r="AT538" s="153" t="s">
        <v>128</v>
      </c>
      <c r="AU538" s="153" t="s">
        <v>83</v>
      </c>
      <c r="AV538" s="13" t="s">
        <v>83</v>
      </c>
      <c r="AW538" s="13" t="s">
        <v>30</v>
      </c>
      <c r="AX538" s="13" t="s">
        <v>73</v>
      </c>
      <c r="AY538" s="153" t="s">
        <v>120</v>
      </c>
    </row>
    <row r="539" spans="2:65" s="13" customFormat="1">
      <c r="B539" s="152"/>
      <c r="D539" s="146" t="s">
        <v>128</v>
      </c>
      <c r="E539" s="153" t="s">
        <v>1</v>
      </c>
      <c r="F539" s="154" t="s">
        <v>534</v>
      </c>
      <c r="H539" s="155">
        <v>24</v>
      </c>
      <c r="I539" s="156"/>
      <c r="L539" s="152"/>
      <c r="M539" s="157"/>
      <c r="T539" s="158"/>
      <c r="AT539" s="153" t="s">
        <v>128</v>
      </c>
      <c r="AU539" s="153" t="s">
        <v>83</v>
      </c>
      <c r="AV539" s="13" t="s">
        <v>83</v>
      </c>
      <c r="AW539" s="13" t="s">
        <v>30</v>
      </c>
      <c r="AX539" s="13" t="s">
        <v>73</v>
      </c>
      <c r="AY539" s="153" t="s">
        <v>120</v>
      </c>
    </row>
    <row r="540" spans="2:65" s="14" customFormat="1">
      <c r="B540" s="159"/>
      <c r="D540" s="146" t="s">
        <v>128</v>
      </c>
      <c r="E540" s="160" t="s">
        <v>1</v>
      </c>
      <c r="F540" s="161" t="s">
        <v>141</v>
      </c>
      <c r="H540" s="162">
        <v>160</v>
      </c>
      <c r="I540" s="163"/>
      <c r="L540" s="159"/>
      <c r="M540" s="164"/>
      <c r="T540" s="165"/>
      <c r="AT540" s="160" t="s">
        <v>128</v>
      </c>
      <c r="AU540" s="160" t="s">
        <v>83</v>
      </c>
      <c r="AV540" s="14" t="s">
        <v>126</v>
      </c>
      <c r="AW540" s="14" t="s">
        <v>30</v>
      </c>
      <c r="AX540" s="14" t="s">
        <v>81</v>
      </c>
      <c r="AY540" s="160" t="s">
        <v>120</v>
      </c>
    </row>
    <row r="541" spans="2:65" s="1" customFormat="1" ht="16.5" customHeight="1">
      <c r="B541" s="32"/>
      <c r="C541" s="132" t="s">
        <v>535</v>
      </c>
      <c r="D541" s="132" t="s">
        <v>122</v>
      </c>
      <c r="E541" s="133" t="s">
        <v>536</v>
      </c>
      <c r="F541" s="134" t="s">
        <v>537</v>
      </c>
      <c r="G541" s="135" t="s">
        <v>298</v>
      </c>
      <c r="H541" s="136">
        <v>2</v>
      </c>
      <c r="I541" s="137"/>
      <c r="J541" s="138">
        <f>ROUND(I541*H541,2)</f>
        <v>0</v>
      </c>
      <c r="K541" s="134" t="s">
        <v>299</v>
      </c>
      <c r="L541" s="32"/>
      <c r="M541" s="139" t="s">
        <v>1</v>
      </c>
      <c r="N541" s="140" t="s">
        <v>38</v>
      </c>
      <c r="P541" s="141">
        <f>O541*H541</f>
        <v>0</v>
      </c>
      <c r="Q541" s="141">
        <v>1.7000000000000001E-4</v>
      </c>
      <c r="R541" s="141">
        <f>Q541*H541</f>
        <v>3.4000000000000002E-4</v>
      </c>
      <c r="S541" s="141">
        <v>0</v>
      </c>
      <c r="T541" s="142">
        <f>S541*H541</f>
        <v>0</v>
      </c>
      <c r="AR541" s="143" t="s">
        <v>126</v>
      </c>
      <c r="AT541" s="143" t="s">
        <v>122</v>
      </c>
      <c r="AU541" s="143" t="s">
        <v>83</v>
      </c>
      <c r="AY541" s="17" t="s">
        <v>120</v>
      </c>
      <c r="BE541" s="144">
        <f>IF(N541="základní",J541,0)</f>
        <v>0</v>
      </c>
      <c r="BF541" s="144">
        <f>IF(N541="snížená",J541,0)</f>
        <v>0</v>
      </c>
      <c r="BG541" s="144">
        <f>IF(N541="zákl. přenesená",J541,0)</f>
        <v>0</v>
      </c>
      <c r="BH541" s="144">
        <f>IF(N541="sníž. přenesená",J541,0)</f>
        <v>0</v>
      </c>
      <c r="BI541" s="144">
        <f>IF(N541="nulová",J541,0)</f>
        <v>0</v>
      </c>
      <c r="BJ541" s="17" t="s">
        <v>81</v>
      </c>
      <c r="BK541" s="144">
        <f>ROUND(I541*H541,2)</f>
        <v>0</v>
      </c>
      <c r="BL541" s="17" t="s">
        <v>126</v>
      </c>
      <c r="BM541" s="143" t="s">
        <v>538</v>
      </c>
    </row>
    <row r="542" spans="2:65" s="13" customFormat="1">
      <c r="B542" s="152"/>
      <c r="D542" s="146" t="s">
        <v>128</v>
      </c>
      <c r="E542" s="153" t="s">
        <v>1</v>
      </c>
      <c r="F542" s="154" t="s">
        <v>395</v>
      </c>
      <c r="H542" s="155">
        <v>2</v>
      </c>
      <c r="I542" s="156"/>
      <c r="L542" s="152"/>
      <c r="M542" s="157"/>
      <c r="T542" s="158"/>
      <c r="AT542" s="153" t="s">
        <v>128</v>
      </c>
      <c r="AU542" s="153" t="s">
        <v>83</v>
      </c>
      <c r="AV542" s="13" t="s">
        <v>83</v>
      </c>
      <c r="AW542" s="13" t="s">
        <v>30</v>
      </c>
      <c r="AX542" s="13" t="s">
        <v>81</v>
      </c>
      <c r="AY542" s="153" t="s">
        <v>120</v>
      </c>
    </row>
    <row r="543" spans="2:65" s="1" customFormat="1" ht="16.5" customHeight="1">
      <c r="B543" s="32"/>
      <c r="C543" s="132" t="s">
        <v>539</v>
      </c>
      <c r="D543" s="132" t="s">
        <v>122</v>
      </c>
      <c r="E543" s="133" t="s">
        <v>540</v>
      </c>
      <c r="F543" s="134" t="s">
        <v>541</v>
      </c>
      <c r="G543" s="135" t="s">
        <v>298</v>
      </c>
      <c r="H543" s="136">
        <v>13</v>
      </c>
      <c r="I543" s="137"/>
      <c r="J543" s="138">
        <f>ROUND(I543*H543,2)</f>
        <v>0</v>
      </c>
      <c r="K543" s="134" t="s">
        <v>144</v>
      </c>
      <c r="L543" s="32"/>
      <c r="M543" s="139" t="s">
        <v>1</v>
      </c>
      <c r="N543" s="140" t="s">
        <v>38</v>
      </c>
      <c r="P543" s="141">
        <f>O543*H543</f>
        <v>0</v>
      </c>
      <c r="Q543" s="141">
        <v>2.4000000000000001E-4</v>
      </c>
      <c r="R543" s="141">
        <f>Q543*H543</f>
        <v>3.1199999999999999E-3</v>
      </c>
      <c r="S543" s="141">
        <v>0</v>
      </c>
      <c r="T543" s="142">
        <f>S543*H543</f>
        <v>0</v>
      </c>
      <c r="AR543" s="143" t="s">
        <v>126</v>
      </c>
      <c r="AT543" s="143" t="s">
        <v>122</v>
      </c>
      <c r="AU543" s="143" t="s">
        <v>83</v>
      </c>
      <c r="AY543" s="17" t="s">
        <v>120</v>
      </c>
      <c r="BE543" s="144">
        <f>IF(N543="základní",J543,0)</f>
        <v>0</v>
      </c>
      <c r="BF543" s="144">
        <f>IF(N543="snížená",J543,0)</f>
        <v>0</v>
      </c>
      <c r="BG543" s="144">
        <f>IF(N543="zákl. přenesená",J543,0)</f>
        <v>0</v>
      </c>
      <c r="BH543" s="144">
        <f>IF(N543="sníž. přenesená",J543,0)</f>
        <v>0</v>
      </c>
      <c r="BI543" s="144">
        <f>IF(N543="nulová",J543,0)</f>
        <v>0</v>
      </c>
      <c r="BJ543" s="17" t="s">
        <v>81</v>
      </c>
      <c r="BK543" s="144">
        <f>ROUND(I543*H543,2)</f>
        <v>0</v>
      </c>
      <c r="BL543" s="17" t="s">
        <v>126</v>
      </c>
      <c r="BM543" s="143" t="s">
        <v>542</v>
      </c>
    </row>
    <row r="544" spans="2:65" s="13" customFormat="1">
      <c r="B544" s="152"/>
      <c r="D544" s="146" t="s">
        <v>128</v>
      </c>
      <c r="E544" s="153" t="s">
        <v>1</v>
      </c>
      <c r="F544" s="154" t="s">
        <v>543</v>
      </c>
      <c r="H544" s="155">
        <v>13</v>
      </c>
      <c r="I544" s="156"/>
      <c r="L544" s="152"/>
      <c r="M544" s="157"/>
      <c r="T544" s="158"/>
      <c r="AT544" s="153" t="s">
        <v>128</v>
      </c>
      <c r="AU544" s="153" t="s">
        <v>83</v>
      </c>
      <c r="AV544" s="13" t="s">
        <v>83</v>
      </c>
      <c r="AW544" s="13" t="s">
        <v>30</v>
      </c>
      <c r="AX544" s="13" t="s">
        <v>73</v>
      </c>
      <c r="AY544" s="153" t="s">
        <v>120</v>
      </c>
    </row>
    <row r="545" spans="2:65" s="14" customFormat="1">
      <c r="B545" s="159"/>
      <c r="D545" s="146" t="s">
        <v>128</v>
      </c>
      <c r="E545" s="160" t="s">
        <v>1</v>
      </c>
      <c r="F545" s="161" t="s">
        <v>141</v>
      </c>
      <c r="H545" s="162">
        <v>13</v>
      </c>
      <c r="I545" s="163"/>
      <c r="L545" s="159"/>
      <c r="M545" s="164"/>
      <c r="T545" s="165"/>
      <c r="AT545" s="160" t="s">
        <v>128</v>
      </c>
      <c r="AU545" s="160" t="s">
        <v>83</v>
      </c>
      <c r="AV545" s="14" t="s">
        <v>126</v>
      </c>
      <c r="AW545" s="14" t="s">
        <v>30</v>
      </c>
      <c r="AX545" s="14" t="s">
        <v>81</v>
      </c>
      <c r="AY545" s="160" t="s">
        <v>120</v>
      </c>
    </row>
    <row r="546" spans="2:65" s="1" customFormat="1" ht="24.2" customHeight="1">
      <c r="B546" s="32"/>
      <c r="C546" s="132" t="s">
        <v>544</v>
      </c>
      <c r="D546" s="132" t="s">
        <v>122</v>
      </c>
      <c r="E546" s="133" t="s">
        <v>545</v>
      </c>
      <c r="F546" s="134" t="s">
        <v>546</v>
      </c>
      <c r="G546" s="135" t="s">
        <v>163</v>
      </c>
      <c r="H546" s="136">
        <v>3.2639999999999998</v>
      </c>
      <c r="I546" s="137"/>
      <c r="J546" s="138">
        <f>ROUND(I546*H546,2)</f>
        <v>0</v>
      </c>
      <c r="K546" s="134" t="s">
        <v>299</v>
      </c>
      <c r="L546" s="32"/>
      <c r="M546" s="139" t="s">
        <v>1</v>
      </c>
      <c r="N546" s="140" t="s">
        <v>38</v>
      </c>
      <c r="P546" s="141">
        <f>O546*H546</f>
        <v>0</v>
      </c>
      <c r="Q546" s="141">
        <v>0</v>
      </c>
      <c r="R546" s="141">
        <f>Q546*H546</f>
        <v>0</v>
      </c>
      <c r="S546" s="141">
        <v>0.55000000000000004</v>
      </c>
      <c r="T546" s="142">
        <f>S546*H546</f>
        <v>1.7952000000000001</v>
      </c>
      <c r="AR546" s="143" t="s">
        <v>126</v>
      </c>
      <c r="AT546" s="143" t="s">
        <v>122</v>
      </c>
      <c r="AU546" s="143" t="s">
        <v>83</v>
      </c>
      <c r="AY546" s="17" t="s">
        <v>120</v>
      </c>
      <c r="BE546" s="144">
        <f>IF(N546="základní",J546,0)</f>
        <v>0</v>
      </c>
      <c r="BF546" s="144">
        <f>IF(N546="snížená",J546,0)</f>
        <v>0</v>
      </c>
      <c r="BG546" s="144">
        <f>IF(N546="zákl. přenesená",J546,0)</f>
        <v>0</v>
      </c>
      <c r="BH546" s="144">
        <f>IF(N546="sníž. přenesená",J546,0)</f>
        <v>0</v>
      </c>
      <c r="BI546" s="144">
        <f>IF(N546="nulová",J546,0)</f>
        <v>0</v>
      </c>
      <c r="BJ546" s="17" t="s">
        <v>81</v>
      </c>
      <c r="BK546" s="144">
        <f>ROUND(I546*H546,2)</f>
        <v>0</v>
      </c>
      <c r="BL546" s="17" t="s">
        <v>126</v>
      </c>
      <c r="BM546" s="143" t="s">
        <v>547</v>
      </c>
    </row>
    <row r="547" spans="2:65" s="12" customFormat="1">
      <c r="B547" s="145"/>
      <c r="D547" s="146" t="s">
        <v>128</v>
      </c>
      <c r="E547" s="147" t="s">
        <v>1</v>
      </c>
      <c r="F547" s="148" t="s">
        <v>548</v>
      </c>
      <c r="H547" s="147" t="s">
        <v>1</v>
      </c>
      <c r="I547" s="149"/>
      <c r="L547" s="145"/>
      <c r="M547" s="150"/>
      <c r="T547" s="151"/>
      <c r="AT547" s="147" t="s">
        <v>128</v>
      </c>
      <c r="AU547" s="147" t="s">
        <v>83</v>
      </c>
      <c r="AV547" s="12" t="s">
        <v>81</v>
      </c>
      <c r="AW547" s="12" t="s">
        <v>30</v>
      </c>
      <c r="AX547" s="12" t="s">
        <v>73</v>
      </c>
      <c r="AY547" s="147" t="s">
        <v>120</v>
      </c>
    </row>
    <row r="548" spans="2:65" s="13" customFormat="1">
      <c r="B548" s="152"/>
      <c r="D548" s="146" t="s">
        <v>128</v>
      </c>
      <c r="E548" s="153" t="s">
        <v>1</v>
      </c>
      <c r="F548" s="154" t="s">
        <v>549</v>
      </c>
      <c r="H548" s="155">
        <v>2.4</v>
      </c>
      <c r="I548" s="156"/>
      <c r="L548" s="152"/>
      <c r="M548" s="157"/>
      <c r="T548" s="158"/>
      <c r="AT548" s="153" t="s">
        <v>128</v>
      </c>
      <c r="AU548" s="153" t="s">
        <v>83</v>
      </c>
      <c r="AV548" s="13" t="s">
        <v>83</v>
      </c>
      <c r="AW548" s="13" t="s">
        <v>30</v>
      </c>
      <c r="AX548" s="13" t="s">
        <v>73</v>
      </c>
      <c r="AY548" s="153" t="s">
        <v>120</v>
      </c>
    </row>
    <row r="549" spans="2:65" s="12" customFormat="1">
      <c r="B549" s="145"/>
      <c r="D549" s="146" t="s">
        <v>128</v>
      </c>
      <c r="E549" s="147" t="s">
        <v>1</v>
      </c>
      <c r="F549" s="148" t="s">
        <v>550</v>
      </c>
      <c r="H549" s="147" t="s">
        <v>1</v>
      </c>
      <c r="I549" s="149"/>
      <c r="L549" s="145"/>
      <c r="M549" s="150"/>
      <c r="T549" s="151"/>
      <c r="AT549" s="147" t="s">
        <v>128</v>
      </c>
      <c r="AU549" s="147" t="s">
        <v>83</v>
      </c>
      <c r="AV549" s="12" t="s">
        <v>81</v>
      </c>
      <c r="AW549" s="12" t="s">
        <v>30</v>
      </c>
      <c r="AX549" s="12" t="s">
        <v>73</v>
      </c>
      <c r="AY549" s="147" t="s">
        <v>120</v>
      </c>
    </row>
    <row r="550" spans="2:65" s="13" customFormat="1">
      <c r="B550" s="152"/>
      <c r="D550" s="146" t="s">
        <v>128</v>
      </c>
      <c r="E550" s="153" t="s">
        <v>1</v>
      </c>
      <c r="F550" s="154" t="s">
        <v>551</v>
      </c>
      <c r="H550" s="155">
        <v>0.86399999999999999</v>
      </c>
      <c r="I550" s="156"/>
      <c r="L550" s="152"/>
      <c r="M550" s="157"/>
      <c r="T550" s="158"/>
      <c r="AT550" s="153" t="s">
        <v>128</v>
      </c>
      <c r="AU550" s="153" t="s">
        <v>83</v>
      </c>
      <c r="AV550" s="13" t="s">
        <v>83</v>
      </c>
      <c r="AW550" s="13" t="s">
        <v>30</v>
      </c>
      <c r="AX550" s="13" t="s">
        <v>73</v>
      </c>
      <c r="AY550" s="153" t="s">
        <v>120</v>
      </c>
    </row>
    <row r="551" spans="2:65" s="14" customFormat="1">
      <c r="B551" s="159"/>
      <c r="D551" s="146" t="s">
        <v>128</v>
      </c>
      <c r="E551" s="160" t="s">
        <v>1</v>
      </c>
      <c r="F551" s="161" t="s">
        <v>141</v>
      </c>
      <c r="H551" s="162">
        <v>3.2639999999999998</v>
      </c>
      <c r="I551" s="163"/>
      <c r="L551" s="159"/>
      <c r="M551" s="164"/>
      <c r="T551" s="165"/>
      <c r="AT551" s="160" t="s">
        <v>128</v>
      </c>
      <c r="AU551" s="160" t="s">
        <v>83</v>
      </c>
      <c r="AV551" s="14" t="s">
        <v>126</v>
      </c>
      <c r="AW551" s="14" t="s">
        <v>30</v>
      </c>
      <c r="AX551" s="14" t="s">
        <v>81</v>
      </c>
      <c r="AY551" s="160" t="s">
        <v>120</v>
      </c>
    </row>
    <row r="552" spans="2:65" s="1" customFormat="1" ht="24.2" customHeight="1">
      <c r="B552" s="32"/>
      <c r="C552" s="132" t="s">
        <v>552</v>
      </c>
      <c r="D552" s="132" t="s">
        <v>122</v>
      </c>
      <c r="E552" s="133" t="s">
        <v>553</v>
      </c>
      <c r="F552" s="134" t="s">
        <v>554</v>
      </c>
      <c r="G552" s="135" t="s">
        <v>298</v>
      </c>
      <c r="H552" s="136">
        <v>15</v>
      </c>
      <c r="I552" s="137"/>
      <c r="J552" s="138">
        <f>ROUND(I552*H552,2)</f>
        <v>0</v>
      </c>
      <c r="K552" s="134" t="s">
        <v>144</v>
      </c>
      <c r="L552" s="32"/>
      <c r="M552" s="139" t="s">
        <v>1</v>
      </c>
      <c r="N552" s="140" t="s">
        <v>38</v>
      </c>
      <c r="P552" s="141">
        <f>O552*H552</f>
        <v>0</v>
      </c>
      <c r="Q552" s="141">
        <v>1.6000000000000001E-4</v>
      </c>
      <c r="R552" s="141">
        <f>Q552*H552</f>
        <v>2.4000000000000002E-3</v>
      </c>
      <c r="S552" s="141">
        <v>0</v>
      </c>
      <c r="T552" s="142">
        <f>S552*H552</f>
        <v>0</v>
      </c>
      <c r="AR552" s="143" t="s">
        <v>126</v>
      </c>
      <c r="AT552" s="143" t="s">
        <v>122</v>
      </c>
      <c r="AU552" s="143" t="s">
        <v>83</v>
      </c>
      <c r="AY552" s="17" t="s">
        <v>120</v>
      </c>
      <c r="BE552" s="144">
        <f>IF(N552="základní",J552,0)</f>
        <v>0</v>
      </c>
      <c r="BF552" s="144">
        <f>IF(N552="snížená",J552,0)</f>
        <v>0</v>
      </c>
      <c r="BG552" s="144">
        <f>IF(N552="zákl. přenesená",J552,0)</f>
        <v>0</v>
      </c>
      <c r="BH552" s="144">
        <f>IF(N552="sníž. přenesená",J552,0)</f>
        <v>0</v>
      </c>
      <c r="BI552" s="144">
        <f>IF(N552="nulová",J552,0)</f>
        <v>0</v>
      </c>
      <c r="BJ552" s="17" t="s">
        <v>81</v>
      </c>
      <c r="BK552" s="144">
        <f>ROUND(I552*H552,2)</f>
        <v>0</v>
      </c>
      <c r="BL552" s="17" t="s">
        <v>126</v>
      </c>
      <c r="BM552" s="143" t="s">
        <v>555</v>
      </c>
    </row>
    <row r="553" spans="2:65" s="13" customFormat="1">
      <c r="B553" s="152"/>
      <c r="D553" s="146" t="s">
        <v>128</v>
      </c>
      <c r="E553" s="153" t="s">
        <v>1</v>
      </c>
      <c r="F553" s="154" t="s">
        <v>556</v>
      </c>
      <c r="H553" s="155">
        <v>15</v>
      </c>
      <c r="I553" s="156"/>
      <c r="L553" s="152"/>
      <c r="M553" s="157"/>
      <c r="T553" s="158"/>
      <c r="AT553" s="153" t="s">
        <v>128</v>
      </c>
      <c r="AU553" s="153" t="s">
        <v>83</v>
      </c>
      <c r="AV553" s="13" t="s">
        <v>83</v>
      </c>
      <c r="AW553" s="13" t="s">
        <v>30</v>
      </c>
      <c r="AX553" s="13" t="s">
        <v>73</v>
      </c>
      <c r="AY553" s="153" t="s">
        <v>120</v>
      </c>
    </row>
    <row r="554" spans="2:65" s="14" customFormat="1">
      <c r="B554" s="159"/>
      <c r="D554" s="146" t="s">
        <v>128</v>
      </c>
      <c r="E554" s="160" t="s">
        <v>1</v>
      </c>
      <c r="F554" s="161" t="s">
        <v>141</v>
      </c>
      <c r="H554" s="162">
        <v>15</v>
      </c>
      <c r="I554" s="163"/>
      <c r="L554" s="159"/>
      <c r="M554" s="164"/>
      <c r="T554" s="165"/>
      <c r="AT554" s="160" t="s">
        <v>128</v>
      </c>
      <c r="AU554" s="160" t="s">
        <v>83</v>
      </c>
      <c r="AV554" s="14" t="s">
        <v>126</v>
      </c>
      <c r="AW554" s="14" t="s">
        <v>30</v>
      </c>
      <c r="AX554" s="14" t="s">
        <v>81</v>
      </c>
      <c r="AY554" s="160" t="s">
        <v>120</v>
      </c>
    </row>
    <row r="555" spans="2:65" s="1" customFormat="1" ht="24.2" customHeight="1">
      <c r="B555" s="32"/>
      <c r="C555" s="173" t="s">
        <v>557</v>
      </c>
      <c r="D555" s="173" t="s">
        <v>242</v>
      </c>
      <c r="E555" s="174" t="s">
        <v>558</v>
      </c>
      <c r="F555" s="175" t="s">
        <v>559</v>
      </c>
      <c r="G555" s="176" t="s">
        <v>298</v>
      </c>
      <c r="H555" s="177">
        <v>15</v>
      </c>
      <c r="I555" s="179">
        <v>0</v>
      </c>
      <c r="J555" s="179">
        <f>ROUND(I555*H555,2)</f>
        <v>0</v>
      </c>
      <c r="K555" s="175" t="s">
        <v>144</v>
      </c>
      <c r="L555" s="180"/>
      <c r="M555" s="181" t="s">
        <v>1</v>
      </c>
      <c r="N555" s="182" t="s">
        <v>38</v>
      </c>
      <c r="P555" s="141">
        <f>O555*H555</f>
        <v>0</v>
      </c>
      <c r="Q555" s="141">
        <v>2.31E-3</v>
      </c>
      <c r="R555" s="141">
        <f>Q555*H555</f>
        <v>3.465E-2</v>
      </c>
      <c r="S555" s="141">
        <v>0</v>
      </c>
      <c r="T555" s="142">
        <f>S555*H555</f>
        <v>0</v>
      </c>
      <c r="AR555" s="143" t="s">
        <v>198</v>
      </c>
      <c r="AT555" s="143" t="s">
        <v>242</v>
      </c>
      <c r="AU555" s="143" t="s">
        <v>83</v>
      </c>
      <c r="AY555" s="17" t="s">
        <v>120</v>
      </c>
      <c r="BE555" s="144">
        <f>IF(N555="základní",J555,0)</f>
        <v>0</v>
      </c>
      <c r="BF555" s="144">
        <f>IF(N555="snížená",J555,0)</f>
        <v>0</v>
      </c>
      <c r="BG555" s="144">
        <f>IF(N555="zákl. přenesená",J555,0)</f>
        <v>0</v>
      </c>
      <c r="BH555" s="144">
        <f>IF(N555="sníž. přenesená",J555,0)</f>
        <v>0</v>
      </c>
      <c r="BI555" s="144">
        <f>IF(N555="nulová",J555,0)</f>
        <v>0</v>
      </c>
      <c r="BJ555" s="17" t="s">
        <v>81</v>
      </c>
      <c r="BK555" s="144">
        <f>ROUND(I555*H555,2)</f>
        <v>0</v>
      </c>
      <c r="BL555" s="17" t="s">
        <v>126</v>
      </c>
      <c r="BM555" s="143" t="s">
        <v>560</v>
      </c>
    </row>
    <row r="556" spans="2:65" s="1" customFormat="1" ht="19.5">
      <c r="B556" s="32"/>
      <c r="D556" s="146" t="s">
        <v>305</v>
      </c>
      <c r="F556" s="183" t="s">
        <v>321</v>
      </c>
      <c r="I556" s="184"/>
      <c r="L556" s="32"/>
      <c r="M556" s="185"/>
      <c r="T556" s="56"/>
      <c r="AT556" s="17" t="s">
        <v>305</v>
      </c>
      <c r="AU556" s="17" t="s">
        <v>83</v>
      </c>
    </row>
    <row r="557" spans="2:65" s="1" customFormat="1" ht="21.75" customHeight="1">
      <c r="B557" s="32"/>
      <c r="C557" s="132" t="s">
        <v>561</v>
      </c>
      <c r="D557" s="132" t="s">
        <v>122</v>
      </c>
      <c r="E557" s="133" t="s">
        <v>562</v>
      </c>
      <c r="F557" s="134" t="s">
        <v>563</v>
      </c>
      <c r="G557" s="135" t="s">
        <v>298</v>
      </c>
      <c r="H557" s="136">
        <v>4</v>
      </c>
      <c r="I557" s="137"/>
      <c r="J557" s="138">
        <f>ROUND(I557*H557,2)</f>
        <v>0</v>
      </c>
      <c r="K557" s="134" t="s">
        <v>144</v>
      </c>
      <c r="L557" s="32"/>
      <c r="M557" s="139" t="s">
        <v>1</v>
      </c>
      <c r="N557" s="140" t="s">
        <v>38</v>
      </c>
      <c r="P557" s="141">
        <f>O557*H557</f>
        <v>0</v>
      </c>
      <c r="Q557" s="141">
        <v>1.6199999999999999E-3</v>
      </c>
      <c r="R557" s="141">
        <f>Q557*H557</f>
        <v>6.4799999999999996E-3</v>
      </c>
      <c r="S557" s="141">
        <v>0</v>
      </c>
      <c r="T557" s="142">
        <f>S557*H557</f>
        <v>0</v>
      </c>
      <c r="AR557" s="143" t="s">
        <v>126</v>
      </c>
      <c r="AT557" s="143" t="s">
        <v>122</v>
      </c>
      <c r="AU557" s="143" t="s">
        <v>83</v>
      </c>
      <c r="AY557" s="17" t="s">
        <v>120</v>
      </c>
      <c r="BE557" s="144">
        <f>IF(N557="základní",J557,0)</f>
        <v>0</v>
      </c>
      <c r="BF557" s="144">
        <f>IF(N557="snížená",J557,0)</f>
        <v>0</v>
      </c>
      <c r="BG557" s="144">
        <f>IF(N557="zákl. přenesená",J557,0)</f>
        <v>0</v>
      </c>
      <c r="BH557" s="144">
        <f>IF(N557="sníž. přenesená",J557,0)</f>
        <v>0</v>
      </c>
      <c r="BI557" s="144">
        <f>IF(N557="nulová",J557,0)</f>
        <v>0</v>
      </c>
      <c r="BJ557" s="17" t="s">
        <v>81</v>
      </c>
      <c r="BK557" s="144">
        <f>ROUND(I557*H557,2)</f>
        <v>0</v>
      </c>
      <c r="BL557" s="17" t="s">
        <v>126</v>
      </c>
      <c r="BM557" s="143" t="s">
        <v>564</v>
      </c>
    </row>
    <row r="558" spans="2:65" s="13" customFormat="1">
      <c r="B558" s="152"/>
      <c r="D558" s="146" t="s">
        <v>128</v>
      </c>
      <c r="E558" s="153" t="s">
        <v>1</v>
      </c>
      <c r="F558" s="154" t="s">
        <v>326</v>
      </c>
      <c r="H558" s="155">
        <v>2</v>
      </c>
      <c r="I558" s="156"/>
      <c r="L558" s="152"/>
      <c r="M558" s="157"/>
      <c r="T558" s="158"/>
      <c r="AT558" s="153" t="s">
        <v>128</v>
      </c>
      <c r="AU558" s="153" t="s">
        <v>83</v>
      </c>
      <c r="AV558" s="13" t="s">
        <v>83</v>
      </c>
      <c r="AW558" s="13" t="s">
        <v>30</v>
      </c>
      <c r="AX558" s="13" t="s">
        <v>73</v>
      </c>
      <c r="AY558" s="153" t="s">
        <v>120</v>
      </c>
    </row>
    <row r="559" spans="2:65" s="13" customFormat="1">
      <c r="B559" s="152"/>
      <c r="D559" s="146" t="s">
        <v>128</v>
      </c>
      <c r="E559" s="153" t="s">
        <v>1</v>
      </c>
      <c r="F559" s="154" t="s">
        <v>565</v>
      </c>
      <c r="H559" s="155">
        <v>2</v>
      </c>
      <c r="I559" s="156"/>
      <c r="L559" s="152"/>
      <c r="M559" s="157"/>
      <c r="T559" s="158"/>
      <c r="AT559" s="153" t="s">
        <v>128</v>
      </c>
      <c r="AU559" s="153" t="s">
        <v>83</v>
      </c>
      <c r="AV559" s="13" t="s">
        <v>83</v>
      </c>
      <c r="AW559" s="13" t="s">
        <v>30</v>
      </c>
      <c r="AX559" s="13" t="s">
        <v>73</v>
      </c>
      <c r="AY559" s="153" t="s">
        <v>120</v>
      </c>
    </row>
    <row r="560" spans="2:65" s="14" customFormat="1">
      <c r="B560" s="159"/>
      <c r="D560" s="146" t="s">
        <v>128</v>
      </c>
      <c r="E560" s="160" t="s">
        <v>1</v>
      </c>
      <c r="F560" s="161" t="s">
        <v>141</v>
      </c>
      <c r="H560" s="162">
        <v>4</v>
      </c>
      <c r="I560" s="163"/>
      <c r="L560" s="159"/>
      <c r="M560" s="164"/>
      <c r="T560" s="165"/>
      <c r="AT560" s="160" t="s">
        <v>128</v>
      </c>
      <c r="AU560" s="160" t="s">
        <v>83</v>
      </c>
      <c r="AV560" s="14" t="s">
        <v>126</v>
      </c>
      <c r="AW560" s="14" t="s">
        <v>30</v>
      </c>
      <c r="AX560" s="14" t="s">
        <v>81</v>
      </c>
      <c r="AY560" s="160" t="s">
        <v>120</v>
      </c>
    </row>
    <row r="561" spans="2:65" s="1" customFormat="1" ht="24.2" customHeight="1">
      <c r="B561" s="32"/>
      <c r="C561" s="173" t="s">
        <v>566</v>
      </c>
      <c r="D561" s="173" t="s">
        <v>242</v>
      </c>
      <c r="E561" s="174" t="s">
        <v>567</v>
      </c>
      <c r="F561" s="175" t="s">
        <v>568</v>
      </c>
      <c r="G561" s="176" t="s">
        <v>298</v>
      </c>
      <c r="H561" s="177">
        <v>4</v>
      </c>
      <c r="I561" s="179">
        <v>0</v>
      </c>
      <c r="J561" s="179">
        <f>ROUND(I561*H561,2)</f>
        <v>0</v>
      </c>
      <c r="K561" s="175" t="s">
        <v>1</v>
      </c>
      <c r="L561" s="180"/>
      <c r="M561" s="181" t="s">
        <v>1</v>
      </c>
      <c r="N561" s="182" t="s">
        <v>38</v>
      </c>
      <c r="P561" s="141">
        <f>O561*H561</f>
        <v>0</v>
      </c>
      <c r="Q561" s="141">
        <v>1.9E-2</v>
      </c>
      <c r="R561" s="141">
        <f>Q561*H561</f>
        <v>7.5999999999999998E-2</v>
      </c>
      <c r="S561" s="141">
        <v>0</v>
      </c>
      <c r="T561" s="142">
        <f>S561*H561</f>
        <v>0</v>
      </c>
      <c r="AR561" s="143" t="s">
        <v>198</v>
      </c>
      <c r="AT561" s="143" t="s">
        <v>242</v>
      </c>
      <c r="AU561" s="143" t="s">
        <v>83</v>
      </c>
      <c r="AY561" s="17" t="s">
        <v>120</v>
      </c>
      <c r="BE561" s="144">
        <f>IF(N561="základní",J561,0)</f>
        <v>0</v>
      </c>
      <c r="BF561" s="144">
        <f>IF(N561="snížená",J561,0)</f>
        <v>0</v>
      </c>
      <c r="BG561" s="144">
        <f>IF(N561="zákl. přenesená",J561,0)</f>
        <v>0</v>
      </c>
      <c r="BH561" s="144">
        <f>IF(N561="sníž. přenesená",J561,0)</f>
        <v>0</v>
      </c>
      <c r="BI561" s="144">
        <f>IF(N561="nulová",J561,0)</f>
        <v>0</v>
      </c>
      <c r="BJ561" s="17" t="s">
        <v>81</v>
      </c>
      <c r="BK561" s="144">
        <f>ROUND(I561*H561,2)</f>
        <v>0</v>
      </c>
      <c r="BL561" s="17" t="s">
        <v>126</v>
      </c>
      <c r="BM561" s="143" t="s">
        <v>569</v>
      </c>
    </row>
    <row r="562" spans="2:65" s="1" customFormat="1" ht="19.5">
      <c r="B562" s="32"/>
      <c r="D562" s="146" t="s">
        <v>305</v>
      </c>
      <c r="F562" s="183" t="s">
        <v>321</v>
      </c>
      <c r="I562" s="184"/>
      <c r="L562" s="32"/>
      <c r="M562" s="185"/>
      <c r="T562" s="56"/>
      <c r="AT562" s="17" t="s">
        <v>305</v>
      </c>
      <c r="AU562" s="17" t="s">
        <v>83</v>
      </c>
    </row>
    <row r="563" spans="2:65" s="1" customFormat="1" ht="24.2" customHeight="1">
      <c r="B563" s="32"/>
      <c r="C563" s="173" t="s">
        <v>570</v>
      </c>
      <c r="D563" s="173" t="s">
        <v>242</v>
      </c>
      <c r="E563" s="174" t="s">
        <v>571</v>
      </c>
      <c r="F563" s="175" t="s">
        <v>572</v>
      </c>
      <c r="G563" s="176" t="s">
        <v>298</v>
      </c>
      <c r="H563" s="177">
        <v>4</v>
      </c>
      <c r="I563" s="179">
        <v>0</v>
      </c>
      <c r="J563" s="179">
        <f>ROUND(I563*H563,2)</f>
        <v>0</v>
      </c>
      <c r="K563" s="175" t="s">
        <v>1</v>
      </c>
      <c r="L563" s="180"/>
      <c r="M563" s="181" t="s">
        <v>1</v>
      </c>
      <c r="N563" s="182" t="s">
        <v>38</v>
      </c>
      <c r="P563" s="141">
        <f>O563*H563</f>
        <v>0</v>
      </c>
      <c r="Q563" s="141">
        <v>6.0000000000000001E-3</v>
      </c>
      <c r="R563" s="141">
        <f>Q563*H563</f>
        <v>2.4E-2</v>
      </c>
      <c r="S563" s="141">
        <v>0</v>
      </c>
      <c r="T563" s="142">
        <f>S563*H563</f>
        <v>0</v>
      </c>
      <c r="AR563" s="143" t="s">
        <v>198</v>
      </c>
      <c r="AT563" s="143" t="s">
        <v>242</v>
      </c>
      <c r="AU563" s="143" t="s">
        <v>83</v>
      </c>
      <c r="AY563" s="17" t="s">
        <v>120</v>
      </c>
      <c r="BE563" s="144">
        <f>IF(N563="základní",J563,0)</f>
        <v>0</v>
      </c>
      <c r="BF563" s="144">
        <f>IF(N563="snížená",J563,0)</f>
        <v>0</v>
      </c>
      <c r="BG563" s="144">
        <f>IF(N563="zákl. přenesená",J563,0)</f>
        <v>0</v>
      </c>
      <c r="BH563" s="144">
        <f>IF(N563="sníž. přenesená",J563,0)</f>
        <v>0</v>
      </c>
      <c r="BI563" s="144">
        <f>IF(N563="nulová",J563,0)</f>
        <v>0</v>
      </c>
      <c r="BJ563" s="17" t="s">
        <v>81</v>
      </c>
      <c r="BK563" s="144">
        <f>ROUND(I563*H563,2)</f>
        <v>0</v>
      </c>
      <c r="BL563" s="17" t="s">
        <v>126</v>
      </c>
      <c r="BM563" s="143" t="s">
        <v>573</v>
      </c>
    </row>
    <row r="564" spans="2:65" s="1" customFormat="1" ht="19.5">
      <c r="B564" s="32"/>
      <c r="D564" s="146" t="s">
        <v>305</v>
      </c>
      <c r="F564" s="183" t="s">
        <v>321</v>
      </c>
      <c r="I564" s="184"/>
      <c r="L564" s="32"/>
      <c r="M564" s="185"/>
      <c r="T564" s="56"/>
      <c r="AT564" s="17" t="s">
        <v>305</v>
      </c>
      <c r="AU564" s="17" t="s">
        <v>83</v>
      </c>
    </row>
    <row r="565" spans="2:65" s="1" customFormat="1" ht="16.5" customHeight="1">
      <c r="B565" s="32"/>
      <c r="C565" s="132" t="s">
        <v>574</v>
      </c>
      <c r="D565" s="132" t="s">
        <v>122</v>
      </c>
      <c r="E565" s="133" t="s">
        <v>575</v>
      </c>
      <c r="F565" s="134" t="s">
        <v>576</v>
      </c>
      <c r="G565" s="135" t="s">
        <v>298</v>
      </c>
      <c r="H565" s="136">
        <v>2</v>
      </c>
      <c r="I565" s="137"/>
      <c r="J565" s="138">
        <f>ROUND(I565*H565,2)</f>
        <v>0</v>
      </c>
      <c r="K565" s="134" t="s">
        <v>144</v>
      </c>
      <c r="L565" s="32"/>
      <c r="M565" s="139" t="s">
        <v>1</v>
      </c>
      <c r="N565" s="140" t="s">
        <v>38</v>
      </c>
      <c r="P565" s="141">
        <f>O565*H565</f>
        <v>0</v>
      </c>
      <c r="Q565" s="141">
        <v>1.3600000000000001E-3</v>
      </c>
      <c r="R565" s="141">
        <f>Q565*H565</f>
        <v>2.7200000000000002E-3</v>
      </c>
      <c r="S565" s="141">
        <v>0</v>
      </c>
      <c r="T565" s="142">
        <f>S565*H565</f>
        <v>0</v>
      </c>
      <c r="AR565" s="143" t="s">
        <v>126</v>
      </c>
      <c r="AT565" s="143" t="s">
        <v>122</v>
      </c>
      <c r="AU565" s="143" t="s">
        <v>83</v>
      </c>
      <c r="AY565" s="17" t="s">
        <v>120</v>
      </c>
      <c r="BE565" s="144">
        <f>IF(N565="základní",J565,0)</f>
        <v>0</v>
      </c>
      <c r="BF565" s="144">
        <f>IF(N565="snížená",J565,0)</f>
        <v>0</v>
      </c>
      <c r="BG565" s="144">
        <f>IF(N565="zákl. přenesená",J565,0)</f>
        <v>0</v>
      </c>
      <c r="BH565" s="144">
        <f>IF(N565="sníž. přenesená",J565,0)</f>
        <v>0</v>
      </c>
      <c r="BI565" s="144">
        <f>IF(N565="nulová",J565,0)</f>
        <v>0</v>
      </c>
      <c r="BJ565" s="17" t="s">
        <v>81</v>
      </c>
      <c r="BK565" s="144">
        <f>ROUND(I565*H565,2)</f>
        <v>0</v>
      </c>
      <c r="BL565" s="17" t="s">
        <v>126</v>
      </c>
      <c r="BM565" s="143" t="s">
        <v>577</v>
      </c>
    </row>
    <row r="566" spans="2:65" s="13" customFormat="1">
      <c r="B566" s="152"/>
      <c r="D566" s="146" t="s">
        <v>128</v>
      </c>
      <c r="E566" s="153" t="s">
        <v>1</v>
      </c>
      <c r="F566" s="154" t="s">
        <v>364</v>
      </c>
      <c r="H566" s="155">
        <v>1</v>
      </c>
      <c r="I566" s="156"/>
      <c r="L566" s="152"/>
      <c r="M566" s="157"/>
      <c r="T566" s="158"/>
      <c r="AT566" s="153" t="s">
        <v>128</v>
      </c>
      <c r="AU566" s="153" t="s">
        <v>83</v>
      </c>
      <c r="AV566" s="13" t="s">
        <v>83</v>
      </c>
      <c r="AW566" s="13" t="s">
        <v>30</v>
      </c>
      <c r="AX566" s="13" t="s">
        <v>73</v>
      </c>
      <c r="AY566" s="153" t="s">
        <v>120</v>
      </c>
    </row>
    <row r="567" spans="2:65" s="13" customFormat="1">
      <c r="B567" s="152"/>
      <c r="D567" s="146" t="s">
        <v>128</v>
      </c>
      <c r="E567" s="153" t="s">
        <v>1</v>
      </c>
      <c r="F567" s="154" t="s">
        <v>316</v>
      </c>
      <c r="H567" s="155">
        <v>1</v>
      </c>
      <c r="I567" s="156"/>
      <c r="L567" s="152"/>
      <c r="M567" s="157"/>
      <c r="T567" s="158"/>
      <c r="AT567" s="153" t="s">
        <v>128</v>
      </c>
      <c r="AU567" s="153" t="s">
        <v>83</v>
      </c>
      <c r="AV567" s="13" t="s">
        <v>83</v>
      </c>
      <c r="AW567" s="13" t="s">
        <v>30</v>
      </c>
      <c r="AX567" s="13" t="s">
        <v>73</v>
      </c>
      <c r="AY567" s="153" t="s">
        <v>120</v>
      </c>
    </row>
    <row r="568" spans="2:65" s="14" customFormat="1">
      <c r="B568" s="159"/>
      <c r="D568" s="146" t="s">
        <v>128</v>
      </c>
      <c r="E568" s="160" t="s">
        <v>1</v>
      </c>
      <c r="F568" s="161" t="s">
        <v>141</v>
      </c>
      <c r="H568" s="162">
        <v>2</v>
      </c>
      <c r="I568" s="163"/>
      <c r="L568" s="159"/>
      <c r="M568" s="164"/>
      <c r="T568" s="165"/>
      <c r="AT568" s="160" t="s">
        <v>128</v>
      </c>
      <c r="AU568" s="160" t="s">
        <v>83</v>
      </c>
      <c r="AV568" s="14" t="s">
        <v>126</v>
      </c>
      <c r="AW568" s="14" t="s">
        <v>30</v>
      </c>
      <c r="AX568" s="14" t="s">
        <v>81</v>
      </c>
      <c r="AY568" s="160" t="s">
        <v>120</v>
      </c>
    </row>
    <row r="569" spans="2:65" s="1" customFormat="1" ht="24.2" customHeight="1">
      <c r="B569" s="32"/>
      <c r="C569" s="173" t="s">
        <v>578</v>
      </c>
      <c r="D569" s="173" t="s">
        <v>242</v>
      </c>
      <c r="E569" s="174" t="s">
        <v>579</v>
      </c>
      <c r="F569" s="175" t="s">
        <v>580</v>
      </c>
      <c r="G569" s="176" t="s">
        <v>298</v>
      </c>
      <c r="H569" s="177">
        <v>2</v>
      </c>
      <c r="I569" s="179">
        <v>0</v>
      </c>
      <c r="J569" s="179">
        <f>ROUND(I569*H569,2)</f>
        <v>0</v>
      </c>
      <c r="K569" s="175" t="s">
        <v>144</v>
      </c>
      <c r="L569" s="180"/>
      <c r="M569" s="181" t="s">
        <v>1</v>
      </c>
      <c r="N569" s="182" t="s">
        <v>38</v>
      </c>
      <c r="P569" s="141">
        <f>O569*H569</f>
        <v>0</v>
      </c>
      <c r="Q569" s="141">
        <v>3.2500000000000001E-2</v>
      </c>
      <c r="R569" s="141">
        <f>Q569*H569</f>
        <v>6.5000000000000002E-2</v>
      </c>
      <c r="S569" s="141">
        <v>0</v>
      </c>
      <c r="T569" s="142">
        <f>S569*H569</f>
        <v>0</v>
      </c>
      <c r="AR569" s="143" t="s">
        <v>198</v>
      </c>
      <c r="AT569" s="143" t="s">
        <v>242</v>
      </c>
      <c r="AU569" s="143" t="s">
        <v>83</v>
      </c>
      <c r="AY569" s="17" t="s">
        <v>120</v>
      </c>
      <c r="BE569" s="144">
        <f>IF(N569="základní",J569,0)</f>
        <v>0</v>
      </c>
      <c r="BF569" s="144">
        <f>IF(N569="snížená",J569,0)</f>
        <v>0</v>
      </c>
      <c r="BG569" s="144">
        <f>IF(N569="zákl. přenesená",J569,0)</f>
        <v>0</v>
      </c>
      <c r="BH569" s="144">
        <f>IF(N569="sníž. přenesená",J569,0)</f>
        <v>0</v>
      </c>
      <c r="BI569" s="144">
        <f>IF(N569="nulová",J569,0)</f>
        <v>0</v>
      </c>
      <c r="BJ569" s="17" t="s">
        <v>81</v>
      </c>
      <c r="BK569" s="144">
        <f>ROUND(I569*H569,2)</f>
        <v>0</v>
      </c>
      <c r="BL569" s="17" t="s">
        <v>126</v>
      </c>
      <c r="BM569" s="143" t="s">
        <v>581</v>
      </c>
    </row>
    <row r="570" spans="2:65" s="1" customFormat="1" ht="19.5">
      <c r="B570" s="32"/>
      <c r="D570" s="146" t="s">
        <v>305</v>
      </c>
      <c r="F570" s="183" t="s">
        <v>321</v>
      </c>
      <c r="I570" s="184"/>
      <c r="L570" s="32"/>
      <c r="M570" s="185"/>
      <c r="T570" s="56"/>
      <c r="AT570" s="17" t="s">
        <v>305</v>
      </c>
      <c r="AU570" s="17" t="s">
        <v>83</v>
      </c>
    </row>
    <row r="571" spans="2:65" s="1" customFormat="1" ht="16.5" customHeight="1">
      <c r="B571" s="32"/>
      <c r="C571" s="132" t="s">
        <v>582</v>
      </c>
      <c r="D571" s="132" t="s">
        <v>122</v>
      </c>
      <c r="E571" s="133" t="s">
        <v>583</v>
      </c>
      <c r="F571" s="134" t="s">
        <v>584</v>
      </c>
      <c r="G571" s="135" t="s">
        <v>298</v>
      </c>
      <c r="H571" s="136">
        <v>1</v>
      </c>
      <c r="I571" s="137"/>
      <c r="J571" s="138">
        <f>ROUND(I571*H571,2)</f>
        <v>0</v>
      </c>
      <c r="K571" s="134" t="s">
        <v>299</v>
      </c>
      <c r="L571" s="32"/>
      <c r="M571" s="139" t="s">
        <v>1</v>
      </c>
      <c r="N571" s="140" t="s">
        <v>38</v>
      </c>
      <c r="P571" s="141">
        <f>O571*H571</f>
        <v>0</v>
      </c>
      <c r="Q571" s="141">
        <v>1.3600000000000001E-3</v>
      </c>
      <c r="R571" s="141">
        <f>Q571*H571</f>
        <v>1.3600000000000001E-3</v>
      </c>
      <c r="S571" s="141">
        <v>0</v>
      </c>
      <c r="T571" s="142">
        <f>S571*H571</f>
        <v>0</v>
      </c>
      <c r="AR571" s="143" t="s">
        <v>126</v>
      </c>
      <c r="AT571" s="143" t="s">
        <v>122</v>
      </c>
      <c r="AU571" s="143" t="s">
        <v>83</v>
      </c>
      <c r="AY571" s="17" t="s">
        <v>120</v>
      </c>
      <c r="BE571" s="144">
        <f>IF(N571="základní",J571,0)</f>
        <v>0</v>
      </c>
      <c r="BF571" s="144">
        <f>IF(N571="snížená",J571,0)</f>
        <v>0</v>
      </c>
      <c r="BG571" s="144">
        <f>IF(N571="zákl. přenesená",J571,0)</f>
        <v>0</v>
      </c>
      <c r="BH571" s="144">
        <f>IF(N571="sníž. přenesená",J571,0)</f>
        <v>0</v>
      </c>
      <c r="BI571" s="144">
        <f>IF(N571="nulová",J571,0)</f>
        <v>0</v>
      </c>
      <c r="BJ571" s="17" t="s">
        <v>81</v>
      </c>
      <c r="BK571" s="144">
        <f>ROUND(I571*H571,2)</f>
        <v>0</v>
      </c>
      <c r="BL571" s="17" t="s">
        <v>126</v>
      </c>
      <c r="BM571" s="143" t="s">
        <v>585</v>
      </c>
    </row>
    <row r="572" spans="2:65" s="13" customFormat="1">
      <c r="B572" s="152"/>
      <c r="D572" s="146" t="s">
        <v>128</v>
      </c>
      <c r="E572" s="153" t="s">
        <v>1</v>
      </c>
      <c r="F572" s="154" t="s">
        <v>359</v>
      </c>
      <c r="H572" s="155">
        <v>1</v>
      </c>
      <c r="I572" s="156"/>
      <c r="L572" s="152"/>
      <c r="M572" s="157"/>
      <c r="T572" s="158"/>
      <c r="AT572" s="153" t="s">
        <v>128</v>
      </c>
      <c r="AU572" s="153" t="s">
        <v>83</v>
      </c>
      <c r="AV572" s="13" t="s">
        <v>83</v>
      </c>
      <c r="AW572" s="13" t="s">
        <v>30</v>
      </c>
      <c r="AX572" s="13" t="s">
        <v>81</v>
      </c>
      <c r="AY572" s="153" t="s">
        <v>120</v>
      </c>
    </row>
    <row r="573" spans="2:65" s="1" customFormat="1" ht="24.2" customHeight="1">
      <c r="B573" s="32"/>
      <c r="C573" s="173" t="s">
        <v>586</v>
      </c>
      <c r="D573" s="173" t="s">
        <v>242</v>
      </c>
      <c r="E573" s="174" t="s">
        <v>587</v>
      </c>
      <c r="F573" s="175" t="s">
        <v>588</v>
      </c>
      <c r="G573" s="176" t="s">
        <v>298</v>
      </c>
      <c r="H573" s="177">
        <v>1</v>
      </c>
      <c r="I573" s="179">
        <v>0</v>
      </c>
      <c r="J573" s="179">
        <f>ROUND(I573*H573,2)</f>
        <v>0</v>
      </c>
      <c r="K573" s="175" t="s">
        <v>299</v>
      </c>
      <c r="L573" s="180"/>
      <c r="M573" s="181" t="s">
        <v>1</v>
      </c>
      <c r="N573" s="182" t="s">
        <v>38</v>
      </c>
      <c r="P573" s="141">
        <f>O573*H573</f>
        <v>0</v>
      </c>
      <c r="Q573" s="141">
        <v>3.3000000000000002E-2</v>
      </c>
      <c r="R573" s="141">
        <f>Q573*H573</f>
        <v>3.3000000000000002E-2</v>
      </c>
      <c r="S573" s="141">
        <v>0</v>
      </c>
      <c r="T573" s="142">
        <f>S573*H573</f>
        <v>0</v>
      </c>
      <c r="AR573" s="143" t="s">
        <v>198</v>
      </c>
      <c r="AT573" s="143" t="s">
        <v>242</v>
      </c>
      <c r="AU573" s="143" t="s">
        <v>83</v>
      </c>
      <c r="AY573" s="17" t="s">
        <v>120</v>
      </c>
      <c r="BE573" s="144">
        <f>IF(N573="základní",J573,0)</f>
        <v>0</v>
      </c>
      <c r="BF573" s="144">
        <f>IF(N573="snížená",J573,0)</f>
        <v>0</v>
      </c>
      <c r="BG573" s="144">
        <f>IF(N573="zákl. přenesená",J573,0)</f>
        <v>0</v>
      </c>
      <c r="BH573" s="144">
        <f>IF(N573="sníž. přenesená",J573,0)</f>
        <v>0</v>
      </c>
      <c r="BI573" s="144">
        <f>IF(N573="nulová",J573,0)</f>
        <v>0</v>
      </c>
      <c r="BJ573" s="17" t="s">
        <v>81</v>
      </c>
      <c r="BK573" s="144">
        <f>ROUND(I573*H573,2)</f>
        <v>0</v>
      </c>
      <c r="BL573" s="17" t="s">
        <v>126</v>
      </c>
      <c r="BM573" s="143" t="s">
        <v>589</v>
      </c>
    </row>
    <row r="574" spans="2:65" s="1" customFormat="1" ht="19.5">
      <c r="B574" s="32"/>
      <c r="D574" s="146" t="s">
        <v>305</v>
      </c>
      <c r="F574" s="183" t="s">
        <v>321</v>
      </c>
      <c r="I574" s="184"/>
      <c r="L574" s="32"/>
      <c r="M574" s="185"/>
      <c r="T574" s="56"/>
      <c r="AT574" s="17" t="s">
        <v>305</v>
      </c>
      <c r="AU574" s="17" t="s">
        <v>83</v>
      </c>
    </row>
    <row r="575" spans="2:65" s="1" customFormat="1" ht="21.75" customHeight="1">
      <c r="B575" s="32"/>
      <c r="C575" s="132" t="s">
        <v>590</v>
      </c>
      <c r="D575" s="132" t="s">
        <v>122</v>
      </c>
      <c r="E575" s="133" t="s">
        <v>591</v>
      </c>
      <c r="F575" s="134" t="s">
        <v>592</v>
      </c>
      <c r="G575" s="135" t="s">
        <v>298</v>
      </c>
      <c r="H575" s="136">
        <v>5</v>
      </c>
      <c r="I575" s="137"/>
      <c r="J575" s="138">
        <f>ROUND(I575*H575,2)</f>
        <v>0</v>
      </c>
      <c r="K575" s="134" t="s">
        <v>144</v>
      </c>
      <c r="L575" s="32"/>
      <c r="M575" s="139" t="s">
        <v>1</v>
      </c>
      <c r="N575" s="140" t="s">
        <v>38</v>
      </c>
      <c r="P575" s="141">
        <f>O575*H575</f>
        <v>0</v>
      </c>
      <c r="Q575" s="141">
        <v>1.65E-3</v>
      </c>
      <c r="R575" s="141">
        <f>Q575*H575</f>
        <v>8.2500000000000004E-3</v>
      </c>
      <c r="S575" s="141">
        <v>0</v>
      </c>
      <c r="T575" s="142">
        <f>S575*H575</f>
        <v>0</v>
      </c>
      <c r="AR575" s="143" t="s">
        <v>126</v>
      </c>
      <c r="AT575" s="143" t="s">
        <v>122</v>
      </c>
      <c r="AU575" s="143" t="s">
        <v>83</v>
      </c>
      <c r="AY575" s="17" t="s">
        <v>120</v>
      </c>
      <c r="BE575" s="144">
        <f>IF(N575="základní",J575,0)</f>
        <v>0</v>
      </c>
      <c r="BF575" s="144">
        <f>IF(N575="snížená",J575,0)</f>
        <v>0</v>
      </c>
      <c r="BG575" s="144">
        <f>IF(N575="zákl. přenesená",J575,0)</f>
        <v>0</v>
      </c>
      <c r="BH575" s="144">
        <f>IF(N575="sníž. přenesená",J575,0)</f>
        <v>0</v>
      </c>
      <c r="BI575" s="144">
        <f>IF(N575="nulová",J575,0)</f>
        <v>0</v>
      </c>
      <c r="BJ575" s="17" t="s">
        <v>81</v>
      </c>
      <c r="BK575" s="144">
        <f>ROUND(I575*H575,2)</f>
        <v>0</v>
      </c>
      <c r="BL575" s="17" t="s">
        <v>126</v>
      </c>
      <c r="BM575" s="143" t="s">
        <v>593</v>
      </c>
    </row>
    <row r="576" spans="2:65" s="13" customFormat="1">
      <c r="B576" s="152"/>
      <c r="D576" s="146" t="s">
        <v>128</v>
      </c>
      <c r="E576" s="153" t="s">
        <v>1</v>
      </c>
      <c r="F576" s="154" t="s">
        <v>594</v>
      </c>
      <c r="H576" s="155">
        <v>1</v>
      </c>
      <c r="I576" s="156"/>
      <c r="L576" s="152"/>
      <c r="M576" s="157"/>
      <c r="T576" s="158"/>
      <c r="AT576" s="153" t="s">
        <v>128</v>
      </c>
      <c r="AU576" s="153" t="s">
        <v>83</v>
      </c>
      <c r="AV576" s="13" t="s">
        <v>83</v>
      </c>
      <c r="AW576" s="13" t="s">
        <v>30</v>
      </c>
      <c r="AX576" s="13" t="s">
        <v>73</v>
      </c>
      <c r="AY576" s="153" t="s">
        <v>120</v>
      </c>
    </row>
    <row r="577" spans="2:65" s="13" customFormat="1">
      <c r="B577" s="152"/>
      <c r="D577" s="146" t="s">
        <v>128</v>
      </c>
      <c r="E577" s="153" t="s">
        <v>1</v>
      </c>
      <c r="F577" s="154" t="s">
        <v>371</v>
      </c>
      <c r="H577" s="155">
        <v>1</v>
      </c>
      <c r="I577" s="156"/>
      <c r="L577" s="152"/>
      <c r="M577" s="157"/>
      <c r="T577" s="158"/>
      <c r="AT577" s="153" t="s">
        <v>128</v>
      </c>
      <c r="AU577" s="153" t="s">
        <v>83</v>
      </c>
      <c r="AV577" s="13" t="s">
        <v>83</v>
      </c>
      <c r="AW577" s="13" t="s">
        <v>30</v>
      </c>
      <c r="AX577" s="13" t="s">
        <v>73</v>
      </c>
      <c r="AY577" s="153" t="s">
        <v>120</v>
      </c>
    </row>
    <row r="578" spans="2:65" s="13" customFormat="1">
      <c r="B578" s="152"/>
      <c r="D578" s="146" t="s">
        <v>128</v>
      </c>
      <c r="E578" s="153" t="s">
        <v>1</v>
      </c>
      <c r="F578" s="154" t="s">
        <v>346</v>
      </c>
      <c r="H578" s="155">
        <v>1</v>
      </c>
      <c r="I578" s="156"/>
      <c r="L578" s="152"/>
      <c r="M578" s="157"/>
      <c r="T578" s="158"/>
      <c r="AT578" s="153" t="s">
        <v>128</v>
      </c>
      <c r="AU578" s="153" t="s">
        <v>83</v>
      </c>
      <c r="AV578" s="13" t="s">
        <v>83</v>
      </c>
      <c r="AW578" s="13" t="s">
        <v>30</v>
      </c>
      <c r="AX578" s="13" t="s">
        <v>73</v>
      </c>
      <c r="AY578" s="153" t="s">
        <v>120</v>
      </c>
    </row>
    <row r="579" spans="2:65" s="13" customFormat="1">
      <c r="B579" s="152"/>
      <c r="D579" s="146" t="s">
        <v>128</v>
      </c>
      <c r="E579" s="153" t="s">
        <v>1</v>
      </c>
      <c r="F579" s="154" t="s">
        <v>565</v>
      </c>
      <c r="H579" s="155">
        <v>2</v>
      </c>
      <c r="I579" s="156"/>
      <c r="L579" s="152"/>
      <c r="M579" s="157"/>
      <c r="T579" s="158"/>
      <c r="AT579" s="153" t="s">
        <v>128</v>
      </c>
      <c r="AU579" s="153" t="s">
        <v>83</v>
      </c>
      <c r="AV579" s="13" t="s">
        <v>83</v>
      </c>
      <c r="AW579" s="13" t="s">
        <v>30</v>
      </c>
      <c r="AX579" s="13" t="s">
        <v>73</v>
      </c>
      <c r="AY579" s="153" t="s">
        <v>120</v>
      </c>
    </row>
    <row r="580" spans="2:65" s="14" customFormat="1">
      <c r="B580" s="159"/>
      <c r="D580" s="146" t="s">
        <v>128</v>
      </c>
      <c r="E580" s="160" t="s">
        <v>1</v>
      </c>
      <c r="F580" s="161" t="s">
        <v>141</v>
      </c>
      <c r="H580" s="162">
        <v>5</v>
      </c>
      <c r="I580" s="163"/>
      <c r="L580" s="159"/>
      <c r="M580" s="164"/>
      <c r="T580" s="165"/>
      <c r="AT580" s="160" t="s">
        <v>128</v>
      </c>
      <c r="AU580" s="160" t="s">
        <v>83</v>
      </c>
      <c r="AV580" s="14" t="s">
        <v>126</v>
      </c>
      <c r="AW580" s="14" t="s">
        <v>30</v>
      </c>
      <c r="AX580" s="14" t="s">
        <v>81</v>
      </c>
      <c r="AY580" s="160" t="s">
        <v>120</v>
      </c>
    </row>
    <row r="581" spans="2:65" s="1" customFormat="1" ht="24.2" customHeight="1">
      <c r="B581" s="32"/>
      <c r="C581" s="173" t="s">
        <v>595</v>
      </c>
      <c r="D581" s="173" t="s">
        <v>242</v>
      </c>
      <c r="E581" s="174" t="s">
        <v>596</v>
      </c>
      <c r="F581" s="175" t="s">
        <v>597</v>
      </c>
      <c r="G581" s="176" t="s">
        <v>298</v>
      </c>
      <c r="H581" s="177">
        <v>5</v>
      </c>
      <c r="I581" s="179">
        <v>0</v>
      </c>
      <c r="J581" s="179">
        <f>ROUND(I581*H581,2)</f>
        <v>0</v>
      </c>
      <c r="K581" s="175" t="s">
        <v>1</v>
      </c>
      <c r="L581" s="180"/>
      <c r="M581" s="181" t="s">
        <v>1</v>
      </c>
      <c r="N581" s="182" t="s">
        <v>38</v>
      </c>
      <c r="P581" s="141">
        <f>O581*H581</f>
        <v>0</v>
      </c>
      <c r="Q581" s="141">
        <v>2.1999999999999999E-2</v>
      </c>
      <c r="R581" s="141">
        <f>Q581*H581</f>
        <v>0.10999999999999999</v>
      </c>
      <c r="S581" s="141">
        <v>0</v>
      </c>
      <c r="T581" s="142">
        <f>S581*H581</f>
        <v>0</v>
      </c>
      <c r="AR581" s="143" t="s">
        <v>198</v>
      </c>
      <c r="AT581" s="143" t="s">
        <v>242</v>
      </c>
      <c r="AU581" s="143" t="s">
        <v>83</v>
      </c>
      <c r="AY581" s="17" t="s">
        <v>120</v>
      </c>
      <c r="BE581" s="144">
        <f>IF(N581="základní",J581,0)</f>
        <v>0</v>
      </c>
      <c r="BF581" s="144">
        <f>IF(N581="snížená",J581,0)</f>
        <v>0</v>
      </c>
      <c r="BG581" s="144">
        <f>IF(N581="zákl. přenesená",J581,0)</f>
        <v>0</v>
      </c>
      <c r="BH581" s="144">
        <f>IF(N581="sníž. přenesená",J581,0)</f>
        <v>0</v>
      </c>
      <c r="BI581" s="144">
        <f>IF(N581="nulová",J581,0)</f>
        <v>0</v>
      </c>
      <c r="BJ581" s="17" t="s">
        <v>81</v>
      </c>
      <c r="BK581" s="144">
        <f>ROUND(I581*H581,2)</f>
        <v>0</v>
      </c>
      <c r="BL581" s="17" t="s">
        <v>126</v>
      </c>
      <c r="BM581" s="143" t="s">
        <v>598</v>
      </c>
    </row>
    <row r="582" spans="2:65" s="1" customFormat="1" ht="19.5">
      <c r="B582" s="32"/>
      <c r="D582" s="146" t="s">
        <v>305</v>
      </c>
      <c r="F582" s="183" t="s">
        <v>321</v>
      </c>
      <c r="I582" s="184"/>
      <c r="L582" s="32"/>
      <c r="M582" s="185"/>
      <c r="T582" s="56"/>
      <c r="AT582" s="17" t="s">
        <v>305</v>
      </c>
      <c r="AU582" s="17" t="s">
        <v>83</v>
      </c>
    </row>
    <row r="583" spans="2:65" s="1" customFormat="1" ht="21.75" customHeight="1">
      <c r="B583" s="32"/>
      <c r="C583" s="132" t="s">
        <v>599</v>
      </c>
      <c r="D583" s="132" t="s">
        <v>122</v>
      </c>
      <c r="E583" s="133" t="s">
        <v>600</v>
      </c>
      <c r="F583" s="134" t="s">
        <v>601</v>
      </c>
      <c r="G583" s="135" t="s">
        <v>298</v>
      </c>
      <c r="H583" s="136">
        <v>7</v>
      </c>
      <c r="I583" s="137"/>
      <c r="J583" s="138">
        <f>ROUND(I583*H583,2)</f>
        <v>0</v>
      </c>
      <c r="K583" s="134" t="s">
        <v>144</v>
      </c>
      <c r="L583" s="32"/>
      <c r="M583" s="139" t="s">
        <v>1</v>
      </c>
      <c r="N583" s="140" t="s">
        <v>38</v>
      </c>
      <c r="P583" s="141">
        <f>O583*H583</f>
        <v>0</v>
      </c>
      <c r="Q583" s="141">
        <v>2.81E-3</v>
      </c>
      <c r="R583" s="141">
        <f>Q583*H583</f>
        <v>1.967E-2</v>
      </c>
      <c r="S583" s="141">
        <v>0</v>
      </c>
      <c r="T583" s="142">
        <f>S583*H583</f>
        <v>0</v>
      </c>
      <c r="AR583" s="143" t="s">
        <v>126</v>
      </c>
      <c r="AT583" s="143" t="s">
        <v>122</v>
      </c>
      <c r="AU583" s="143" t="s">
        <v>83</v>
      </c>
      <c r="AY583" s="17" t="s">
        <v>120</v>
      </c>
      <c r="BE583" s="144">
        <f>IF(N583="základní",J583,0)</f>
        <v>0</v>
      </c>
      <c r="BF583" s="144">
        <f>IF(N583="snížená",J583,0)</f>
        <v>0</v>
      </c>
      <c r="BG583" s="144">
        <f>IF(N583="zákl. přenesená",J583,0)</f>
        <v>0</v>
      </c>
      <c r="BH583" s="144">
        <f>IF(N583="sníž. přenesená",J583,0)</f>
        <v>0</v>
      </c>
      <c r="BI583" s="144">
        <f>IF(N583="nulová",J583,0)</f>
        <v>0</v>
      </c>
      <c r="BJ583" s="17" t="s">
        <v>81</v>
      </c>
      <c r="BK583" s="144">
        <f>ROUND(I583*H583,2)</f>
        <v>0</v>
      </c>
      <c r="BL583" s="17" t="s">
        <v>126</v>
      </c>
      <c r="BM583" s="143" t="s">
        <v>602</v>
      </c>
    </row>
    <row r="584" spans="2:65" s="13" customFormat="1">
      <c r="B584" s="152"/>
      <c r="D584" s="146" t="s">
        <v>128</v>
      </c>
      <c r="E584" s="153" t="s">
        <v>1</v>
      </c>
      <c r="F584" s="154" t="s">
        <v>603</v>
      </c>
      <c r="H584" s="155">
        <v>6</v>
      </c>
      <c r="I584" s="156"/>
      <c r="L584" s="152"/>
      <c r="M584" s="157"/>
      <c r="T584" s="158"/>
      <c r="AT584" s="153" t="s">
        <v>128</v>
      </c>
      <c r="AU584" s="153" t="s">
        <v>83</v>
      </c>
      <c r="AV584" s="13" t="s">
        <v>83</v>
      </c>
      <c r="AW584" s="13" t="s">
        <v>30</v>
      </c>
      <c r="AX584" s="13" t="s">
        <v>73</v>
      </c>
      <c r="AY584" s="153" t="s">
        <v>120</v>
      </c>
    </row>
    <row r="585" spans="2:65" s="13" customFormat="1">
      <c r="B585" s="152"/>
      <c r="D585" s="146" t="s">
        <v>128</v>
      </c>
      <c r="E585" s="153" t="s">
        <v>1</v>
      </c>
      <c r="F585" s="154" t="s">
        <v>377</v>
      </c>
      <c r="H585" s="155">
        <v>1</v>
      </c>
      <c r="I585" s="156"/>
      <c r="L585" s="152"/>
      <c r="M585" s="157"/>
      <c r="T585" s="158"/>
      <c r="AT585" s="153" t="s">
        <v>128</v>
      </c>
      <c r="AU585" s="153" t="s">
        <v>83</v>
      </c>
      <c r="AV585" s="13" t="s">
        <v>83</v>
      </c>
      <c r="AW585" s="13" t="s">
        <v>30</v>
      </c>
      <c r="AX585" s="13" t="s">
        <v>73</v>
      </c>
      <c r="AY585" s="153" t="s">
        <v>120</v>
      </c>
    </row>
    <row r="586" spans="2:65" s="14" customFormat="1">
      <c r="B586" s="159"/>
      <c r="D586" s="146" t="s">
        <v>128</v>
      </c>
      <c r="E586" s="160" t="s">
        <v>1</v>
      </c>
      <c r="F586" s="161" t="s">
        <v>141</v>
      </c>
      <c r="H586" s="162">
        <v>7</v>
      </c>
      <c r="I586" s="163"/>
      <c r="L586" s="159"/>
      <c r="M586" s="164"/>
      <c r="T586" s="165"/>
      <c r="AT586" s="160" t="s">
        <v>128</v>
      </c>
      <c r="AU586" s="160" t="s">
        <v>83</v>
      </c>
      <c r="AV586" s="14" t="s">
        <v>126</v>
      </c>
      <c r="AW586" s="14" t="s">
        <v>30</v>
      </c>
      <c r="AX586" s="14" t="s">
        <v>81</v>
      </c>
      <c r="AY586" s="160" t="s">
        <v>120</v>
      </c>
    </row>
    <row r="587" spans="2:65" s="1" customFormat="1" ht="24.2" customHeight="1">
      <c r="B587" s="32"/>
      <c r="C587" s="173" t="s">
        <v>604</v>
      </c>
      <c r="D587" s="173" t="s">
        <v>242</v>
      </c>
      <c r="E587" s="174" t="s">
        <v>605</v>
      </c>
      <c r="F587" s="175" t="s">
        <v>606</v>
      </c>
      <c r="G587" s="176" t="s">
        <v>298</v>
      </c>
      <c r="H587" s="177">
        <v>7</v>
      </c>
      <c r="I587" s="179">
        <v>0</v>
      </c>
      <c r="J587" s="179">
        <f>ROUND(I587*H587,2)</f>
        <v>0</v>
      </c>
      <c r="K587" s="175" t="s">
        <v>1</v>
      </c>
      <c r="L587" s="180"/>
      <c r="M587" s="181" t="s">
        <v>1</v>
      </c>
      <c r="N587" s="182" t="s">
        <v>38</v>
      </c>
      <c r="P587" s="141">
        <f>O587*H587</f>
        <v>0</v>
      </c>
      <c r="Q587" s="141">
        <v>5.0999999999999997E-2</v>
      </c>
      <c r="R587" s="141">
        <f>Q587*H587</f>
        <v>0.35699999999999998</v>
      </c>
      <c r="S587" s="141">
        <v>0</v>
      </c>
      <c r="T587" s="142">
        <f>S587*H587</f>
        <v>0</v>
      </c>
      <c r="AR587" s="143" t="s">
        <v>198</v>
      </c>
      <c r="AT587" s="143" t="s">
        <v>242</v>
      </c>
      <c r="AU587" s="143" t="s">
        <v>83</v>
      </c>
      <c r="AY587" s="17" t="s">
        <v>120</v>
      </c>
      <c r="BE587" s="144">
        <f>IF(N587="základní",J587,0)</f>
        <v>0</v>
      </c>
      <c r="BF587" s="144">
        <f>IF(N587="snížená",J587,0)</f>
        <v>0</v>
      </c>
      <c r="BG587" s="144">
        <f>IF(N587="zákl. přenesená",J587,0)</f>
        <v>0</v>
      </c>
      <c r="BH587" s="144">
        <f>IF(N587="sníž. přenesená",J587,0)</f>
        <v>0</v>
      </c>
      <c r="BI587" s="144">
        <f>IF(N587="nulová",J587,0)</f>
        <v>0</v>
      </c>
      <c r="BJ587" s="17" t="s">
        <v>81</v>
      </c>
      <c r="BK587" s="144">
        <f>ROUND(I587*H587,2)</f>
        <v>0</v>
      </c>
      <c r="BL587" s="17" t="s">
        <v>126</v>
      </c>
      <c r="BM587" s="143" t="s">
        <v>607</v>
      </c>
    </row>
    <row r="588" spans="2:65" s="1" customFormat="1" ht="19.5">
      <c r="B588" s="32"/>
      <c r="D588" s="146" t="s">
        <v>305</v>
      </c>
      <c r="F588" s="183" t="s">
        <v>321</v>
      </c>
      <c r="I588" s="184"/>
      <c r="L588" s="32"/>
      <c r="M588" s="185"/>
      <c r="T588" s="56"/>
      <c r="AT588" s="17" t="s">
        <v>305</v>
      </c>
      <c r="AU588" s="17" t="s">
        <v>83</v>
      </c>
    </row>
    <row r="589" spans="2:65" s="1" customFormat="1" ht="24.2" customHeight="1">
      <c r="B589" s="32"/>
      <c r="C589" s="173" t="s">
        <v>608</v>
      </c>
      <c r="D589" s="173" t="s">
        <v>242</v>
      </c>
      <c r="E589" s="174" t="s">
        <v>609</v>
      </c>
      <c r="F589" s="175" t="s">
        <v>610</v>
      </c>
      <c r="G589" s="176" t="s">
        <v>298</v>
      </c>
      <c r="H589" s="177">
        <v>12</v>
      </c>
      <c r="I589" s="179">
        <v>0</v>
      </c>
      <c r="J589" s="179">
        <f>ROUND(I589*H589,2)</f>
        <v>0</v>
      </c>
      <c r="K589" s="175" t="s">
        <v>1</v>
      </c>
      <c r="L589" s="180"/>
      <c r="M589" s="181" t="s">
        <v>1</v>
      </c>
      <c r="N589" s="182" t="s">
        <v>38</v>
      </c>
      <c r="P589" s="141">
        <f>O589*H589</f>
        <v>0</v>
      </c>
      <c r="Q589" s="141">
        <v>6.0000000000000001E-3</v>
      </c>
      <c r="R589" s="141">
        <f>Q589*H589</f>
        <v>7.2000000000000008E-2</v>
      </c>
      <c r="S589" s="141">
        <v>0</v>
      </c>
      <c r="T589" s="142">
        <f>S589*H589</f>
        <v>0</v>
      </c>
      <c r="AR589" s="143" t="s">
        <v>198</v>
      </c>
      <c r="AT589" s="143" t="s">
        <v>242</v>
      </c>
      <c r="AU589" s="143" t="s">
        <v>83</v>
      </c>
      <c r="AY589" s="17" t="s">
        <v>120</v>
      </c>
      <c r="BE589" s="144">
        <f>IF(N589="základní",J589,0)</f>
        <v>0</v>
      </c>
      <c r="BF589" s="144">
        <f>IF(N589="snížená",J589,0)</f>
        <v>0</v>
      </c>
      <c r="BG589" s="144">
        <f>IF(N589="zákl. přenesená",J589,0)</f>
        <v>0</v>
      </c>
      <c r="BH589" s="144">
        <f>IF(N589="sníž. přenesená",J589,0)</f>
        <v>0</v>
      </c>
      <c r="BI589" s="144">
        <f>IF(N589="nulová",J589,0)</f>
        <v>0</v>
      </c>
      <c r="BJ589" s="17" t="s">
        <v>81</v>
      </c>
      <c r="BK589" s="144">
        <f>ROUND(I589*H589,2)</f>
        <v>0</v>
      </c>
      <c r="BL589" s="17" t="s">
        <v>126</v>
      </c>
      <c r="BM589" s="143" t="s">
        <v>611</v>
      </c>
    </row>
    <row r="590" spans="2:65" s="1" customFormat="1" ht="19.5">
      <c r="B590" s="32"/>
      <c r="D590" s="146" t="s">
        <v>305</v>
      </c>
      <c r="F590" s="183" t="s">
        <v>321</v>
      </c>
      <c r="I590" s="184"/>
      <c r="L590" s="32"/>
      <c r="M590" s="185"/>
      <c r="T590" s="56"/>
      <c r="AT590" s="17" t="s">
        <v>305</v>
      </c>
      <c r="AU590" s="17" t="s">
        <v>83</v>
      </c>
    </row>
    <row r="591" spans="2:65" s="13" customFormat="1">
      <c r="B591" s="152"/>
      <c r="D591" s="146" t="s">
        <v>128</v>
      </c>
      <c r="E591" s="153" t="s">
        <v>1</v>
      </c>
      <c r="F591" s="154" t="s">
        <v>612</v>
      </c>
      <c r="H591" s="155">
        <v>7</v>
      </c>
      <c r="I591" s="156"/>
      <c r="L591" s="152"/>
      <c r="M591" s="157"/>
      <c r="T591" s="158"/>
      <c r="AT591" s="153" t="s">
        <v>128</v>
      </c>
      <c r="AU591" s="153" t="s">
        <v>83</v>
      </c>
      <c r="AV591" s="13" t="s">
        <v>83</v>
      </c>
      <c r="AW591" s="13" t="s">
        <v>30</v>
      </c>
      <c r="AX591" s="13" t="s">
        <v>73</v>
      </c>
      <c r="AY591" s="153" t="s">
        <v>120</v>
      </c>
    </row>
    <row r="592" spans="2:65" s="13" customFormat="1">
      <c r="B592" s="152"/>
      <c r="D592" s="146" t="s">
        <v>128</v>
      </c>
      <c r="E592" s="153" t="s">
        <v>1</v>
      </c>
      <c r="F592" s="154" t="s">
        <v>613</v>
      </c>
      <c r="H592" s="155">
        <v>5</v>
      </c>
      <c r="I592" s="156"/>
      <c r="L592" s="152"/>
      <c r="M592" s="157"/>
      <c r="T592" s="158"/>
      <c r="AT592" s="153" t="s">
        <v>128</v>
      </c>
      <c r="AU592" s="153" t="s">
        <v>83</v>
      </c>
      <c r="AV592" s="13" t="s">
        <v>83</v>
      </c>
      <c r="AW592" s="13" t="s">
        <v>30</v>
      </c>
      <c r="AX592" s="13" t="s">
        <v>73</v>
      </c>
      <c r="AY592" s="153" t="s">
        <v>120</v>
      </c>
    </row>
    <row r="593" spans="2:65" s="14" customFormat="1">
      <c r="B593" s="159"/>
      <c r="D593" s="146" t="s">
        <v>128</v>
      </c>
      <c r="E593" s="160" t="s">
        <v>1</v>
      </c>
      <c r="F593" s="161" t="s">
        <v>141</v>
      </c>
      <c r="H593" s="162">
        <v>12</v>
      </c>
      <c r="I593" s="163"/>
      <c r="L593" s="159"/>
      <c r="M593" s="164"/>
      <c r="T593" s="165"/>
      <c r="AT593" s="160" t="s">
        <v>128</v>
      </c>
      <c r="AU593" s="160" t="s">
        <v>83</v>
      </c>
      <c r="AV593" s="14" t="s">
        <v>126</v>
      </c>
      <c r="AW593" s="14" t="s">
        <v>30</v>
      </c>
      <c r="AX593" s="14" t="s">
        <v>81</v>
      </c>
      <c r="AY593" s="160" t="s">
        <v>120</v>
      </c>
    </row>
    <row r="594" spans="2:65" s="1" customFormat="1" ht="24.2" customHeight="1">
      <c r="B594" s="32"/>
      <c r="C594" s="132" t="s">
        <v>614</v>
      </c>
      <c r="D594" s="132" t="s">
        <v>122</v>
      </c>
      <c r="E594" s="133" t="s">
        <v>615</v>
      </c>
      <c r="F594" s="134" t="s">
        <v>616</v>
      </c>
      <c r="G594" s="135" t="s">
        <v>298</v>
      </c>
      <c r="H594" s="136">
        <v>15</v>
      </c>
      <c r="I594" s="137"/>
      <c r="J594" s="138">
        <f>ROUND(I594*H594,2)</f>
        <v>0</v>
      </c>
      <c r="K594" s="134" t="s">
        <v>144</v>
      </c>
      <c r="L594" s="32"/>
      <c r="M594" s="139" t="s">
        <v>1</v>
      </c>
      <c r="N594" s="140" t="s">
        <v>38</v>
      </c>
      <c r="P594" s="141">
        <f>O594*H594</f>
        <v>0</v>
      </c>
      <c r="Q594" s="141">
        <v>0</v>
      </c>
      <c r="R594" s="141">
        <f>Q594*H594</f>
        <v>0</v>
      </c>
      <c r="S594" s="141">
        <v>0</v>
      </c>
      <c r="T594" s="142">
        <f>S594*H594</f>
        <v>0</v>
      </c>
      <c r="AR594" s="143" t="s">
        <v>126</v>
      </c>
      <c r="AT594" s="143" t="s">
        <v>122</v>
      </c>
      <c r="AU594" s="143" t="s">
        <v>83</v>
      </c>
      <c r="AY594" s="17" t="s">
        <v>120</v>
      </c>
      <c r="BE594" s="144">
        <f>IF(N594="základní",J594,0)</f>
        <v>0</v>
      </c>
      <c r="BF594" s="144">
        <f>IF(N594="snížená",J594,0)</f>
        <v>0</v>
      </c>
      <c r="BG594" s="144">
        <f>IF(N594="zákl. přenesená",J594,0)</f>
        <v>0</v>
      </c>
      <c r="BH594" s="144">
        <f>IF(N594="sníž. přenesená",J594,0)</f>
        <v>0</v>
      </c>
      <c r="BI594" s="144">
        <f>IF(N594="nulová",J594,0)</f>
        <v>0</v>
      </c>
      <c r="BJ594" s="17" t="s">
        <v>81</v>
      </c>
      <c r="BK594" s="144">
        <f>ROUND(I594*H594,2)</f>
        <v>0</v>
      </c>
      <c r="BL594" s="17" t="s">
        <v>126</v>
      </c>
      <c r="BM594" s="143" t="s">
        <v>617</v>
      </c>
    </row>
    <row r="595" spans="2:65" s="13" customFormat="1">
      <c r="B595" s="152"/>
      <c r="D595" s="146" t="s">
        <v>128</v>
      </c>
      <c r="E595" s="153" t="s">
        <v>1</v>
      </c>
      <c r="F595" s="154" t="s">
        <v>556</v>
      </c>
      <c r="H595" s="155">
        <v>15</v>
      </c>
      <c r="I595" s="156"/>
      <c r="L595" s="152"/>
      <c r="M595" s="157"/>
      <c r="T595" s="158"/>
      <c r="AT595" s="153" t="s">
        <v>128</v>
      </c>
      <c r="AU595" s="153" t="s">
        <v>83</v>
      </c>
      <c r="AV595" s="13" t="s">
        <v>83</v>
      </c>
      <c r="AW595" s="13" t="s">
        <v>30</v>
      </c>
      <c r="AX595" s="13" t="s">
        <v>81</v>
      </c>
      <c r="AY595" s="153" t="s">
        <v>120</v>
      </c>
    </row>
    <row r="596" spans="2:65" s="1" customFormat="1" ht="33" customHeight="1">
      <c r="B596" s="32"/>
      <c r="C596" s="173" t="s">
        <v>618</v>
      </c>
      <c r="D596" s="173" t="s">
        <v>242</v>
      </c>
      <c r="E596" s="174" t="s">
        <v>619</v>
      </c>
      <c r="F596" s="175" t="s">
        <v>620</v>
      </c>
      <c r="G596" s="176" t="s">
        <v>298</v>
      </c>
      <c r="H596" s="177">
        <v>15</v>
      </c>
      <c r="I596" s="179">
        <v>0</v>
      </c>
      <c r="J596" s="179">
        <f>ROUND(I596*H596,2)</f>
        <v>0</v>
      </c>
      <c r="K596" s="175" t="s">
        <v>144</v>
      </c>
      <c r="L596" s="180"/>
      <c r="M596" s="181" t="s">
        <v>1</v>
      </c>
      <c r="N596" s="182" t="s">
        <v>38</v>
      </c>
      <c r="P596" s="141">
        <f>O596*H596</f>
        <v>0</v>
      </c>
      <c r="Q596" s="141">
        <v>2.0999999999999999E-3</v>
      </c>
      <c r="R596" s="141">
        <f>Q596*H596</f>
        <v>3.15E-2</v>
      </c>
      <c r="S596" s="141">
        <v>0</v>
      </c>
      <c r="T596" s="142">
        <f>S596*H596</f>
        <v>0</v>
      </c>
      <c r="AR596" s="143" t="s">
        <v>198</v>
      </c>
      <c r="AT596" s="143" t="s">
        <v>242</v>
      </c>
      <c r="AU596" s="143" t="s">
        <v>83</v>
      </c>
      <c r="AY596" s="17" t="s">
        <v>120</v>
      </c>
      <c r="BE596" s="144">
        <f>IF(N596="základní",J596,0)</f>
        <v>0</v>
      </c>
      <c r="BF596" s="144">
        <f>IF(N596="snížená",J596,0)</f>
        <v>0</v>
      </c>
      <c r="BG596" s="144">
        <f>IF(N596="zákl. přenesená",J596,0)</f>
        <v>0</v>
      </c>
      <c r="BH596" s="144">
        <f>IF(N596="sníž. přenesená",J596,0)</f>
        <v>0</v>
      </c>
      <c r="BI596" s="144">
        <f>IF(N596="nulová",J596,0)</f>
        <v>0</v>
      </c>
      <c r="BJ596" s="17" t="s">
        <v>81</v>
      </c>
      <c r="BK596" s="144">
        <f>ROUND(I596*H596,2)</f>
        <v>0</v>
      </c>
      <c r="BL596" s="17" t="s">
        <v>126</v>
      </c>
      <c r="BM596" s="143" t="s">
        <v>621</v>
      </c>
    </row>
    <row r="597" spans="2:65" s="1" customFormat="1" ht="19.5">
      <c r="B597" s="32"/>
      <c r="D597" s="146" t="s">
        <v>305</v>
      </c>
      <c r="F597" s="183" t="s">
        <v>321</v>
      </c>
      <c r="I597" s="184"/>
      <c r="L597" s="32"/>
      <c r="M597" s="185"/>
      <c r="T597" s="56"/>
      <c r="AT597" s="17" t="s">
        <v>305</v>
      </c>
      <c r="AU597" s="17" t="s">
        <v>83</v>
      </c>
    </row>
    <row r="598" spans="2:65" s="1" customFormat="1" ht="24.2" customHeight="1">
      <c r="B598" s="32"/>
      <c r="C598" s="132" t="s">
        <v>622</v>
      </c>
      <c r="D598" s="132" t="s">
        <v>122</v>
      </c>
      <c r="E598" s="133" t="s">
        <v>623</v>
      </c>
      <c r="F598" s="134" t="s">
        <v>624</v>
      </c>
      <c r="G598" s="135" t="s">
        <v>125</v>
      </c>
      <c r="H598" s="136">
        <v>19</v>
      </c>
      <c r="I598" s="137"/>
      <c r="J598" s="138">
        <f>ROUND(I598*H598,2)</f>
        <v>0</v>
      </c>
      <c r="K598" s="134" t="s">
        <v>1</v>
      </c>
      <c r="L598" s="32"/>
      <c r="M598" s="139" t="s">
        <v>1</v>
      </c>
      <c r="N598" s="140" t="s">
        <v>38</v>
      </c>
      <c r="P598" s="141">
        <f>O598*H598</f>
        <v>0</v>
      </c>
      <c r="Q598" s="141">
        <v>0</v>
      </c>
      <c r="R598" s="141">
        <f>Q598*H598</f>
        <v>0</v>
      </c>
      <c r="S598" s="141">
        <v>0</v>
      </c>
      <c r="T598" s="142">
        <f>S598*H598</f>
        <v>0</v>
      </c>
      <c r="AR598" s="143" t="s">
        <v>126</v>
      </c>
      <c r="AT598" s="143" t="s">
        <v>122</v>
      </c>
      <c r="AU598" s="143" t="s">
        <v>83</v>
      </c>
      <c r="AY598" s="17" t="s">
        <v>120</v>
      </c>
      <c r="BE598" s="144">
        <f>IF(N598="základní",J598,0)</f>
        <v>0</v>
      </c>
      <c r="BF598" s="144">
        <f>IF(N598="snížená",J598,0)</f>
        <v>0</v>
      </c>
      <c r="BG598" s="144">
        <f>IF(N598="zákl. přenesená",J598,0)</f>
        <v>0</v>
      </c>
      <c r="BH598" s="144">
        <f>IF(N598="sníž. přenesená",J598,0)</f>
        <v>0</v>
      </c>
      <c r="BI598" s="144">
        <f>IF(N598="nulová",J598,0)</f>
        <v>0</v>
      </c>
      <c r="BJ598" s="17" t="s">
        <v>81</v>
      </c>
      <c r="BK598" s="144">
        <f>ROUND(I598*H598,2)</f>
        <v>0</v>
      </c>
      <c r="BL598" s="17" t="s">
        <v>126</v>
      </c>
      <c r="BM598" s="143" t="s">
        <v>625</v>
      </c>
    </row>
    <row r="599" spans="2:65" s="13" customFormat="1">
      <c r="B599" s="152"/>
      <c r="D599" s="146" t="s">
        <v>128</v>
      </c>
      <c r="E599" s="153" t="s">
        <v>1</v>
      </c>
      <c r="F599" s="154" t="s">
        <v>626</v>
      </c>
      <c r="H599" s="155">
        <v>10</v>
      </c>
      <c r="I599" s="156"/>
      <c r="L599" s="152"/>
      <c r="M599" s="157"/>
      <c r="T599" s="158"/>
      <c r="AT599" s="153" t="s">
        <v>128</v>
      </c>
      <c r="AU599" s="153" t="s">
        <v>83</v>
      </c>
      <c r="AV599" s="13" t="s">
        <v>83</v>
      </c>
      <c r="AW599" s="13" t="s">
        <v>30</v>
      </c>
      <c r="AX599" s="13" t="s">
        <v>73</v>
      </c>
      <c r="AY599" s="153" t="s">
        <v>120</v>
      </c>
    </row>
    <row r="600" spans="2:65" s="13" customFormat="1">
      <c r="B600" s="152"/>
      <c r="D600" s="146" t="s">
        <v>128</v>
      </c>
      <c r="E600" s="153" t="s">
        <v>1</v>
      </c>
      <c r="F600" s="154" t="s">
        <v>445</v>
      </c>
      <c r="H600" s="155">
        <v>9</v>
      </c>
      <c r="I600" s="156"/>
      <c r="L600" s="152"/>
      <c r="M600" s="157"/>
      <c r="T600" s="158"/>
      <c r="AT600" s="153" t="s">
        <v>128</v>
      </c>
      <c r="AU600" s="153" t="s">
        <v>83</v>
      </c>
      <c r="AV600" s="13" t="s">
        <v>83</v>
      </c>
      <c r="AW600" s="13" t="s">
        <v>30</v>
      </c>
      <c r="AX600" s="13" t="s">
        <v>73</v>
      </c>
      <c r="AY600" s="153" t="s">
        <v>120</v>
      </c>
    </row>
    <row r="601" spans="2:65" s="14" customFormat="1">
      <c r="B601" s="159"/>
      <c r="D601" s="146" t="s">
        <v>128</v>
      </c>
      <c r="E601" s="160" t="s">
        <v>1</v>
      </c>
      <c r="F601" s="161" t="s">
        <v>141</v>
      </c>
      <c r="H601" s="162">
        <v>19</v>
      </c>
      <c r="I601" s="163"/>
      <c r="L601" s="159"/>
      <c r="M601" s="164"/>
      <c r="T601" s="165"/>
      <c r="AT601" s="160" t="s">
        <v>128</v>
      </c>
      <c r="AU601" s="160" t="s">
        <v>83</v>
      </c>
      <c r="AV601" s="14" t="s">
        <v>126</v>
      </c>
      <c r="AW601" s="14" t="s">
        <v>30</v>
      </c>
      <c r="AX601" s="14" t="s">
        <v>81</v>
      </c>
      <c r="AY601" s="160" t="s">
        <v>120</v>
      </c>
    </row>
    <row r="602" spans="2:65" s="1" customFormat="1" ht="24.2" customHeight="1">
      <c r="B602" s="32"/>
      <c r="C602" s="132" t="s">
        <v>627</v>
      </c>
      <c r="D602" s="132" t="s">
        <v>122</v>
      </c>
      <c r="E602" s="133" t="s">
        <v>628</v>
      </c>
      <c r="F602" s="134" t="s">
        <v>629</v>
      </c>
      <c r="G602" s="135" t="s">
        <v>125</v>
      </c>
      <c r="H602" s="136">
        <v>27</v>
      </c>
      <c r="I602" s="137"/>
      <c r="J602" s="138">
        <f>ROUND(I602*H602,2)</f>
        <v>0</v>
      </c>
      <c r="K602" s="134" t="s">
        <v>1</v>
      </c>
      <c r="L602" s="32"/>
      <c r="M602" s="139" t="s">
        <v>1</v>
      </c>
      <c r="N602" s="140" t="s">
        <v>38</v>
      </c>
      <c r="P602" s="141">
        <f>O602*H602</f>
        <v>0</v>
      </c>
      <c r="Q602" s="141">
        <v>0</v>
      </c>
      <c r="R602" s="141">
        <f>Q602*H602</f>
        <v>0</v>
      </c>
      <c r="S602" s="141">
        <v>0</v>
      </c>
      <c r="T602" s="142">
        <f>S602*H602</f>
        <v>0</v>
      </c>
      <c r="AR602" s="143" t="s">
        <v>126</v>
      </c>
      <c r="AT602" s="143" t="s">
        <v>122</v>
      </c>
      <c r="AU602" s="143" t="s">
        <v>83</v>
      </c>
      <c r="AY602" s="17" t="s">
        <v>120</v>
      </c>
      <c r="BE602" s="144">
        <f>IF(N602="základní",J602,0)</f>
        <v>0</v>
      </c>
      <c r="BF602" s="144">
        <f>IF(N602="snížená",J602,0)</f>
        <v>0</v>
      </c>
      <c r="BG602" s="144">
        <f>IF(N602="zákl. přenesená",J602,0)</f>
        <v>0</v>
      </c>
      <c r="BH602" s="144">
        <f>IF(N602="sníž. přenesená",J602,0)</f>
        <v>0</v>
      </c>
      <c r="BI602" s="144">
        <f>IF(N602="nulová",J602,0)</f>
        <v>0</v>
      </c>
      <c r="BJ602" s="17" t="s">
        <v>81</v>
      </c>
      <c r="BK602" s="144">
        <f>ROUND(I602*H602,2)</f>
        <v>0</v>
      </c>
      <c r="BL602" s="17" t="s">
        <v>126</v>
      </c>
      <c r="BM602" s="143" t="s">
        <v>630</v>
      </c>
    </row>
    <row r="603" spans="2:65" s="13" customFormat="1">
      <c r="B603" s="152"/>
      <c r="D603" s="146" t="s">
        <v>128</v>
      </c>
      <c r="E603" s="153" t="s">
        <v>1</v>
      </c>
      <c r="F603" s="154" t="s">
        <v>631</v>
      </c>
      <c r="H603" s="155">
        <v>11</v>
      </c>
      <c r="I603" s="156"/>
      <c r="L603" s="152"/>
      <c r="M603" s="157"/>
      <c r="T603" s="158"/>
      <c r="AT603" s="153" t="s">
        <v>128</v>
      </c>
      <c r="AU603" s="153" t="s">
        <v>83</v>
      </c>
      <c r="AV603" s="13" t="s">
        <v>83</v>
      </c>
      <c r="AW603" s="13" t="s">
        <v>30</v>
      </c>
      <c r="AX603" s="13" t="s">
        <v>73</v>
      </c>
      <c r="AY603" s="153" t="s">
        <v>120</v>
      </c>
    </row>
    <row r="604" spans="2:65" s="13" customFormat="1">
      <c r="B604" s="152"/>
      <c r="D604" s="146" t="s">
        <v>128</v>
      </c>
      <c r="E604" s="153" t="s">
        <v>1</v>
      </c>
      <c r="F604" s="154" t="s">
        <v>632</v>
      </c>
      <c r="H604" s="155">
        <v>9</v>
      </c>
      <c r="I604" s="156"/>
      <c r="L604" s="152"/>
      <c r="M604" s="157"/>
      <c r="T604" s="158"/>
      <c r="AT604" s="153" t="s">
        <v>128</v>
      </c>
      <c r="AU604" s="153" t="s">
        <v>83</v>
      </c>
      <c r="AV604" s="13" t="s">
        <v>83</v>
      </c>
      <c r="AW604" s="13" t="s">
        <v>30</v>
      </c>
      <c r="AX604" s="13" t="s">
        <v>73</v>
      </c>
      <c r="AY604" s="153" t="s">
        <v>120</v>
      </c>
    </row>
    <row r="605" spans="2:65" s="13" customFormat="1">
      <c r="B605" s="152"/>
      <c r="D605" s="146" t="s">
        <v>128</v>
      </c>
      <c r="E605" s="153" t="s">
        <v>1</v>
      </c>
      <c r="F605" s="154" t="s">
        <v>633</v>
      </c>
      <c r="H605" s="155">
        <v>7</v>
      </c>
      <c r="I605" s="156"/>
      <c r="L605" s="152"/>
      <c r="M605" s="157"/>
      <c r="T605" s="158"/>
      <c r="AT605" s="153" t="s">
        <v>128</v>
      </c>
      <c r="AU605" s="153" t="s">
        <v>83</v>
      </c>
      <c r="AV605" s="13" t="s">
        <v>83</v>
      </c>
      <c r="AW605" s="13" t="s">
        <v>30</v>
      </c>
      <c r="AX605" s="13" t="s">
        <v>73</v>
      </c>
      <c r="AY605" s="153" t="s">
        <v>120</v>
      </c>
    </row>
    <row r="606" spans="2:65" s="14" customFormat="1">
      <c r="B606" s="159"/>
      <c r="D606" s="146" t="s">
        <v>128</v>
      </c>
      <c r="E606" s="160" t="s">
        <v>1</v>
      </c>
      <c r="F606" s="161" t="s">
        <v>141</v>
      </c>
      <c r="H606" s="162">
        <v>27</v>
      </c>
      <c r="I606" s="163"/>
      <c r="L606" s="159"/>
      <c r="M606" s="164"/>
      <c r="T606" s="165"/>
      <c r="AT606" s="160" t="s">
        <v>128</v>
      </c>
      <c r="AU606" s="160" t="s">
        <v>83</v>
      </c>
      <c r="AV606" s="14" t="s">
        <v>126</v>
      </c>
      <c r="AW606" s="14" t="s">
        <v>30</v>
      </c>
      <c r="AX606" s="14" t="s">
        <v>81</v>
      </c>
      <c r="AY606" s="160" t="s">
        <v>120</v>
      </c>
    </row>
    <row r="607" spans="2:65" s="1" customFormat="1" ht="24.2" customHeight="1">
      <c r="B607" s="32"/>
      <c r="C607" s="132" t="s">
        <v>634</v>
      </c>
      <c r="D607" s="132" t="s">
        <v>122</v>
      </c>
      <c r="E607" s="133" t="s">
        <v>635</v>
      </c>
      <c r="F607" s="134" t="s">
        <v>636</v>
      </c>
      <c r="G607" s="135" t="s">
        <v>125</v>
      </c>
      <c r="H607" s="136">
        <v>46</v>
      </c>
      <c r="I607" s="137"/>
      <c r="J607" s="138">
        <f>ROUND(I607*H607,2)</f>
        <v>0</v>
      </c>
      <c r="K607" s="134" t="s">
        <v>144</v>
      </c>
      <c r="L607" s="32"/>
      <c r="M607" s="139" t="s">
        <v>1</v>
      </c>
      <c r="N607" s="140" t="s">
        <v>38</v>
      </c>
      <c r="P607" s="141">
        <f>O607*H607</f>
        <v>0</v>
      </c>
      <c r="Q607" s="141">
        <v>0</v>
      </c>
      <c r="R607" s="141">
        <f>Q607*H607</f>
        <v>0</v>
      </c>
      <c r="S607" s="141">
        <v>0</v>
      </c>
      <c r="T607" s="142">
        <f>S607*H607</f>
        <v>0</v>
      </c>
      <c r="AR607" s="143" t="s">
        <v>126</v>
      </c>
      <c r="AT607" s="143" t="s">
        <v>122</v>
      </c>
      <c r="AU607" s="143" t="s">
        <v>83</v>
      </c>
      <c r="AY607" s="17" t="s">
        <v>120</v>
      </c>
      <c r="BE607" s="144">
        <f>IF(N607="základní",J607,0)</f>
        <v>0</v>
      </c>
      <c r="BF607" s="144">
        <f>IF(N607="snížená",J607,0)</f>
        <v>0</v>
      </c>
      <c r="BG607" s="144">
        <f>IF(N607="zákl. přenesená",J607,0)</f>
        <v>0</v>
      </c>
      <c r="BH607" s="144">
        <f>IF(N607="sníž. přenesená",J607,0)</f>
        <v>0</v>
      </c>
      <c r="BI607" s="144">
        <f>IF(N607="nulová",J607,0)</f>
        <v>0</v>
      </c>
      <c r="BJ607" s="17" t="s">
        <v>81</v>
      </c>
      <c r="BK607" s="144">
        <f>ROUND(I607*H607,2)</f>
        <v>0</v>
      </c>
      <c r="BL607" s="17" t="s">
        <v>126</v>
      </c>
      <c r="BM607" s="143" t="s">
        <v>637</v>
      </c>
    </row>
    <row r="608" spans="2:65" s="13" customFormat="1">
      <c r="B608" s="152"/>
      <c r="D608" s="146" t="s">
        <v>128</v>
      </c>
      <c r="E608" s="153" t="s">
        <v>1</v>
      </c>
      <c r="F608" s="154" t="s">
        <v>626</v>
      </c>
      <c r="H608" s="155">
        <v>10</v>
      </c>
      <c r="I608" s="156"/>
      <c r="L608" s="152"/>
      <c r="M608" s="157"/>
      <c r="T608" s="158"/>
      <c r="AT608" s="153" t="s">
        <v>128</v>
      </c>
      <c r="AU608" s="153" t="s">
        <v>83</v>
      </c>
      <c r="AV608" s="13" t="s">
        <v>83</v>
      </c>
      <c r="AW608" s="13" t="s">
        <v>30</v>
      </c>
      <c r="AX608" s="13" t="s">
        <v>73</v>
      </c>
      <c r="AY608" s="153" t="s">
        <v>120</v>
      </c>
    </row>
    <row r="609" spans="2:65" s="13" customFormat="1">
      <c r="B609" s="152"/>
      <c r="D609" s="146" t="s">
        <v>128</v>
      </c>
      <c r="E609" s="153" t="s">
        <v>1</v>
      </c>
      <c r="F609" s="154" t="s">
        <v>631</v>
      </c>
      <c r="H609" s="155">
        <v>11</v>
      </c>
      <c r="I609" s="156"/>
      <c r="L609" s="152"/>
      <c r="M609" s="157"/>
      <c r="T609" s="158"/>
      <c r="AT609" s="153" t="s">
        <v>128</v>
      </c>
      <c r="AU609" s="153" t="s">
        <v>83</v>
      </c>
      <c r="AV609" s="13" t="s">
        <v>83</v>
      </c>
      <c r="AW609" s="13" t="s">
        <v>30</v>
      </c>
      <c r="AX609" s="13" t="s">
        <v>73</v>
      </c>
      <c r="AY609" s="153" t="s">
        <v>120</v>
      </c>
    </row>
    <row r="610" spans="2:65" s="13" customFormat="1">
      <c r="B610" s="152"/>
      <c r="D610" s="146" t="s">
        <v>128</v>
      </c>
      <c r="E610" s="153" t="s">
        <v>1</v>
      </c>
      <c r="F610" s="154" t="s">
        <v>632</v>
      </c>
      <c r="H610" s="155">
        <v>9</v>
      </c>
      <c r="I610" s="156"/>
      <c r="L610" s="152"/>
      <c r="M610" s="157"/>
      <c r="T610" s="158"/>
      <c r="AT610" s="153" t="s">
        <v>128</v>
      </c>
      <c r="AU610" s="153" t="s">
        <v>83</v>
      </c>
      <c r="AV610" s="13" t="s">
        <v>83</v>
      </c>
      <c r="AW610" s="13" t="s">
        <v>30</v>
      </c>
      <c r="AX610" s="13" t="s">
        <v>73</v>
      </c>
      <c r="AY610" s="153" t="s">
        <v>120</v>
      </c>
    </row>
    <row r="611" spans="2:65" s="13" customFormat="1">
      <c r="B611" s="152"/>
      <c r="D611" s="146" t="s">
        <v>128</v>
      </c>
      <c r="E611" s="153" t="s">
        <v>1</v>
      </c>
      <c r="F611" s="154" t="s">
        <v>633</v>
      </c>
      <c r="H611" s="155">
        <v>7</v>
      </c>
      <c r="I611" s="156"/>
      <c r="L611" s="152"/>
      <c r="M611" s="157"/>
      <c r="T611" s="158"/>
      <c r="AT611" s="153" t="s">
        <v>128</v>
      </c>
      <c r="AU611" s="153" t="s">
        <v>83</v>
      </c>
      <c r="AV611" s="13" t="s">
        <v>83</v>
      </c>
      <c r="AW611" s="13" t="s">
        <v>30</v>
      </c>
      <c r="AX611" s="13" t="s">
        <v>73</v>
      </c>
      <c r="AY611" s="153" t="s">
        <v>120</v>
      </c>
    </row>
    <row r="612" spans="2:65" s="13" customFormat="1">
      <c r="B612" s="152"/>
      <c r="D612" s="146" t="s">
        <v>128</v>
      </c>
      <c r="E612" s="153" t="s">
        <v>1</v>
      </c>
      <c r="F612" s="154" t="s">
        <v>445</v>
      </c>
      <c r="H612" s="155">
        <v>9</v>
      </c>
      <c r="I612" s="156"/>
      <c r="L612" s="152"/>
      <c r="M612" s="157"/>
      <c r="T612" s="158"/>
      <c r="AT612" s="153" t="s">
        <v>128</v>
      </c>
      <c r="AU612" s="153" t="s">
        <v>83</v>
      </c>
      <c r="AV612" s="13" t="s">
        <v>83</v>
      </c>
      <c r="AW612" s="13" t="s">
        <v>30</v>
      </c>
      <c r="AX612" s="13" t="s">
        <v>73</v>
      </c>
      <c r="AY612" s="153" t="s">
        <v>120</v>
      </c>
    </row>
    <row r="613" spans="2:65" s="14" customFormat="1">
      <c r="B613" s="159"/>
      <c r="D613" s="146" t="s">
        <v>128</v>
      </c>
      <c r="E613" s="160" t="s">
        <v>1</v>
      </c>
      <c r="F613" s="161" t="s">
        <v>141</v>
      </c>
      <c r="H613" s="162">
        <v>46</v>
      </c>
      <c r="I613" s="163"/>
      <c r="L613" s="159"/>
      <c r="M613" s="164"/>
      <c r="T613" s="165"/>
      <c r="AT613" s="160" t="s">
        <v>128</v>
      </c>
      <c r="AU613" s="160" t="s">
        <v>83</v>
      </c>
      <c r="AV613" s="14" t="s">
        <v>126</v>
      </c>
      <c r="AW613" s="14" t="s">
        <v>30</v>
      </c>
      <c r="AX613" s="14" t="s">
        <v>81</v>
      </c>
      <c r="AY613" s="160" t="s">
        <v>120</v>
      </c>
    </row>
    <row r="614" spans="2:65" s="1" customFormat="1" ht="24.2" customHeight="1">
      <c r="B614" s="32"/>
      <c r="C614" s="132" t="s">
        <v>638</v>
      </c>
      <c r="D614" s="132" t="s">
        <v>122</v>
      </c>
      <c r="E614" s="133" t="s">
        <v>639</v>
      </c>
      <c r="F614" s="134" t="s">
        <v>640</v>
      </c>
      <c r="G614" s="135" t="s">
        <v>125</v>
      </c>
      <c r="H614" s="136">
        <v>269</v>
      </c>
      <c r="I614" s="137"/>
      <c r="J614" s="138">
        <f>ROUND(I614*H614,2)</f>
        <v>0</v>
      </c>
      <c r="K614" s="134" t="s">
        <v>1</v>
      </c>
      <c r="L614" s="32"/>
      <c r="M614" s="139" t="s">
        <v>1</v>
      </c>
      <c r="N614" s="140" t="s">
        <v>38</v>
      </c>
      <c r="P614" s="141">
        <f>O614*H614</f>
        <v>0</v>
      </c>
      <c r="Q614" s="141">
        <v>0</v>
      </c>
      <c r="R614" s="141">
        <f>Q614*H614</f>
        <v>0</v>
      </c>
      <c r="S614" s="141">
        <v>0</v>
      </c>
      <c r="T614" s="142">
        <f>S614*H614</f>
        <v>0</v>
      </c>
      <c r="AR614" s="143" t="s">
        <v>126</v>
      </c>
      <c r="AT614" s="143" t="s">
        <v>122</v>
      </c>
      <c r="AU614" s="143" t="s">
        <v>83</v>
      </c>
      <c r="AY614" s="17" t="s">
        <v>120</v>
      </c>
      <c r="BE614" s="144">
        <f>IF(N614="základní",J614,0)</f>
        <v>0</v>
      </c>
      <c r="BF614" s="144">
        <f>IF(N614="snížená",J614,0)</f>
        <v>0</v>
      </c>
      <c r="BG614" s="144">
        <f>IF(N614="zákl. přenesená",J614,0)</f>
        <v>0</v>
      </c>
      <c r="BH614" s="144">
        <f>IF(N614="sníž. přenesená",J614,0)</f>
        <v>0</v>
      </c>
      <c r="BI614" s="144">
        <f>IF(N614="nulová",J614,0)</f>
        <v>0</v>
      </c>
      <c r="BJ614" s="17" t="s">
        <v>81</v>
      </c>
      <c r="BK614" s="144">
        <f>ROUND(I614*H614,2)</f>
        <v>0</v>
      </c>
      <c r="BL614" s="17" t="s">
        <v>126</v>
      </c>
      <c r="BM614" s="143" t="s">
        <v>641</v>
      </c>
    </row>
    <row r="615" spans="2:65" s="13" customFormat="1">
      <c r="B615" s="152"/>
      <c r="D615" s="146" t="s">
        <v>128</v>
      </c>
      <c r="E615" s="153" t="s">
        <v>1</v>
      </c>
      <c r="F615" s="154" t="s">
        <v>479</v>
      </c>
      <c r="H615" s="155">
        <v>264</v>
      </c>
      <c r="I615" s="156"/>
      <c r="L615" s="152"/>
      <c r="M615" s="157"/>
      <c r="T615" s="158"/>
      <c r="AT615" s="153" t="s">
        <v>128</v>
      </c>
      <c r="AU615" s="153" t="s">
        <v>83</v>
      </c>
      <c r="AV615" s="13" t="s">
        <v>83</v>
      </c>
      <c r="AW615" s="13" t="s">
        <v>30</v>
      </c>
      <c r="AX615" s="13" t="s">
        <v>73</v>
      </c>
      <c r="AY615" s="153" t="s">
        <v>120</v>
      </c>
    </row>
    <row r="616" spans="2:65" s="13" customFormat="1">
      <c r="B616" s="152"/>
      <c r="D616" s="146" t="s">
        <v>128</v>
      </c>
      <c r="E616" s="153" t="s">
        <v>1</v>
      </c>
      <c r="F616" s="154" t="s">
        <v>480</v>
      </c>
      <c r="H616" s="155">
        <v>5</v>
      </c>
      <c r="I616" s="156"/>
      <c r="L616" s="152"/>
      <c r="M616" s="157"/>
      <c r="T616" s="158"/>
      <c r="AT616" s="153" t="s">
        <v>128</v>
      </c>
      <c r="AU616" s="153" t="s">
        <v>83</v>
      </c>
      <c r="AV616" s="13" t="s">
        <v>83</v>
      </c>
      <c r="AW616" s="13" t="s">
        <v>30</v>
      </c>
      <c r="AX616" s="13" t="s">
        <v>73</v>
      </c>
      <c r="AY616" s="153" t="s">
        <v>120</v>
      </c>
    </row>
    <row r="617" spans="2:65" s="14" customFormat="1">
      <c r="B617" s="159"/>
      <c r="D617" s="146" t="s">
        <v>128</v>
      </c>
      <c r="E617" s="160" t="s">
        <v>1</v>
      </c>
      <c r="F617" s="161" t="s">
        <v>141</v>
      </c>
      <c r="H617" s="162">
        <v>269</v>
      </c>
      <c r="I617" s="163"/>
      <c r="L617" s="159"/>
      <c r="M617" s="164"/>
      <c r="T617" s="165"/>
      <c r="AT617" s="160" t="s">
        <v>128</v>
      </c>
      <c r="AU617" s="160" t="s">
        <v>83</v>
      </c>
      <c r="AV617" s="14" t="s">
        <v>126</v>
      </c>
      <c r="AW617" s="14" t="s">
        <v>30</v>
      </c>
      <c r="AX617" s="14" t="s">
        <v>81</v>
      </c>
      <c r="AY617" s="160" t="s">
        <v>120</v>
      </c>
    </row>
    <row r="618" spans="2:65" s="1" customFormat="1" ht="24.2" customHeight="1">
      <c r="B618" s="32"/>
      <c r="C618" s="132" t="s">
        <v>642</v>
      </c>
      <c r="D618" s="132" t="s">
        <v>122</v>
      </c>
      <c r="E618" s="133" t="s">
        <v>643</v>
      </c>
      <c r="F618" s="134" t="s">
        <v>644</v>
      </c>
      <c r="G618" s="135" t="s">
        <v>125</v>
      </c>
      <c r="H618" s="136">
        <v>269</v>
      </c>
      <c r="I618" s="137"/>
      <c r="J618" s="138">
        <f>ROUND(I618*H618,2)</f>
        <v>0</v>
      </c>
      <c r="K618" s="134" t="s">
        <v>144</v>
      </c>
      <c r="L618" s="32"/>
      <c r="M618" s="139" t="s">
        <v>1</v>
      </c>
      <c r="N618" s="140" t="s">
        <v>38</v>
      </c>
      <c r="P618" s="141">
        <f>O618*H618</f>
        <v>0</v>
      </c>
      <c r="Q618" s="141">
        <v>0</v>
      </c>
      <c r="R618" s="141">
        <f>Q618*H618</f>
        <v>0</v>
      </c>
      <c r="S618" s="141">
        <v>0</v>
      </c>
      <c r="T618" s="142">
        <f>S618*H618</f>
        <v>0</v>
      </c>
      <c r="AR618" s="143" t="s">
        <v>126</v>
      </c>
      <c r="AT618" s="143" t="s">
        <v>122</v>
      </c>
      <c r="AU618" s="143" t="s">
        <v>83</v>
      </c>
      <c r="AY618" s="17" t="s">
        <v>120</v>
      </c>
      <c r="BE618" s="144">
        <f>IF(N618="základní",J618,0)</f>
        <v>0</v>
      </c>
      <c r="BF618" s="144">
        <f>IF(N618="snížená",J618,0)</f>
        <v>0</v>
      </c>
      <c r="BG618" s="144">
        <f>IF(N618="zákl. přenesená",J618,0)</f>
        <v>0</v>
      </c>
      <c r="BH618" s="144">
        <f>IF(N618="sníž. přenesená",J618,0)</f>
        <v>0</v>
      </c>
      <c r="BI618" s="144">
        <f>IF(N618="nulová",J618,0)</f>
        <v>0</v>
      </c>
      <c r="BJ618" s="17" t="s">
        <v>81</v>
      </c>
      <c r="BK618" s="144">
        <f>ROUND(I618*H618,2)</f>
        <v>0</v>
      </c>
      <c r="BL618" s="17" t="s">
        <v>126</v>
      </c>
      <c r="BM618" s="143" t="s">
        <v>645</v>
      </c>
    </row>
    <row r="619" spans="2:65" s="13" customFormat="1">
      <c r="B619" s="152"/>
      <c r="D619" s="146" t="s">
        <v>128</v>
      </c>
      <c r="E619" s="153" t="s">
        <v>1</v>
      </c>
      <c r="F619" s="154" t="s">
        <v>479</v>
      </c>
      <c r="H619" s="155">
        <v>264</v>
      </c>
      <c r="I619" s="156"/>
      <c r="L619" s="152"/>
      <c r="M619" s="157"/>
      <c r="T619" s="158"/>
      <c r="AT619" s="153" t="s">
        <v>128</v>
      </c>
      <c r="AU619" s="153" t="s">
        <v>83</v>
      </c>
      <c r="AV619" s="13" t="s">
        <v>83</v>
      </c>
      <c r="AW619" s="13" t="s">
        <v>30</v>
      </c>
      <c r="AX619" s="13" t="s">
        <v>73</v>
      </c>
      <c r="AY619" s="153" t="s">
        <v>120</v>
      </c>
    </row>
    <row r="620" spans="2:65" s="13" customFormat="1">
      <c r="B620" s="152"/>
      <c r="D620" s="146" t="s">
        <v>128</v>
      </c>
      <c r="E620" s="153" t="s">
        <v>1</v>
      </c>
      <c r="F620" s="154" t="s">
        <v>480</v>
      </c>
      <c r="H620" s="155">
        <v>5</v>
      </c>
      <c r="I620" s="156"/>
      <c r="L620" s="152"/>
      <c r="M620" s="157"/>
      <c r="T620" s="158"/>
      <c r="AT620" s="153" t="s">
        <v>128</v>
      </c>
      <c r="AU620" s="153" t="s">
        <v>83</v>
      </c>
      <c r="AV620" s="13" t="s">
        <v>83</v>
      </c>
      <c r="AW620" s="13" t="s">
        <v>30</v>
      </c>
      <c r="AX620" s="13" t="s">
        <v>73</v>
      </c>
      <c r="AY620" s="153" t="s">
        <v>120</v>
      </c>
    </row>
    <row r="621" spans="2:65" s="14" customFormat="1">
      <c r="B621" s="159"/>
      <c r="D621" s="146" t="s">
        <v>128</v>
      </c>
      <c r="E621" s="160" t="s">
        <v>1</v>
      </c>
      <c r="F621" s="161" t="s">
        <v>141</v>
      </c>
      <c r="H621" s="162">
        <v>269</v>
      </c>
      <c r="I621" s="163"/>
      <c r="L621" s="159"/>
      <c r="M621" s="164"/>
      <c r="T621" s="165"/>
      <c r="AT621" s="160" t="s">
        <v>128</v>
      </c>
      <c r="AU621" s="160" t="s">
        <v>83</v>
      </c>
      <c r="AV621" s="14" t="s">
        <v>126</v>
      </c>
      <c r="AW621" s="14" t="s">
        <v>30</v>
      </c>
      <c r="AX621" s="14" t="s">
        <v>81</v>
      </c>
      <c r="AY621" s="160" t="s">
        <v>120</v>
      </c>
    </row>
    <row r="622" spans="2:65" s="1" customFormat="1" ht="16.5" customHeight="1">
      <c r="B622" s="32"/>
      <c r="C622" s="132" t="s">
        <v>646</v>
      </c>
      <c r="D622" s="132" t="s">
        <v>122</v>
      </c>
      <c r="E622" s="133" t="s">
        <v>647</v>
      </c>
      <c r="F622" s="134" t="s">
        <v>648</v>
      </c>
      <c r="G622" s="135" t="s">
        <v>298</v>
      </c>
      <c r="H622" s="136">
        <v>15</v>
      </c>
      <c r="I622" s="137"/>
      <c r="J622" s="138">
        <f>ROUND(I622*H622,2)</f>
        <v>0</v>
      </c>
      <c r="K622" s="134" t="s">
        <v>144</v>
      </c>
      <c r="L622" s="32"/>
      <c r="M622" s="139" t="s">
        <v>1</v>
      </c>
      <c r="N622" s="140" t="s">
        <v>38</v>
      </c>
      <c r="P622" s="141">
        <f>O622*H622</f>
        <v>0</v>
      </c>
      <c r="Q622" s="141">
        <v>0.04</v>
      </c>
      <c r="R622" s="141">
        <f>Q622*H622</f>
        <v>0.6</v>
      </c>
      <c r="S622" s="141">
        <v>0</v>
      </c>
      <c r="T622" s="142">
        <f>S622*H622</f>
        <v>0</v>
      </c>
      <c r="AR622" s="143" t="s">
        <v>126</v>
      </c>
      <c r="AT622" s="143" t="s">
        <v>122</v>
      </c>
      <c r="AU622" s="143" t="s">
        <v>83</v>
      </c>
      <c r="AY622" s="17" t="s">
        <v>120</v>
      </c>
      <c r="BE622" s="144">
        <f>IF(N622="základní",J622,0)</f>
        <v>0</v>
      </c>
      <c r="BF622" s="144">
        <f>IF(N622="snížená",J622,0)</f>
        <v>0</v>
      </c>
      <c r="BG622" s="144">
        <f>IF(N622="zákl. přenesená",J622,0)</f>
        <v>0</v>
      </c>
      <c r="BH622" s="144">
        <f>IF(N622="sníž. přenesená",J622,0)</f>
        <v>0</v>
      </c>
      <c r="BI622" s="144">
        <f>IF(N622="nulová",J622,0)</f>
        <v>0</v>
      </c>
      <c r="BJ622" s="17" t="s">
        <v>81</v>
      </c>
      <c r="BK622" s="144">
        <f>ROUND(I622*H622,2)</f>
        <v>0</v>
      </c>
      <c r="BL622" s="17" t="s">
        <v>126</v>
      </c>
      <c r="BM622" s="143" t="s">
        <v>649</v>
      </c>
    </row>
    <row r="623" spans="2:65" s="13" customFormat="1">
      <c r="B623" s="152"/>
      <c r="D623" s="146" t="s">
        <v>128</v>
      </c>
      <c r="E623" s="153" t="s">
        <v>1</v>
      </c>
      <c r="F623" s="154" t="s">
        <v>650</v>
      </c>
      <c r="H623" s="155">
        <v>15</v>
      </c>
      <c r="I623" s="156"/>
      <c r="L623" s="152"/>
      <c r="M623" s="157"/>
      <c r="T623" s="158"/>
      <c r="AT623" s="153" t="s">
        <v>128</v>
      </c>
      <c r="AU623" s="153" t="s">
        <v>83</v>
      </c>
      <c r="AV623" s="13" t="s">
        <v>83</v>
      </c>
      <c r="AW623" s="13" t="s">
        <v>30</v>
      </c>
      <c r="AX623" s="13" t="s">
        <v>73</v>
      </c>
      <c r="AY623" s="153" t="s">
        <v>120</v>
      </c>
    </row>
    <row r="624" spans="2:65" s="14" customFormat="1">
      <c r="B624" s="159"/>
      <c r="D624" s="146" t="s">
        <v>128</v>
      </c>
      <c r="E624" s="160" t="s">
        <v>1</v>
      </c>
      <c r="F624" s="161" t="s">
        <v>141</v>
      </c>
      <c r="H624" s="162">
        <v>15</v>
      </c>
      <c r="I624" s="163"/>
      <c r="L624" s="159"/>
      <c r="M624" s="164"/>
      <c r="T624" s="165"/>
      <c r="AT624" s="160" t="s">
        <v>128</v>
      </c>
      <c r="AU624" s="160" t="s">
        <v>83</v>
      </c>
      <c r="AV624" s="14" t="s">
        <v>126</v>
      </c>
      <c r="AW624" s="14" t="s">
        <v>30</v>
      </c>
      <c r="AX624" s="14" t="s">
        <v>81</v>
      </c>
      <c r="AY624" s="160" t="s">
        <v>120</v>
      </c>
    </row>
    <row r="625" spans="2:65" s="1" customFormat="1" ht="16.5" customHeight="1">
      <c r="B625" s="32"/>
      <c r="C625" s="173" t="s">
        <v>651</v>
      </c>
      <c r="D625" s="173" t="s">
        <v>242</v>
      </c>
      <c r="E625" s="174" t="s">
        <v>652</v>
      </c>
      <c r="F625" s="175" t="s">
        <v>653</v>
      </c>
      <c r="G625" s="176" t="s">
        <v>298</v>
      </c>
      <c r="H625" s="177">
        <v>15</v>
      </c>
      <c r="I625" s="179">
        <v>0</v>
      </c>
      <c r="J625" s="179">
        <f>ROUND(I625*H625,2)</f>
        <v>0</v>
      </c>
      <c r="K625" s="175" t="s">
        <v>1</v>
      </c>
      <c r="L625" s="180"/>
      <c r="M625" s="181" t="s">
        <v>1</v>
      </c>
      <c r="N625" s="182" t="s">
        <v>38</v>
      </c>
      <c r="P625" s="141">
        <f>O625*H625</f>
        <v>0</v>
      </c>
      <c r="Q625" s="141">
        <v>4.3E-3</v>
      </c>
      <c r="R625" s="141">
        <f>Q625*H625</f>
        <v>6.4500000000000002E-2</v>
      </c>
      <c r="S625" s="141">
        <v>0</v>
      </c>
      <c r="T625" s="142">
        <f>S625*H625</f>
        <v>0</v>
      </c>
      <c r="AR625" s="143" t="s">
        <v>198</v>
      </c>
      <c r="AT625" s="143" t="s">
        <v>242</v>
      </c>
      <c r="AU625" s="143" t="s">
        <v>83</v>
      </c>
      <c r="AY625" s="17" t="s">
        <v>120</v>
      </c>
      <c r="BE625" s="144">
        <f>IF(N625="základní",J625,0)</f>
        <v>0</v>
      </c>
      <c r="BF625" s="144">
        <f>IF(N625="snížená",J625,0)</f>
        <v>0</v>
      </c>
      <c r="BG625" s="144">
        <f>IF(N625="zákl. přenesená",J625,0)</f>
        <v>0</v>
      </c>
      <c r="BH625" s="144">
        <f>IF(N625="sníž. přenesená",J625,0)</f>
        <v>0</v>
      </c>
      <c r="BI625" s="144">
        <f>IF(N625="nulová",J625,0)</f>
        <v>0</v>
      </c>
      <c r="BJ625" s="17" t="s">
        <v>81</v>
      </c>
      <c r="BK625" s="144">
        <f>ROUND(I625*H625,2)</f>
        <v>0</v>
      </c>
      <c r="BL625" s="17" t="s">
        <v>126</v>
      </c>
      <c r="BM625" s="143" t="s">
        <v>654</v>
      </c>
    </row>
    <row r="626" spans="2:65" s="1" customFormat="1" ht="19.5">
      <c r="B626" s="32"/>
      <c r="D626" s="146" t="s">
        <v>305</v>
      </c>
      <c r="F626" s="183" t="s">
        <v>321</v>
      </c>
      <c r="I626" s="184"/>
      <c r="L626" s="32"/>
      <c r="M626" s="185"/>
      <c r="T626" s="56"/>
      <c r="AT626" s="17" t="s">
        <v>305</v>
      </c>
      <c r="AU626" s="17" t="s">
        <v>83</v>
      </c>
    </row>
    <row r="627" spans="2:65" s="1" customFormat="1" ht="16.5" customHeight="1">
      <c r="B627" s="32"/>
      <c r="C627" s="132" t="s">
        <v>655</v>
      </c>
      <c r="D627" s="132" t="s">
        <v>122</v>
      </c>
      <c r="E627" s="133" t="s">
        <v>656</v>
      </c>
      <c r="F627" s="134" t="s">
        <v>657</v>
      </c>
      <c r="G627" s="135" t="s">
        <v>298</v>
      </c>
      <c r="H627" s="136">
        <v>14</v>
      </c>
      <c r="I627" s="137"/>
      <c r="J627" s="138">
        <f>ROUND(I627*H627,2)</f>
        <v>0</v>
      </c>
      <c r="K627" s="134" t="s">
        <v>144</v>
      </c>
      <c r="L627" s="32"/>
      <c r="M627" s="139" t="s">
        <v>1</v>
      </c>
      <c r="N627" s="140" t="s">
        <v>38</v>
      </c>
      <c r="P627" s="141">
        <f>O627*H627</f>
        <v>0</v>
      </c>
      <c r="Q627" s="141">
        <v>0.04</v>
      </c>
      <c r="R627" s="141">
        <f>Q627*H627</f>
        <v>0.56000000000000005</v>
      </c>
      <c r="S627" s="141">
        <v>0</v>
      </c>
      <c r="T627" s="142">
        <f>S627*H627</f>
        <v>0</v>
      </c>
      <c r="AR627" s="143" t="s">
        <v>126</v>
      </c>
      <c r="AT627" s="143" t="s">
        <v>122</v>
      </c>
      <c r="AU627" s="143" t="s">
        <v>83</v>
      </c>
      <c r="AY627" s="17" t="s">
        <v>120</v>
      </c>
      <c r="BE627" s="144">
        <f>IF(N627="základní",J627,0)</f>
        <v>0</v>
      </c>
      <c r="BF627" s="144">
        <f>IF(N627="snížená",J627,0)</f>
        <v>0</v>
      </c>
      <c r="BG627" s="144">
        <f>IF(N627="zákl. přenesená",J627,0)</f>
        <v>0</v>
      </c>
      <c r="BH627" s="144">
        <f>IF(N627="sníž. přenesená",J627,0)</f>
        <v>0</v>
      </c>
      <c r="BI627" s="144">
        <f>IF(N627="nulová",J627,0)</f>
        <v>0</v>
      </c>
      <c r="BJ627" s="17" t="s">
        <v>81</v>
      </c>
      <c r="BK627" s="144">
        <f>ROUND(I627*H627,2)</f>
        <v>0</v>
      </c>
      <c r="BL627" s="17" t="s">
        <v>126</v>
      </c>
      <c r="BM627" s="143" t="s">
        <v>658</v>
      </c>
    </row>
    <row r="628" spans="2:65" s="13" customFormat="1">
      <c r="B628" s="152"/>
      <c r="D628" s="146" t="s">
        <v>128</v>
      </c>
      <c r="E628" s="153" t="s">
        <v>1</v>
      </c>
      <c r="F628" s="154" t="s">
        <v>490</v>
      </c>
      <c r="H628" s="155">
        <v>8</v>
      </c>
      <c r="I628" s="156"/>
      <c r="L628" s="152"/>
      <c r="M628" s="157"/>
      <c r="T628" s="158"/>
      <c r="AT628" s="153" t="s">
        <v>128</v>
      </c>
      <c r="AU628" s="153" t="s">
        <v>83</v>
      </c>
      <c r="AV628" s="13" t="s">
        <v>83</v>
      </c>
      <c r="AW628" s="13" t="s">
        <v>30</v>
      </c>
      <c r="AX628" s="13" t="s">
        <v>73</v>
      </c>
      <c r="AY628" s="153" t="s">
        <v>120</v>
      </c>
    </row>
    <row r="629" spans="2:65" s="13" customFormat="1">
      <c r="B629" s="152"/>
      <c r="D629" s="146" t="s">
        <v>128</v>
      </c>
      <c r="E629" s="153" t="s">
        <v>1</v>
      </c>
      <c r="F629" s="154" t="s">
        <v>594</v>
      </c>
      <c r="H629" s="155">
        <v>1</v>
      </c>
      <c r="I629" s="156"/>
      <c r="L629" s="152"/>
      <c r="M629" s="157"/>
      <c r="T629" s="158"/>
      <c r="AT629" s="153" t="s">
        <v>128</v>
      </c>
      <c r="AU629" s="153" t="s">
        <v>83</v>
      </c>
      <c r="AV629" s="13" t="s">
        <v>83</v>
      </c>
      <c r="AW629" s="13" t="s">
        <v>30</v>
      </c>
      <c r="AX629" s="13" t="s">
        <v>73</v>
      </c>
      <c r="AY629" s="153" t="s">
        <v>120</v>
      </c>
    </row>
    <row r="630" spans="2:65" s="13" customFormat="1">
      <c r="B630" s="152"/>
      <c r="D630" s="146" t="s">
        <v>128</v>
      </c>
      <c r="E630" s="153" t="s">
        <v>1</v>
      </c>
      <c r="F630" s="154" t="s">
        <v>371</v>
      </c>
      <c r="H630" s="155">
        <v>1</v>
      </c>
      <c r="I630" s="156"/>
      <c r="L630" s="152"/>
      <c r="M630" s="157"/>
      <c r="T630" s="158"/>
      <c r="AT630" s="153" t="s">
        <v>128</v>
      </c>
      <c r="AU630" s="153" t="s">
        <v>83</v>
      </c>
      <c r="AV630" s="13" t="s">
        <v>83</v>
      </c>
      <c r="AW630" s="13" t="s">
        <v>30</v>
      </c>
      <c r="AX630" s="13" t="s">
        <v>73</v>
      </c>
      <c r="AY630" s="153" t="s">
        <v>120</v>
      </c>
    </row>
    <row r="631" spans="2:65" s="13" customFormat="1">
      <c r="B631" s="152"/>
      <c r="D631" s="146" t="s">
        <v>128</v>
      </c>
      <c r="E631" s="153" t="s">
        <v>1</v>
      </c>
      <c r="F631" s="154" t="s">
        <v>372</v>
      </c>
      <c r="H631" s="155">
        <v>1</v>
      </c>
      <c r="I631" s="156"/>
      <c r="L631" s="152"/>
      <c r="M631" s="157"/>
      <c r="T631" s="158"/>
      <c r="AT631" s="153" t="s">
        <v>128</v>
      </c>
      <c r="AU631" s="153" t="s">
        <v>83</v>
      </c>
      <c r="AV631" s="13" t="s">
        <v>83</v>
      </c>
      <c r="AW631" s="13" t="s">
        <v>30</v>
      </c>
      <c r="AX631" s="13" t="s">
        <v>73</v>
      </c>
      <c r="AY631" s="153" t="s">
        <v>120</v>
      </c>
    </row>
    <row r="632" spans="2:65" s="13" customFormat="1">
      <c r="B632" s="152"/>
      <c r="D632" s="146" t="s">
        <v>128</v>
      </c>
      <c r="E632" s="153" t="s">
        <v>1</v>
      </c>
      <c r="F632" s="154" t="s">
        <v>565</v>
      </c>
      <c r="H632" s="155">
        <v>2</v>
      </c>
      <c r="I632" s="156"/>
      <c r="L632" s="152"/>
      <c r="M632" s="157"/>
      <c r="T632" s="158"/>
      <c r="AT632" s="153" t="s">
        <v>128</v>
      </c>
      <c r="AU632" s="153" t="s">
        <v>83</v>
      </c>
      <c r="AV632" s="13" t="s">
        <v>83</v>
      </c>
      <c r="AW632" s="13" t="s">
        <v>30</v>
      </c>
      <c r="AX632" s="13" t="s">
        <v>73</v>
      </c>
      <c r="AY632" s="153" t="s">
        <v>120</v>
      </c>
    </row>
    <row r="633" spans="2:65" s="13" customFormat="1">
      <c r="B633" s="152"/>
      <c r="D633" s="146" t="s">
        <v>128</v>
      </c>
      <c r="E633" s="153" t="s">
        <v>1</v>
      </c>
      <c r="F633" s="154" t="s">
        <v>377</v>
      </c>
      <c r="H633" s="155">
        <v>1</v>
      </c>
      <c r="I633" s="156"/>
      <c r="L633" s="152"/>
      <c r="M633" s="157"/>
      <c r="T633" s="158"/>
      <c r="AT633" s="153" t="s">
        <v>128</v>
      </c>
      <c r="AU633" s="153" t="s">
        <v>83</v>
      </c>
      <c r="AV633" s="13" t="s">
        <v>83</v>
      </c>
      <c r="AW633" s="13" t="s">
        <v>30</v>
      </c>
      <c r="AX633" s="13" t="s">
        <v>73</v>
      </c>
      <c r="AY633" s="153" t="s">
        <v>120</v>
      </c>
    </row>
    <row r="634" spans="2:65" s="14" customFormat="1">
      <c r="B634" s="159"/>
      <c r="D634" s="146" t="s">
        <v>128</v>
      </c>
      <c r="E634" s="160" t="s">
        <v>1</v>
      </c>
      <c r="F634" s="161" t="s">
        <v>141</v>
      </c>
      <c r="H634" s="162">
        <v>14</v>
      </c>
      <c r="I634" s="163"/>
      <c r="L634" s="159"/>
      <c r="M634" s="164"/>
      <c r="T634" s="165"/>
      <c r="AT634" s="160" t="s">
        <v>128</v>
      </c>
      <c r="AU634" s="160" t="s">
        <v>83</v>
      </c>
      <c r="AV634" s="14" t="s">
        <v>126</v>
      </c>
      <c r="AW634" s="14" t="s">
        <v>30</v>
      </c>
      <c r="AX634" s="14" t="s">
        <v>81</v>
      </c>
      <c r="AY634" s="160" t="s">
        <v>120</v>
      </c>
    </row>
    <row r="635" spans="2:65" s="1" customFormat="1" ht="16.5" customHeight="1">
      <c r="B635" s="32"/>
      <c r="C635" s="173" t="s">
        <v>659</v>
      </c>
      <c r="D635" s="173" t="s">
        <v>242</v>
      </c>
      <c r="E635" s="174" t="s">
        <v>660</v>
      </c>
      <c r="F635" s="175" t="s">
        <v>661</v>
      </c>
      <c r="G635" s="176" t="s">
        <v>298</v>
      </c>
      <c r="H635" s="177">
        <v>14</v>
      </c>
      <c r="I635" s="179">
        <v>0</v>
      </c>
      <c r="J635" s="179">
        <f>ROUND(I635*H635,2)</f>
        <v>0</v>
      </c>
      <c r="K635" s="175" t="s">
        <v>1</v>
      </c>
      <c r="L635" s="180"/>
      <c r="M635" s="181" t="s">
        <v>1</v>
      </c>
      <c r="N635" s="182" t="s">
        <v>38</v>
      </c>
      <c r="P635" s="141">
        <f>O635*H635</f>
        <v>0</v>
      </c>
      <c r="Q635" s="141">
        <v>4.8999999999999998E-3</v>
      </c>
      <c r="R635" s="141">
        <f>Q635*H635</f>
        <v>6.8599999999999994E-2</v>
      </c>
      <c r="S635" s="141">
        <v>0</v>
      </c>
      <c r="T635" s="142">
        <f>S635*H635</f>
        <v>0</v>
      </c>
      <c r="AR635" s="143" t="s">
        <v>198</v>
      </c>
      <c r="AT635" s="143" t="s">
        <v>242</v>
      </c>
      <c r="AU635" s="143" t="s">
        <v>83</v>
      </c>
      <c r="AY635" s="17" t="s">
        <v>120</v>
      </c>
      <c r="BE635" s="144">
        <f>IF(N635="základní",J635,0)</f>
        <v>0</v>
      </c>
      <c r="BF635" s="144">
        <f>IF(N635="snížená",J635,0)</f>
        <v>0</v>
      </c>
      <c r="BG635" s="144">
        <f>IF(N635="zákl. přenesená",J635,0)</f>
        <v>0</v>
      </c>
      <c r="BH635" s="144">
        <f>IF(N635="sníž. přenesená",J635,0)</f>
        <v>0</v>
      </c>
      <c r="BI635" s="144">
        <f>IF(N635="nulová",J635,0)</f>
        <v>0</v>
      </c>
      <c r="BJ635" s="17" t="s">
        <v>81</v>
      </c>
      <c r="BK635" s="144">
        <f>ROUND(I635*H635,2)</f>
        <v>0</v>
      </c>
      <c r="BL635" s="17" t="s">
        <v>126</v>
      </c>
      <c r="BM635" s="143" t="s">
        <v>662</v>
      </c>
    </row>
    <row r="636" spans="2:65" s="1" customFormat="1" ht="19.5">
      <c r="B636" s="32"/>
      <c r="D636" s="146" t="s">
        <v>305</v>
      </c>
      <c r="F636" s="183" t="s">
        <v>321</v>
      </c>
      <c r="I636" s="184"/>
      <c r="L636" s="32"/>
      <c r="M636" s="185"/>
      <c r="T636" s="56"/>
      <c r="AT636" s="17" t="s">
        <v>305</v>
      </c>
      <c r="AU636" s="17" t="s">
        <v>83</v>
      </c>
    </row>
    <row r="637" spans="2:65" s="13" customFormat="1">
      <c r="B637" s="152"/>
      <c r="D637" s="146" t="s">
        <v>128</v>
      </c>
      <c r="E637" s="153" t="s">
        <v>1</v>
      </c>
      <c r="F637" s="154" t="s">
        <v>490</v>
      </c>
      <c r="H637" s="155">
        <v>8</v>
      </c>
      <c r="I637" s="156"/>
      <c r="L637" s="152"/>
      <c r="M637" s="157"/>
      <c r="T637" s="158"/>
      <c r="AT637" s="153" t="s">
        <v>128</v>
      </c>
      <c r="AU637" s="153" t="s">
        <v>83</v>
      </c>
      <c r="AV637" s="13" t="s">
        <v>83</v>
      </c>
      <c r="AW637" s="13" t="s">
        <v>30</v>
      </c>
      <c r="AX637" s="13" t="s">
        <v>73</v>
      </c>
      <c r="AY637" s="153" t="s">
        <v>120</v>
      </c>
    </row>
    <row r="638" spans="2:65" s="13" customFormat="1">
      <c r="B638" s="152"/>
      <c r="D638" s="146" t="s">
        <v>128</v>
      </c>
      <c r="E638" s="153" t="s">
        <v>1</v>
      </c>
      <c r="F638" s="154" t="s">
        <v>344</v>
      </c>
      <c r="H638" s="155">
        <v>1</v>
      </c>
      <c r="I638" s="156"/>
      <c r="L638" s="152"/>
      <c r="M638" s="157"/>
      <c r="T638" s="158"/>
      <c r="AT638" s="153" t="s">
        <v>128</v>
      </c>
      <c r="AU638" s="153" t="s">
        <v>83</v>
      </c>
      <c r="AV638" s="13" t="s">
        <v>83</v>
      </c>
      <c r="AW638" s="13" t="s">
        <v>30</v>
      </c>
      <c r="AX638" s="13" t="s">
        <v>73</v>
      </c>
      <c r="AY638" s="153" t="s">
        <v>120</v>
      </c>
    </row>
    <row r="639" spans="2:65" s="13" customFormat="1">
      <c r="B639" s="152"/>
      <c r="D639" s="146" t="s">
        <v>128</v>
      </c>
      <c r="E639" s="153" t="s">
        <v>1</v>
      </c>
      <c r="F639" s="154" t="s">
        <v>345</v>
      </c>
      <c r="H639" s="155">
        <v>1</v>
      </c>
      <c r="I639" s="156"/>
      <c r="L639" s="152"/>
      <c r="M639" s="157"/>
      <c r="T639" s="158"/>
      <c r="AT639" s="153" t="s">
        <v>128</v>
      </c>
      <c r="AU639" s="153" t="s">
        <v>83</v>
      </c>
      <c r="AV639" s="13" t="s">
        <v>83</v>
      </c>
      <c r="AW639" s="13" t="s">
        <v>30</v>
      </c>
      <c r="AX639" s="13" t="s">
        <v>73</v>
      </c>
      <c r="AY639" s="153" t="s">
        <v>120</v>
      </c>
    </row>
    <row r="640" spans="2:65" s="13" customFormat="1">
      <c r="B640" s="152"/>
      <c r="D640" s="146" t="s">
        <v>128</v>
      </c>
      <c r="E640" s="153" t="s">
        <v>1</v>
      </c>
      <c r="F640" s="154" t="s">
        <v>346</v>
      </c>
      <c r="H640" s="155">
        <v>1</v>
      </c>
      <c r="I640" s="156"/>
      <c r="L640" s="152"/>
      <c r="M640" s="157"/>
      <c r="T640" s="158"/>
      <c r="AT640" s="153" t="s">
        <v>128</v>
      </c>
      <c r="AU640" s="153" t="s">
        <v>83</v>
      </c>
      <c r="AV640" s="13" t="s">
        <v>83</v>
      </c>
      <c r="AW640" s="13" t="s">
        <v>30</v>
      </c>
      <c r="AX640" s="13" t="s">
        <v>73</v>
      </c>
      <c r="AY640" s="153" t="s">
        <v>120</v>
      </c>
    </row>
    <row r="641" spans="2:65" s="13" customFormat="1">
      <c r="B641" s="152"/>
      <c r="D641" s="146" t="s">
        <v>128</v>
      </c>
      <c r="E641" s="153" t="s">
        <v>1</v>
      </c>
      <c r="F641" s="154" t="s">
        <v>565</v>
      </c>
      <c r="H641" s="155">
        <v>2</v>
      </c>
      <c r="I641" s="156"/>
      <c r="L641" s="152"/>
      <c r="M641" s="157"/>
      <c r="T641" s="158"/>
      <c r="AT641" s="153" t="s">
        <v>128</v>
      </c>
      <c r="AU641" s="153" t="s">
        <v>83</v>
      </c>
      <c r="AV641" s="13" t="s">
        <v>83</v>
      </c>
      <c r="AW641" s="13" t="s">
        <v>30</v>
      </c>
      <c r="AX641" s="13" t="s">
        <v>73</v>
      </c>
      <c r="AY641" s="153" t="s">
        <v>120</v>
      </c>
    </row>
    <row r="642" spans="2:65" s="13" customFormat="1">
      <c r="B642" s="152"/>
      <c r="D642" s="146" t="s">
        <v>128</v>
      </c>
      <c r="E642" s="153" t="s">
        <v>1</v>
      </c>
      <c r="F642" s="154" t="s">
        <v>377</v>
      </c>
      <c r="H642" s="155">
        <v>1</v>
      </c>
      <c r="I642" s="156"/>
      <c r="L642" s="152"/>
      <c r="M642" s="157"/>
      <c r="T642" s="158"/>
      <c r="AT642" s="153" t="s">
        <v>128</v>
      </c>
      <c r="AU642" s="153" t="s">
        <v>83</v>
      </c>
      <c r="AV642" s="13" t="s">
        <v>83</v>
      </c>
      <c r="AW642" s="13" t="s">
        <v>30</v>
      </c>
      <c r="AX642" s="13" t="s">
        <v>73</v>
      </c>
      <c r="AY642" s="153" t="s">
        <v>120</v>
      </c>
    </row>
    <row r="643" spans="2:65" s="14" customFormat="1">
      <c r="B643" s="159"/>
      <c r="D643" s="146" t="s">
        <v>128</v>
      </c>
      <c r="E643" s="160" t="s">
        <v>1</v>
      </c>
      <c r="F643" s="161" t="s">
        <v>141</v>
      </c>
      <c r="H643" s="162">
        <v>14</v>
      </c>
      <c r="I643" s="163"/>
      <c r="L643" s="159"/>
      <c r="M643" s="164"/>
      <c r="T643" s="165"/>
      <c r="AT643" s="160" t="s">
        <v>128</v>
      </c>
      <c r="AU643" s="160" t="s">
        <v>83</v>
      </c>
      <c r="AV643" s="14" t="s">
        <v>126</v>
      </c>
      <c r="AW643" s="14" t="s">
        <v>30</v>
      </c>
      <c r="AX643" s="14" t="s">
        <v>81</v>
      </c>
      <c r="AY643" s="160" t="s">
        <v>120</v>
      </c>
    </row>
    <row r="644" spans="2:65" s="1" customFormat="1" ht="16.5" customHeight="1">
      <c r="B644" s="32"/>
      <c r="C644" s="132" t="s">
        <v>663</v>
      </c>
      <c r="D644" s="132" t="s">
        <v>122</v>
      </c>
      <c r="E644" s="133" t="s">
        <v>664</v>
      </c>
      <c r="F644" s="134" t="s">
        <v>665</v>
      </c>
      <c r="G644" s="135" t="s">
        <v>298</v>
      </c>
      <c r="H644" s="136">
        <v>2</v>
      </c>
      <c r="I644" s="137"/>
      <c r="J644" s="138">
        <f>ROUND(I644*H644,2)</f>
        <v>0</v>
      </c>
      <c r="K644" s="134" t="s">
        <v>144</v>
      </c>
      <c r="L644" s="32"/>
      <c r="M644" s="139" t="s">
        <v>1</v>
      </c>
      <c r="N644" s="140" t="s">
        <v>38</v>
      </c>
      <c r="P644" s="141">
        <f>O644*H644</f>
        <v>0</v>
      </c>
      <c r="Q644" s="141">
        <v>0.05</v>
      </c>
      <c r="R644" s="141">
        <f>Q644*H644</f>
        <v>0.1</v>
      </c>
      <c r="S644" s="141">
        <v>0</v>
      </c>
      <c r="T644" s="142">
        <f>S644*H644</f>
        <v>0</v>
      </c>
      <c r="AR644" s="143" t="s">
        <v>126</v>
      </c>
      <c r="AT644" s="143" t="s">
        <v>122</v>
      </c>
      <c r="AU644" s="143" t="s">
        <v>83</v>
      </c>
      <c r="AY644" s="17" t="s">
        <v>120</v>
      </c>
      <c r="BE644" s="144">
        <f>IF(N644="základní",J644,0)</f>
        <v>0</v>
      </c>
      <c r="BF644" s="144">
        <f>IF(N644="snížená",J644,0)</f>
        <v>0</v>
      </c>
      <c r="BG644" s="144">
        <f>IF(N644="zákl. přenesená",J644,0)</f>
        <v>0</v>
      </c>
      <c r="BH644" s="144">
        <f>IF(N644="sníž. přenesená",J644,0)</f>
        <v>0</v>
      </c>
      <c r="BI644" s="144">
        <f>IF(N644="nulová",J644,0)</f>
        <v>0</v>
      </c>
      <c r="BJ644" s="17" t="s">
        <v>81</v>
      </c>
      <c r="BK644" s="144">
        <f>ROUND(I644*H644,2)</f>
        <v>0</v>
      </c>
      <c r="BL644" s="17" t="s">
        <v>126</v>
      </c>
      <c r="BM644" s="143" t="s">
        <v>666</v>
      </c>
    </row>
    <row r="645" spans="2:65" s="13" customFormat="1">
      <c r="B645" s="152"/>
      <c r="D645" s="146" t="s">
        <v>128</v>
      </c>
      <c r="E645" s="153" t="s">
        <v>1</v>
      </c>
      <c r="F645" s="154" t="s">
        <v>359</v>
      </c>
      <c r="H645" s="155">
        <v>1</v>
      </c>
      <c r="I645" s="156"/>
      <c r="L645" s="152"/>
      <c r="M645" s="157"/>
      <c r="T645" s="158"/>
      <c r="AT645" s="153" t="s">
        <v>128</v>
      </c>
      <c r="AU645" s="153" t="s">
        <v>83</v>
      </c>
      <c r="AV645" s="13" t="s">
        <v>83</v>
      </c>
      <c r="AW645" s="13" t="s">
        <v>30</v>
      </c>
      <c r="AX645" s="13" t="s">
        <v>73</v>
      </c>
      <c r="AY645" s="153" t="s">
        <v>120</v>
      </c>
    </row>
    <row r="646" spans="2:65" s="13" customFormat="1">
      <c r="B646" s="152"/>
      <c r="D646" s="146" t="s">
        <v>128</v>
      </c>
      <c r="E646" s="153" t="s">
        <v>1</v>
      </c>
      <c r="F646" s="154" t="s">
        <v>316</v>
      </c>
      <c r="H646" s="155">
        <v>1</v>
      </c>
      <c r="I646" s="156"/>
      <c r="L646" s="152"/>
      <c r="M646" s="157"/>
      <c r="T646" s="158"/>
      <c r="AT646" s="153" t="s">
        <v>128</v>
      </c>
      <c r="AU646" s="153" t="s">
        <v>83</v>
      </c>
      <c r="AV646" s="13" t="s">
        <v>83</v>
      </c>
      <c r="AW646" s="13" t="s">
        <v>30</v>
      </c>
      <c r="AX646" s="13" t="s">
        <v>73</v>
      </c>
      <c r="AY646" s="153" t="s">
        <v>120</v>
      </c>
    </row>
    <row r="647" spans="2:65" s="14" customFormat="1">
      <c r="B647" s="159"/>
      <c r="D647" s="146" t="s">
        <v>128</v>
      </c>
      <c r="E647" s="160" t="s">
        <v>1</v>
      </c>
      <c r="F647" s="161" t="s">
        <v>141</v>
      </c>
      <c r="H647" s="162">
        <v>2</v>
      </c>
      <c r="I647" s="163"/>
      <c r="L647" s="159"/>
      <c r="M647" s="164"/>
      <c r="T647" s="165"/>
      <c r="AT647" s="160" t="s">
        <v>128</v>
      </c>
      <c r="AU647" s="160" t="s">
        <v>83</v>
      </c>
      <c r="AV647" s="14" t="s">
        <v>126</v>
      </c>
      <c r="AW647" s="14" t="s">
        <v>30</v>
      </c>
      <c r="AX647" s="14" t="s">
        <v>81</v>
      </c>
      <c r="AY647" s="160" t="s">
        <v>120</v>
      </c>
    </row>
    <row r="648" spans="2:65" s="1" customFormat="1" ht="16.5" customHeight="1">
      <c r="B648" s="32"/>
      <c r="C648" s="173" t="s">
        <v>667</v>
      </c>
      <c r="D648" s="173" t="s">
        <v>242</v>
      </c>
      <c r="E648" s="174" t="s">
        <v>668</v>
      </c>
      <c r="F648" s="175" t="s">
        <v>669</v>
      </c>
      <c r="G648" s="176" t="s">
        <v>298</v>
      </c>
      <c r="H648" s="177">
        <v>2</v>
      </c>
      <c r="I648" s="179">
        <v>0</v>
      </c>
      <c r="J648" s="179">
        <f>ROUND(I648*H648,2)</f>
        <v>0</v>
      </c>
      <c r="K648" s="175" t="s">
        <v>144</v>
      </c>
      <c r="L648" s="180"/>
      <c r="M648" s="181" t="s">
        <v>1</v>
      </c>
      <c r="N648" s="182" t="s">
        <v>38</v>
      </c>
      <c r="P648" s="141">
        <f>O648*H648</f>
        <v>0</v>
      </c>
      <c r="Q648" s="141">
        <v>2.9499999999999998E-2</v>
      </c>
      <c r="R648" s="141">
        <f>Q648*H648</f>
        <v>5.8999999999999997E-2</v>
      </c>
      <c r="S648" s="141">
        <v>0</v>
      </c>
      <c r="T648" s="142">
        <f>S648*H648</f>
        <v>0</v>
      </c>
      <c r="AR648" s="143" t="s">
        <v>198</v>
      </c>
      <c r="AT648" s="143" t="s">
        <v>242</v>
      </c>
      <c r="AU648" s="143" t="s">
        <v>83</v>
      </c>
      <c r="AY648" s="17" t="s">
        <v>120</v>
      </c>
      <c r="BE648" s="144">
        <f>IF(N648="základní",J648,0)</f>
        <v>0</v>
      </c>
      <c r="BF648" s="144">
        <f>IF(N648="snížená",J648,0)</f>
        <v>0</v>
      </c>
      <c r="BG648" s="144">
        <f>IF(N648="zákl. přenesená",J648,0)</f>
        <v>0</v>
      </c>
      <c r="BH648" s="144">
        <f>IF(N648="sníž. přenesená",J648,0)</f>
        <v>0</v>
      </c>
      <c r="BI648" s="144">
        <f>IF(N648="nulová",J648,0)</f>
        <v>0</v>
      </c>
      <c r="BJ648" s="17" t="s">
        <v>81</v>
      </c>
      <c r="BK648" s="144">
        <f>ROUND(I648*H648,2)</f>
        <v>0</v>
      </c>
      <c r="BL648" s="17" t="s">
        <v>126</v>
      </c>
      <c r="BM648" s="143" t="s">
        <v>670</v>
      </c>
    </row>
    <row r="649" spans="2:65" s="1" customFormat="1" ht="19.5">
      <c r="B649" s="32"/>
      <c r="D649" s="146" t="s">
        <v>305</v>
      </c>
      <c r="F649" s="183" t="s">
        <v>321</v>
      </c>
      <c r="I649" s="184"/>
      <c r="L649" s="32"/>
      <c r="M649" s="185"/>
      <c r="T649" s="56"/>
      <c r="AT649" s="17" t="s">
        <v>305</v>
      </c>
      <c r="AU649" s="17" t="s">
        <v>83</v>
      </c>
    </row>
    <row r="650" spans="2:65" s="1" customFormat="1" ht="24.2" customHeight="1">
      <c r="B650" s="32"/>
      <c r="C650" s="132" t="s">
        <v>671</v>
      </c>
      <c r="D650" s="132" t="s">
        <v>122</v>
      </c>
      <c r="E650" s="133" t="s">
        <v>672</v>
      </c>
      <c r="F650" s="134" t="s">
        <v>673</v>
      </c>
      <c r="G650" s="135" t="s">
        <v>298</v>
      </c>
      <c r="H650" s="136">
        <v>17</v>
      </c>
      <c r="I650" s="137"/>
      <c r="J650" s="138">
        <f>ROUND(I650*H650,2)</f>
        <v>0</v>
      </c>
      <c r="K650" s="134" t="s">
        <v>1</v>
      </c>
      <c r="L650" s="32"/>
      <c r="M650" s="139" t="s">
        <v>1</v>
      </c>
      <c r="N650" s="140" t="s">
        <v>38</v>
      </c>
      <c r="P650" s="141">
        <f>O650*H650</f>
        <v>0</v>
      </c>
      <c r="Q650" s="141">
        <v>1.6000000000000001E-4</v>
      </c>
      <c r="R650" s="141">
        <f>Q650*H650</f>
        <v>2.7200000000000002E-3</v>
      </c>
      <c r="S650" s="141">
        <v>0</v>
      </c>
      <c r="T650" s="142">
        <f>S650*H650</f>
        <v>0</v>
      </c>
      <c r="AR650" s="143" t="s">
        <v>126</v>
      </c>
      <c r="AT650" s="143" t="s">
        <v>122</v>
      </c>
      <c r="AU650" s="143" t="s">
        <v>83</v>
      </c>
      <c r="AY650" s="17" t="s">
        <v>120</v>
      </c>
      <c r="BE650" s="144">
        <f>IF(N650="základní",J650,0)</f>
        <v>0</v>
      </c>
      <c r="BF650" s="144">
        <f>IF(N650="snížená",J650,0)</f>
        <v>0</v>
      </c>
      <c r="BG650" s="144">
        <f>IF(N650="zákl. přenesená",J650,0)</f>
        <v>0</v>
      </c>
      <c r="BH650" s="144">
        <f>IF(N650="sníž. přenesená",J650,0)</f>
        <v>0</v>
      </c>
      <c r="BI650" s="144">
        <f>IF(N650="nulová",J650,0)</f>
        <v>0</v>
      </c>
      <c r="BJ650" s="17" t="s">
        <v>81</v>
      </c>
      <c r="BK650" s="144">
        <f>ROUND(I650*H650,2)</f>
        <v>0</v>
      </c>
      <c r="BL650" s="17" t="s">
        <v>126</v>
      </c>
      <c r="BM650" s="143" t="s">
        <v>674</v>
      </c>
    </row>
    <row r="651" spans="2:65" s="13" customFormat="1">
      <c r="B651" s="152"/>
      <c r="D651" s="146" t="s">
        <v>128</v>
      </c>
      <c r="E651" s="153" t="s">
        <v>1</v>
      </c>
      <c r="F651" s="154" t="s">
        <v>626</v>
      </c>
      <c r="H651" s="155">
        <v>10</v>
      </c>
      <c r="I651" s="156"/>
      <c r="L651" s="152"/>
      <c r="M651" s="157"/>
      <c r="T651" s="158"/>
      <c r="AT651" s="153" t="s">
        <v>128</v>
      </c>
      <c r="AU651" s="153" t="s">
        <v>83</v>
      </c>
      <c r="AV651" s="13" t="s">
        <v>83</v>
      </c>
      <c r="AW651" s="13" t="s">
        <v>30</v>
      </c>
      <c r="AX651" s="13" t="s">
        <v>73</v>
      </c>
      <c r="AY651" s="153" t="s">
        <v>120</v>
      </c>
    </row>
    <row r="652" spans="2:65" s="13" customFormat="1">
      <c r="B652" s="152"/>
      <c r="D652" s="146" t="s">
        <v>128</v>
      </c>
      <c r="E652" s="153" t="s">
        <v>1</v>
      </c>
      <c r="F652" s="154" t="s">
        <v>344</v>
      </c>
      <c r="H652" s="155">
        <v>1</v>
      </c>
      <c r="I652" s="156"/>
      <c r="L652" s="152"/>
      <c r="M652" s="157"/>
      <c r="T652" s="158"/>
      <c r="AT652" s="153" t="s">
        <v>128</v>
      </c>
      <c r="AU652" s="153" t="s">
        <v>83</v>
      </c>
      <c r="AV652" s="13" t="s">
        <v>83</v>
      </c>
      <c r="AW652" s="13" t="s">
        <v>30</v>
      </c>
      <c r="AX652" s="13" t="s">
        <v>73</v>
      </c>
      <c r="AY652" s="153" t="s">
        <v>120</v>
      </c>
    </row>
    <row r="653" spans="2:65" s="13" customFormat="1">
      <c r="B653" s="152"/>
      <c r="D653" s="146" t="s">
        <v>128</v>
      </c>
      <c r="E653" s="153" t="s">
        <v>1</v>
      </c>
      <c r="F653" s="154" t="s">
        <v>345</v>
      </c>
      <c r="H653" s="155">
        <v>1</v>
      </c>
      <c r="I653" s="156"/>
      <c r="L653" s="152"/>
      <c r="M653" s="157"/>
      <c r="T653" s="158"/>
      <c r="AT653" s="153" t="s">
        <v>128</v>
      </c>
      <c r="AU653" s="153" t="s">
        <v>83</v>
      </c>
      <c r="AV653" s="13" t="s">
        <v>83</v>
      </c>
      <c r="AW653" s="13" t="s">
        <v>30</v>
      </c>
      <c r="AX653" s="13" t="s">
        <v>73</v>
      </c>
      <c r="AY653" s="153" t="s">
        <v>120</v>
      </c>
    </row>
    <row r="654" spans="2:65" s="13" customFormat="1">
      <c r="B654" s="152"/>
      <c r="D654" s="146" t="s">
        <v>128</v>
      </c>
      <c r="E654" s="153" t="s">
        <v>1</v>
      </c>
      <c r="F654" s="154" t="s">
        <v>346</v>
      </c>
      <c r="H654" s="155">
        <v>1</v>
      </c>
      <c r="I654" s="156"/>
      <c r="L654" s="152"/>
      <c r="M654" s="157"/>
      <c r="T654" s="158"/>
      <c r="AT654" s="153" t="s">
        <v>128</v>
      </c>
      <c r="AU654" s="153" t="s">
        <v>83</v>
      </c>
      <c r="AV654" s="13" t="s">
        <v>83</v>
      </c>
      <c r="AW654" s="13" t="s">
        <v>30</v>
      </c>
      <c r="AX654" s="13" t="s">
        <v>73</v>
      </c>
      <c r="AY654" s="153" t="s">
        <v>120</v>
      </c>
    </row>
    <row r="655" spans="2:65" s="13" customFormat="1">
      <c r="B655" s="152"/>
      <c r="D655" s="146" t="s">
        <v>128</v>
      </c>
      <c r="E655" s="153" t="s">
        <v>1</v>
      </c>
      <c r="F655" s="154" t="s">
        <v>458</v>
      </c>
      <c r="H655" s="155">
        <v>3</v>
      </c>
      <c r="I655" s="156"/>
      <c r="L655" s="152"/>
      <c r="M655" s="157"/>
      <c r="T655" s="158"/>
      <c r="AT655" s="153" t="s">
        <v>128</v>
      </c>
      <c r="AU655" s="153" t="s">
        <v>83</v>
      </c>
      <c r="AV655" s="13" t="s">
        <v>83</v>
      </c>
      <c r="AW655" s="13" t="s">
        <v>30</v>
      </c>
      <c r="AX655" s="13" t="s">
        <v>73</v>
      </c>
      <c r="AY655" s="153" t="s">
        <v>120</v>
      </c>
    </row>
    <row r="656" spans="2:65" s="13" customFormat="1">
      <c r="B656" s="152"/>
      <c r="D656" s="146" t="s">
        <v>128</v>
      </c>
      <c r="E656" s="153" t="s">
        <v>1</v>
      </c>
      <c r="F656" s="154" t="s">
        <v>377</v>
      </c>
      <c r="H656" s="155">
        <v>1</v>
      </c>
      <c r="I656" s="156"/>
      <c r="L656" s="152"/>
      <c r="M656" s="157"/>
      <c r="T656" s="158"/>
      <c r="AT656" s="153" t="s">
        <v>128</v>
      </c>
      <c r="AU656" s="153" t="s">
        <v>83</v>
      </c>
      <c r="AV656" s="13" t="s">
        <v>83</v>
      </c>
      <c r="AW656" s="13" t="s">
        <v>30</v>
      </c>
      <c r="AX656" s="13" t="s">
        <v>73</v>
      </c>
      <c r="AY656" s="153" t="s">
        <v>120</v>
      </c>
    </row>
    <row r="657" spans="2:65" s="14" customFormat="1">
      <c r="B657" s="159"/>
      <c r="D657" s="146" t="s">
        <v>128</v>
      </c>
      <c r="E657" s="160" t="s">
        <v>1</v>
      </c>
      <c r="F657" s="161" t="s">
        <v>141</v>
      </c>
      <c r="H657" s="162">
        <v>17</v>
      </c>
      <c r="I657" s="163"/>
      <c r="L657" s="159"/>
      <c r="M657" s="164"/>
      <c r="T657" s="165"/>
      <c r="AT657" s="160" t="s">
        <v>128</v>
      </c>
      <c r="AU657" s="160" t="s">
        <v>83</v>
      </c>
      <c r="AV657" s="14" t="s">
        <v>126</v>
      </c>
      <c r="AW657" s="14" t="s">
        <v>30</v>
      </c>
      <c r="AX657" s="14" t="s">
        <v>81</v>
      </c>
      <c r="AY657" s="160" t="s">
        <v>120</v>
      </c>
    </row>
    <row r="658" spans="2:65" s="1" customFormat="1" ht="21.75" customHeight="1">
      <c r="B658" s="32"/>
      <c r="C658" s="132" t="s">
        <v>675</v>
      </c>
      <c r="D658" s="132" t="s">
        <v>122</v>
      </c>
      <c r="E658" s="133" t="s">
        <v>676</v>
      </c>
      <c r="F658" s="134" t="s">
        <v>677</v>
      </c>
      <c r="G658" s="135" t="s">
        <v>125</v>
      </c>
      <c r="H658" s="136">
        <v>346</v>
      </c>
      <c r="I658" s="137"/>
      <c r="J658" s="138">
        <f>ROUND(I658*H658,2)</f>
        <v>0</v>
      </c>
      <c r="K658" s="134" t="s">
        <v>1</v>
      </c>
      <c r="L658" s="32"/>
      <c r="M658" s="139" t="s">
        <v>1</v>
      </c>
      <c r="N658" s="140" t="s">
        <v>38</v>
      </c>
      <c r="P658" s="141">
        <f>O658*H658</f>
        <v>0</v>
      </c>
      <c r="Q658" s="141">
        <v>1.9000000000000001E-4</v>
      </c>
      <c r="R658" s="141">
        <f>Q658*H658</f>
        <v>6.5740000000000007E-2</v>
      </c>
      <c r="S658" s="141">
        <v>0</v>
      </c>
      <c r="T658" s="142">
        <f>S658*H658</f>
        <v>0</v>
      </c>
      <c r="AR658" s="143" t="s">
        <v>126</v>
      </c>
      <c r="AT658" s="143" t="s">
        <v>122</v>
      </c>
      <c r="AU658" s="143" t="s">
        <v>83</v>
      </c>
      <c r="AY658" s="17" t="s">
        <v>120</v>
      </c>
      <c r="BE658" s="144">
        <f>IF(N658="základní",J658,0)</f>
        <v>0</v>
      </c>
      <c r="BF658" s="144">
        <f>IF(N658="snížená",J658,0)</f>
        <v>0</v>
      </c>
      <c r="BG658" s="144">
        <f>IF(N658="zákl. přenesená",J658,0)</f>
        <v>0</v>
      </c>
      <c r="BH658" s="144">
        <f>IF(N658="sníž. přenesená",J658,0)</f>
        <v>0</v>
      </c>
      <c r="BI658" s="144">
        <f>IF(N658="nulová",J658,0)</f>
        <v>0</v>
      </c>
      <c r="BJ658" s="17" t="s">
        <v>81</v>
      </c>
      <c r="BK658" s="144">
        <f>ROUND(I658*H658,2)</f>
        <v>0</v>
      </c>
      <c r="BL658" s="17" t="s">
        <v>126</v>
      </c>
      <c r="BM658" s="143" t="s">
        <v>678</v>
      </c>
    </row>
    <row r="659" spans="2:65" s="13" customFormat="1">
      <c r="B659" s="152"/>
      <c r="D659" s="146" t="s">
        <v>128</v>
      </c>
      <c r="E659" s="153" t="s">
        <v>1</v>
      </c>
      <c r="F659" s="154" t="s">
        <v>679</v>
      </c>
      <c r="H659" s="155">
        <v>278</v>
      </c>
      <c r="I659" s="156"/>
      <c r="L659" s="152"/>
      <c r="M659" s="157"/>
      <c r="T659" s="158"/>
      <c r="AT659" s="153" t="s">
        <v>128</v>
      </c>
      <c r="AU659" s="153" t="s">
        <v>83</v>
      </c>
      <c r="AV659" s="13" t="s">
        <v>83</v>
      </c>
      <c r="AW659" s="13" t="s">
        <v>30</v>
      </c>
      <c r="AX659" s="13" t="s">
        <v>73</v>
      </c>
      <c r="AY659" s="153" t="s">
        <v>120</v>
      </c>
    </row>
    <row r="660" spans="2:65" s="13" customFormat="1">
      <c r="B660" s="152"/>
      <c r="D660" s="146" t="s">
        <v>128</v>
      </c>
      <c r="E660" s="153" t="s">
        <v>1</v>
      </c>
      <c r="F660" s="154" t="s">
        <v>680</v>
      </c>
      <c r="H660" s="155">
        <v>13</v>
      </c>
      <c r="I660" s="156"/>
      <c r="L660" s="152"/>
      <c r="M660" s="157"/>
      <c r="T660" s="158"/>
      <c r="AT660" s="153" t="s">
        <v>128</v>
      </c>
      <c r="AU660" s="153" t="s">
        <v>83</v>
      </c>
      <c r="AV660" s="13" t="s">
        <v>83</v>
      </c>
      <c r="AW660" s="13" t="s">
        <v>30</v>
      </c>
      <c r="AX660" s="13" t="s">
        <v>73</v>
      </c>
      <c r="AY660" s="153" t="s">
        <v>120</v>
      </c>
    </row>
    <row r="661" spans="2:65" s="13" customFormat="1">
      <c r="B661" s="152"/>
      <c r="D661" s="146" t="s">
        <v>128</v>
      </c>
      <c r="E661" s="153" t="s">
        <v>1</v>
      </c>
      <c r="F661" s="154" t="s">
        <v>681</v>
      </c>
      <c r="H661" s="155">
        <v>11</v>
      </c>
      <c r="I661" s="156"/>
      <c r="L661" s="152"/>
      <c r="M661" s="157"/>
      <c r="T661" s="158"/>
      <c r="AT661" s="153" t="s">
        <v>128</v>
      </c>
      <c r="AU661" s="153" t="s">
        <v>83</v>
      </c>
      <c r="AV661" s="13" t="s">
        <v>83</v>
      </c>
      <c r="AW661" s="13" t="s">
        <v>30</v>
      </c>
      <c r="AX661" s="13" t="s">
        <v>73</v>
      </c>
      <c r="AY661" s="153" t="s">
        <v>120</v>
      </c>
    </row>
    <row r="662" spans="2:65" s="13" customFormat="1">
      <c r="B662" s="152"/>
      <c r="D662" s="146" t="s">
        <v>128</v>
      </c>
      <c r="E662" s="153" t="s">
        <v>1</v>
      </c>
      <c r="F662" s="154" t="s">
        <v>682</v>
      </c>
      <c r="H662" s="155">
        <v>9</v>
      </c>
      <c r="I662" s="156"/>
      <c r="L662" s="152"/>
      <c r="M662" s="157"/>
      <c r="T662" s="158"/>
      <c r="AT662" s="153" t="s">
        <v>128</v>
      </c>
      <c r="AU662" s="153" t="s">
        <v>83</v>
      </c>
      <c r="AV662" s="13" t="s">
        <v>83</v>
      </c>
      <c r="AW662" s="13" t="s">
        <v>30</v>
      </c>
      <c r="AX662" s="13" t="s">
        <v>73</v>
      </c>
      <c r="AY662" s="153" t="s">
        <v>120</v>
      </c>
    </row>
    <row r="663" spans="2:65" s="13" customFormat="1">
      <c r="B663" s="152"/>
      <c r="D663" s="146" t="s">
        <v>128</v>
      </c>
      <c r="E663" s="153" t="s">
        <v>1</v>
      </c>
      <c r="F663" s="154" t="s">
        <v>683</v>
      </c>
      <c r="H663" s="155">
        <v>14</v>
      </c>
      <c r="I663" s="156"/>
      <c r="L663" s="152"/>
      <c r="M663" s="157"/>
      <c r="T663" s="158"/>
      <c r="AT663" s="153" t="s">
        <v>128</v>
      </c>
      <c r="AU663" s="153" t="s">
        <v>83</v>
      </c>
      <c r="AV663" s="13" t="s">
        <v>83</v>
      </c>
      <c r="AW663" s="13" t="s">
        <v>30</v>
      </c>
      <c r="AX663" s="13" t="s">
        <v>73</v>
      </c>
      <c r="AY663" s="153" t="s">
        <v>120</v>
      </c>
    </row>
    <row r="664" spans="2:65" s="13" customFormat="1">
      <c r="B664" s="152"/>
      <c r="D664" s="146" t="s">
        <v>128</v>
      </c>
      <c r="E664" s="153" t="s">
        <v>1</v>
      </c>
      <c r="F664" s="154" t="s">
        <v>684</v>
      </c>
      <c r="H664" s="155">
        <v>7</v>
      </c>
      <c r="I664" s="156"/>
      <c r="L664" s="152"/>
      <c r="M664" s="157"/>
      <c r="T664" s="158"/>
      <c r="AT664" s="153" t="s">
        <v>128</v>
      </c>
      <c r="AU664" s="153" t="s">
        <v>83</v>
      </c>
      <c r="AV664" s="13" t="s">
        <v>83</v>
      </c>
      <c r="AW664" s="13" t="s">
        <v>30</v>
      </c>
      <c r="AX664" s="13" t="s">
        <v>73</v>
      </c>
      <c r="AY664" s="153" t="s">
        <v>120</v>
      </c>
    </row>
    <row r="665" spans="2:65" s="13" customFormat="1">
      <c r="B665" s="152"/>
      <c r="D665" s="146" t="s">
        <v>128</v>
      </c>
      <c r="E665" s="153" t="s">
        <v>1</v>
      </c>
      <c r="F665" s="154" t="s">
        <v>685</v>
      </c>
      <c r="H665" s="155">
        <v>14</v>
      </c>
      <c r="I665" s="156"/>
      <c r="L665" s="152"/>
      <c r="M665" s="157"/>
      <c r="T665" s="158"/>
      <c r="AT665" s="153" t="s">
        <v>128</v>
      </c>
      <c r="AU665" s="153" t="s">
        <v>83</v>
      </c>
      <c r="AV665" s="13" t="s">
        <v>83</v>
      </c>
      <c r="AW665" s="13" t="s">
        <v>30</v>
      </c>
      <c r="AX665" s="13" t="s">
        <v>73</v>
      </c>
      <c r="AY665" s="153" t="s">
        <v>120</v>
      </c>
    </row>
    <row r="666" spans="2:65" s="14" customFormat="1">
      <c r="B666" s="159"/>
      <c r="D666" s="146" t="s">
        <v>128</v>
      </c>
      <c r="E666" s="160" t="s">
        <v>1</v>
      </c>
      <c r="F666" s="161" t="s">
        <v>141</v>
      </c>
      <c r="H666" s="162">
        <v>346</v>
      </c>
      <c r="I666" s="163"/>
      <c r="L666" s="159"/>
      <c r="M666" s="164"/>
      <c r="T666" s="165"/>
      <c r="AT666" s="160" t="s">
        <v>128</v>
      </c>
      <c r="AU666" s="160" t="s">
        <v>83</v>
      </c>
      <c r="AV666" s="14" t="s">
        <v>126</v>
      </c>
      <c r="AW666" s="14" t="s">
        <v>30</v>
      </c>
      <c r="AX666" s="14" t="s">
        <v>81</v>
      </c>
      <c r="AY666" s="160" t="s">
        <v>120</v>
      </c>
    </row>
    <row r="667" spans="2:65" s="1" customFormat="1" ht="24.2" customHeight="1">
      <c r="B667" s="32"/>
      <c r="C667" s="132" t="s">
        <v>686</v>
      </c>
      <c r="D667" s="132" t="s">
        <v>122</v>
      </c>
      <c r="E667" s="133" t="s">
        <v>687</v>
      </c>
      <c r="F667" s="134" t="s">
        <v>688</v>
      </c>
      <c r="G667" s="135" t="s">
        <v>125</v>
      </c>
      <c r="H667" s="136">
        <v>315</v>
      </c>
      <c r="I667" s="137"/>
      <c r="J667" s="138">
        <f>ROUND(I667*H667,2)</f>
        <v>0</v>
      </c>
      <c r="K667" s="134" t="s">
        <v>1</v>
      </c>
      <c r="L667" s="32"/>
      <c r="M667" s="139" t="s">
        <v>1</v>
      </c>
      <c r="N667" s="140" t="s">
        <v>38</v>
      </c>
      <c r="P667" s="141">
        <f>O667*H667</f>
        <v>0</v>
      </c>
      <c r="Q667" s="141">
        <v>1.2999999999999999E-4</v>
      </c>
      <c r="R667" s="141">
        <f>Q667*H667</f>
        <v>4.0949999999999993E-2</v>
      </c>
      <c r="S667" s="141">
        <v>0</v>
      </c>
      <c r="T667" s="142">
        <f>S667*H667</f>
        <v>0</v>
      </c>
      <c r="AR667" s="143" t="s">
        <v>126</v>
      </c>
      <c r="AT667" s="143" t="s">
        <v>122</v>
      </c>
      <c r="AU667" s="143" t="s">
        <v>83</v>
      </c>
      <c r="AY667" s="17" t="s">
        <v>120</v>
      </c>
      <c r="BE667" s="144">
        <f>IF(N667="základní",J667,0)</f>
        <v>0</v>
      </c>
      <c r="BF667" s="144">
        <f>IF(N667="snížená",J667,0)</f>
        <v>0</v>
      </c>
      <c r="BG667" s="144">
        <f>IF(N667="zákl. přenesená",J667,0)</f>
        <v>0</v>
      </c>
      <c r="BH667" s="144">
        <f>IF(N667="sníž. přenesená",J667,0)</f>
        <v>0</v>
      </c>
      <c r="BI667" s="144">
        <f>IF(N667="nulová",J667,0)</f>
        <v>0</v>
      </c>
      <c r="BJ667" s="17" t="s">
        <v>81</v>
      </c>
      <c r="BK667" s="144">
        <f>ROUND(I667*H667,2)</f>
        <v>0</v>
      </c>
      <c r="BL667" s="17" t="s">
        <v>126</v>
      </c>
      <c r="BM667" s="143" t="s">
        <v>689</v>
      </c>
    </row>
    <row r="668" spans="2:65" s="13" customFormat="1">
      <c r="B668" s="152"/>
      <c r="D668" s="146" t="s">
        <v>128</v>
      </c>
      <c r="E668" s="153" t="s">
        <v>1</v>
      </c>
      <c r="F668" s="154" t="s">
        <v>690</v>
      </c>
      <c r="H668" s="155">
        <v>264</v>
      </c>
      <c r="I668" s="156"/>
      <c r="L668" s="152"/>
      <c r="M668" s="157"/>
      <c r="T668" s="158"/>
      <c r="AT668" s="153" t="s">
        <v>128</v>
      </c>
      <c r="AU668" s="153" t="s">
        <v>83</v>
      </c>
      <c r="AV668" s="13" t="s">
        <v>83</v>
      </c>
      <c r="AW668" s="13" t="s">
        <v>30</v>
      </c>
      <c r="AX668" s="13" t="s">
        <v>73</v>
      </c>
      <c r="AY668" s="153" t="s">
        <v>120</v>
      </c>
    </row>
    <row r="669" spans="2:65" s="13" customFormat="1">
      <c r="B669" s="152"/>
      <c r="D669" s="146" t="s">
        <v>128</v>
      </c>
      <c r="E669" s="153" t="s">
        <v>1</v>
      </c>
      <c r="F669" s="154" t="s">
        <v>442</v>
      </c>
      <c r="H669" s="155">
        <v>11</v>
      </c>
      <c r="I669" s="156"/>
      <c r="L669" s="152"/>
      <c r="M669" s="157"/>
      <c r="T669" s="158"/>
      <c r="AT669" s="153" t="s">
        <v>128</v>
      </c>
      <c r="AU669" s="153" t="s">
        <v>83</v>
      </c>
      <c r="AV669" s="13" t="s">
        <v>83</v>
      </c>
      <c r="AW669" s="13" t="s">
        <v>30</v>
      </c>
      <c r="AX669" s="13" t="s">
        <v>73</v>
      </c>
      <c r="AY669" s="153" t="s">
        <v>120</v>
      </c>
    </row>
    <row r="670" spans="2:65" s="13" customFormat="1">
      <c r="B670" s="152"/>
      <c r="D670" s="146" t="s">
        <v>128</v>
      </c>
      <c r="E670" s="153" t="s">
        <v>1</v>
      </c>
      <c r="F670" s="154" t="s">
        <v>443</v>
      </c>
      <c r="H670" s="155">
        <v>9</v>
      </c>
      <c r="I670" s="156"/>
      <c r="L670" s="152"/>
      <c r="M670" s="157"/>
      <c r="T670" s="158"/>
      <c r="AT670" s="153" t="s">
        <v>128</v>
      </c>
      <c r="AU670" s="153" t="s">
        <v>83</v>
      </c>
      <c r="AV670" s="13" t="s">
        <v>83</v>
      </c>
      <c r="AW670" s="13" t="s">
        <v>30</v>
      </c>
      <c r="AX670" s="13" t="s">
        <v>73</v>
      </c>
      <c r="AY670" s="153" t="s">
        <v>120</v>
      </c>
    </row>
    <row r="671" spans="2:65" s="13" customFormat="1">
      <c r="B671" s="152"/>
      <c r="D671" s="146" t="s">
        <v>128</v>
      </c>
      <c r="E671" s="153" t="s">
        <v>1</v>
      </c>
      <c r="F671" s="154" t="s">
        <v>444</v>
      </c>
      <c r="H671" s="155">
        <v>7</v>
      </c>
      <c r="I671" s="156"/>
      <c r="L671" s="152"/>
      <c r="M671" s="157"/>
      <c r="T671" s="158"/>
      <c r="AT671" s="153" t="s">
        <v>128</v>
      </c>
      <c r="AU671" s="153" t="s">
        <v>83</v>
      </c>
      <c r="AV671" s="13" t="s">
        <v>83</v>
      </c>
      <c r="AW671" s="13" t="s">
        <v>30</v>
      </c>
      <c r="AX671" s="13" t="s">
        <v>73</v>
      </c>
      <c r="AY671" s="153" t="s">
        <v>120</v>
      </c>
    </row>
    <row r="672" spans="2:65" s="13" customFormat="1">
      <c r="B672" s="152"/>
      <c r="D672" s="146" t="s">
        <v>128</v>
      </c>
      <c r="E672" s="153" t="s">
        <v>1</v>
      </c>
      <c r="F672" s="154" t="s">
        <v>445</v>
      </c>
      <c r="H672" s="155">
        <v>9</v>
      </c>
      <c r="I672" s="156"/>
      <c r="L672" s="152"/>
      <c r="M672" s="157"/>
      <c r="T672" s="158"/>
      <c r="AT672" s="153" t="s">
        <v>128</v>
      </c>
      <c r="AU672" s="153" t="s">
        <v>83</v>
      </c>
      <c r="AV672" s="13" t="s">
        <v>83</v>
      </c>
      <c r="AW672" s="13" t="s">
        <v>30</v>
      </c>
      <c r="AX672" s="13" t="s">
        <v>73</v>
      </c>
      <c r="AY672" s="153" t="s">
        <v>120</v>
      </c>
    </row>
    <row r="673" spans="2:65" s="13" customFormat="1">
      <c r="B673" s="152"/>
      <c r="D673" s="146" t="s">
        <v>128</v>
      </c>
      <c r="E673" s="153" t="s">
        <v>1</v>
      </c>
      <c r="F673" s="154" t="s">
        <v>480</v>
      </c>
      <c r="H673" s="155">
        <v>5</v>
      </c>
      <c r="I673" s="156"/>
      <c r="L673" s="152"/>
      <c r="M673" s="157"/>
      <c r="T673" s="158"/>
      <c r="AT673" s="153" t="s">
        <v>128</v>
      </c>
      <c r="AU673" s="153" t="s">
        <v>83</v>
      </c>
      <c r="AV673" s="13" t="s">
        <v>83</v>
      </c>
      <c r="AW673" s="13" t="s">
        <v>30</v>
      </c>
      <c r="AX673" s="13" t="s">
        <v>73</v>
      </c>
      <c r="AY673" s="153" t="s">
        <v>120</v>
      </c>
    </row>
    <row r="674" spans="2:65" s="13" customFormat="1">
      <c r="B674" s="152"/>
      <c r="D674" s="146" t="s">
        <v>128</v>
      </c>
      <c r="E674" s="153" t="s">
        <v>1</v>
      </c>
      <c r="F674" s="154" t="s">
        <v>691</v>
      </c>
      <c r="H674" s="155">
        <v>10</v>
      </c>
      <c r="I674" s="156"/>
      <c r="L674" s="152"/>
      <c r="M674" s="157"/>
      <c r="T674" s="158"/>
      <c r="AT674" s="153" t="s">
        <v>128</v>
      </c>
      <c r="AU674" s="153" t="s">
        <v>83</v>
      </c>
      <c r="AV674" s="13" t="s">
        <v>83</v>
      </c>
      <c r="AW674" s="13" t="s">
        <v>30</v>
      </c>
      <c r="AX674" s="13" t="s">
        <v>73</v>
      </c>
      <c r="AY674" s="153" t="s">
        <v>120</v>
      </c>
    </row>
    <row r="675" spans="2:65" s="14" customFormat="1">
      <c r="B675" s="159"/>
      <c r="D675" s="146" t="s">
        <v>128</v>
      </c>
      <c r="E675" s="160" t="s">
        <v>1</v>
      </c>
      <c r="F675" s="161" t="s">
        <v>141</v>
      </c>
      <c r="H675" s="162">
        <v>315</v>
      </c>
      <c r="I675" s="163"/>
      <c r="L675" s="159"/>
      <c r="M675" s="164"/>
      <c r="T675" s="165"/>
      <c r="AT675" s="160" t="s">
        <v>128</v>
      </c>
      <c r="AU675" s="160" t="s">
        <v>83</v>
      </c>
      <c r="AV675" s="14" t="s">
        <v>126</v>
      </c>
      <c r="AW675" s="14" t="s">
        <v>30</v>
      </c>
      <c r="AX675" s="14" t="s">
        <v>81</v>
      </c>
      <c r="AY675" s="160" t="s">
        <v>120</v>
      </c>
    </row>
    <row r="676" spans="2:65" s="11" customFormat="1" ht="22.9" customHeight="1">
      <c r="B676" s="120"/>
      <c r="D676" s="121" t="s">
        <v>72</v>
      </c>
      <c r="E676" s="130" t="s">
        <v>692</v>
      </c>
      <c r="F676" s="130" t="s">
        <v>693</v>
      </c>
      <c r="I676" s="123"/>
      <c r="J676" s="131">
        <f>BK676</f>
        <v>0</v>
      </c>
      <c r="L676" s="120"/>
      <c r="M676" s="125"/>
      <c r="P676" s="126">
        <f>SUM(P677:P679)</f>
        <v>0</v>
      </c>
      <c r="R676" s="126">
        <f>SUM(R677:R679)</f>
        <v>0</v>
      </c>
      <c r="T676" s="127">
        <f>SUM(T677:T679)</f>
        <v>0</v>
      </c>
      <c r="AR676" s="121" t="s">
        <v>81</v>
      </c>
      <c r="AT676" s="128" t="s">
        <v>72</v>
      </c>
      <c r="AU676" s="128" t="s">
        <v>81</v>
      </c>
      <c r="AY676" s="121" t="s">
        <v>120</v>
      </c>
      <c r="BK676" s="129">
        <f>SUM(BK677:BK679)</f>
        <v>0</v>
      </c>
    </row>
    <row r="677" spans="2:65" s="1" customFormat="1" ht="24.2" customHeight="1">
      <c r="B677" s="32"/>
      <c r="C677" s="132" t="s">
        <v>694</v>
      </c>
      <c r="D677" s="132" t="s">
        <v>122</v>
      </c>
      <c r="E677" s="133" t="s">
        <v>695</v>
      </c>
      <c r="F677" s="134" t="s">
        <v>696</v>
      </c>
      <c r="G677" s="135" t="s">
        <v>225</v>
      </c>
      <c r="H677" s="136">
        <v>1.7949999999999999</v>
      </c>
      <c r="I677" s="137"/>
      <c r="J677" s="138">
        <f>ROUND(I677*H677,2)</f>
        <v>0</v>
      </c>
      <c r="K677" s="134" t="s">
        <v>1</v>
      </c>
      <c r="L677" s="32"/>
      <c r="M677" s="139" t="s">
        <v>1</v>
      </c>
      <c r="N677" s="140" t="s">
        <v>38</v>
      </c>
      <c r="P677" s="141">
        <f>O677*H677</f>
        <v>0</v>
      </c>
      <c r="Q677" s="141">
        <v>0</v>
      </c>
      <c r="R677" s="141">
        <f>Q677*H677</f>
        <v>0</v>
      </c>
      <c r="S677" s="141">
        <v>0</v>
      </c>
      <c r="T677" s="142">
        <f>S677*H677</f>
        <v>0</v>
      </c>
      <c r="AR677" s="143" t="s">
        <v>126</v>
      </c>
      <c r="AT677" s="143" t="s">
        <v>122</v>
      </c>
      <c r="AU677" s="143" t="s">
        <v>83</v>
      </c>
      <c r="AY677" s="17" t="s">
        <v>120</v>
      </c>
      <c r="BE677" s="144">
        <f>IF(N677="základní",J677,0)</f>
        <v>0</v>
      </c>
      <c r="BF677" s="144">
        <f>IF(N677="snížená",J677,0)</f>
        <v>0</v>
      </c>
      <c r="BG677" s="144">
        <f>IF(N677="zákl. přenesená",J677,0)</f>
        <v>0</v>
      </c>
      <c r="BH677" s="144">
        <f>IF(N677="sníž. přenesená",J677,0)</f>
        <v>0</v>
      </c>
      <c r="BI677" s="144">
        <f>IF(N677="nulová",J677,0)</f>
        <v>0</v>
      </c>
      <c r="BJ677" s="17" t="s">
        <v>81</v>
      </c>
      <c r="BK677" s="144">
        <f>ROUND(I677*H677,2)</f>
        <v>0</v>
      </c>
      <c r="BL677" s="17" t="s">
        <v>126</v>
      </c>
      <c r="BM677" s="143" t="s">
        <v>697</v>
      </c>
    </row>
    <row r="678" spans="2:65" s="1" customFormat="1" ht="24.2" customHeight="1">
      <c r="B678" s="32"/>
      <c r="C678" s="132" t="s">
        <v>698</v>
      </c>
      <c r="D678" s="132" t="s">
        <v>122</v>
      </c>
      <c r="E678" s="133" t="s">
        <v>699</v>
      </c>
      <c r="F678" s="134" t="s">
        <v>700</v>
      </c>
      <c r="G678" s="135" t="s">
        <v>225</v>
      </c>
      <c r="H678" s="136">
        <v>1.7949999999999999</v>
      </c>
      <c r="I678" s="137"/>
      <c r="J678" s="138">
        <f>ROUND(I678*H678,2)</f>
        <v>0</v>
      </c>
      <c r="K678" s="134" t="s">
        <v>299</v>
      </c>
      <c r="L678" s="32"/>
      <c r="M678" s="139" t="s">
        <v>1</v>
      </c>
      <c r="N678" s="140" t="s">
        <v>38</v>
      </c>
      <c r="P678" s="141">
        <f>O678*H678</f>
        <v>0</v>
      </c>
      <c r="Q678" s="141">
        <v>0</v>
      </c>
      <c r="R678" s="141">
        <f>Q678*H678</f>
        <v>0</v>
      </c>
      <c r="S678" s="141">
        <v>0</v>
      </c>
      <c r="T678" s="142">
        <f>S678*H678</f>
        <v>0</v>
      </c>
      <c r="AR678" s="143" t="s">
        <v>126</v>
      </c>
      <c r="AT678" s="143" t="s">
        <v>122</v>
      </c>
      <c r="AU678" s="143" t="s">
        <v>83</v>
      </c>
      <c r="AY678" s="17" t="s">
        <v>120</v>
      </c>
      <c r="BE678" s="144">
        <f>IF(N678="základní",J678,0)</f>
        <v>0</v>
      </c>
      <c r="BF678" s="144">
        <f>IF(N678="snížená",J678,0)</f>
        <v>0</v>
      </c>
      <c r="BG678" s="144">
        <f>IF(N678="zákl. přenesená",J678,0)</f>
        <v>0</v>
      </c>
      <c r="BH678" s="144">
        <f>IF(N678="sníž. přenesená",J678,0)</f>
        <v>0</v>
      </c>
      <c r="BI678" s="144">
        <f>IF(N678="nulová",J678,0)</f>
        <v>0</v>
      </c>
      <c r="BJ678" s="17" t="s">
        <v>81</v>
      </c>
      <c r="BK678" s="144">
        <f>ROUND(I678*H678,2)</f>
        <v>0</v>
      </c>
      <c r="BL678" s="17" t="s">
        <v>126</v>
      </c>
      <c r="BM678" s="143" t="s">
        <v>701</v>
      </c>
    </row>
    <row r="679" spans="2:65" s="1" customFormat="1" ht="33" customHeight="1">
      <c r="B679" s="32"/>
      <c r="C679" s="132" t="s">
        <v>702</v>
      </c>
      <c r="D679" s="132" t="s">
        <v>122</v>
      </c>
      <c r="E679" s="133" t="s">
        <v>703</v>
      </c>
      <c r="F679" s="134" t="s">
        <v>704</v>
      </c>
      <c r="G679" s="135" t="s">
        <v>225</v>
      </c>
      <c r="H679" s="136">
        <v>1.7949999999999999</v>
      </c>
      <c r="I679" s="137"/>
      <c r="J679" s="138">
        <f>ROUND(I679*H679,2)</f>
        <v>0</v>
      </c>
      <c r="K679" s="134" t="s">
        <v>299</v>
      </c>
      <c r="L679" s="32"/>
      <c r="M679" s="139" t="s">
        <v>1</v>
      </c>
      <c r="N679" s="140" t="s">
        <v>38</v>
      </c>
      <c r="P679" s="141">
        <f>O679*H679</f>
        <v>0</v>
      </c>
      <c r="Q679" s="141">
        <v>0</v>
      </c>
      <c r="R679" s="141">
        <f>Q679*H679</f>
        <v>0</v>
      </c>
      <c r="S679" s="141">
        <v>0</v>
      </c>
      <c r="T679" s="142">
        <f>S679*H679</f>
        <v>0</v>
      </c>
      <c r="AR679" s="143" t="s">
        <v>126</v>
      </c>
      <c r="AT679" s="143" t="s">
        <v>122</v>
      </c>
      <c r="AU679" s="143" t="s">
        <v>83</v>
      </c>
      <c r="AY679" s="17" t="s">
        <v>120</v>
      </c>
      <c r="BE679" s="144">
        <f>IF(N679="základní",J679,0)</f>
        <v>0</v>
      </c>
      <c r="BF679" s="144">
        <f>IF(N679="snížená",J679,0)</f>
        <v>0</v>
      </c>
      <c r="BG679" s="144">
        <f>IF(N679="zákl. přenesená",J679,0)</f>
        <v>0</v>
      </c>
      <c r="BH679" s="144">
        <f>IF(N679="sníž. přenesená",J679,0)</f>
        <v>0</v>
      </c>
      <c r="BI679" s="144">
        <f>IF(N679="nulová",J679,0)</f>
        <v>0</v>
      </c>
      <c r="BJ679" s="17" t="s">
        <v>81</v>
      </c>
      <c r="BK679" s="144">
        <f>ROUND(I679*H679,2)</f>
        <v>0</v>
      </c>
      <c r="BL679" s="17" t="s">
        <v>126</v>
      </c>
      <c r="BM679" s="143" t="s">
        <v>705</v>
      </c>
    </row>
    <row r="680" spans="2:65" s="11" customFormat="1" ht="22.9" customHeight="1">
      <c r="B680" s="120"/>
      <c r="D680" s="121" t="s">
        <v>72</v>
      </c>
      <c r="E680" s="130" t="s">
        <v>706</v>
      </c>
      <c r="F680" s="130" t="s">
        <v>707</v>
      </c>
      <c r="I680" s="123"/>
      <c r="J680" s="131">
        <f>BK680</f>
        <v>0</v>
      </c>
      <c r="L680" s="120"/>
      <c r="M680" s="125"/>
      <c r="P680" s="126">
        <f>P681</f>
        <v>0</v>
      </c>
      <c r="R680" s="126">
        <f>R681</f>
        <v>0</v>
      </c>
      <c r="T680" s="127">
        <f>T681</f>
        <v>0</v>
      </c>
      <c r="AR680" s="121" t="s">
        <v>81</v>
      </c>
      <c r="AT680" s="128" t="s">
        <v>72</v>
      </c>
      <c r="AU680" s="128" t="s">
        <v>81</v>
      </c>
      <c r="AY680" s="121" t="s">
        <v>120</v>
      </c>
      <c r="BK680" s="129">
        <f>BK681</f>
        <v>0</v>
      </c>
    </row>
    <row r="681" spans="2:65" s="1" customFormat="1" ht="24.2" customHeight="1">
      <c r="B681" s="32"/>
      <c r="C681" s="132" t="s">
        <v>708</v>
      </c>
      <c r="D681" s="132" t="s">
        <v>122</v>
      </c>
      <c r="E681" s="133" t="s">
        <v>709</v>
      </c>
      <c r="F681" s="134" t="s">
        <v>710</v>
      </c>
      <c r="G681" s="135" t="s">
        <v>225</v>
      </c>
      <c r="H681" s="136">
        <v>9.8680000000000003</v>
      </c>
      <c r="I681" s="137"/>
      <c r="J681" s="138">
        <f>ROUND(I681*H681,2)</f>
        <v>0</v>
      </c>
      <c r="K681" s="134" t="s">
        <v>144</v>
      </c>
      <c r="L681" s="32"/>
      <c r="M681" s="186" t="s">
        <v>1</v>
      </c>
      <c r="N681" s="187" t="s">
        <v>38</v>
      </c>
      <c r="O681" s="188"/>
      <c r="P681" s="189">
        <f>O681*H681</f>
        <v>0</v>
      </c>
      <c r="Q681" s="189">
        <v>0</v>
      </c>
      <c r="R681" s="189">
        <f>Q681*H681</f>
        <v>0</v>
      </c>
      <c r="S681" s="189">
        <v>0</v>
      </c>
      <c r="T681" s="190">
        <f>S681*H681</f>
        <v>0</v>
      </c>
      <c r="AR681" s="143" t="s">
        <v>126</v>
      </c>
      <c r="AT681" s="143" t="s">
        <v>122</v>
      </c>
      <c r="AU681" s="143" t="s">
        <v>83</v>
      </c>
      <c r="AY681" s="17" t="s">
        <v>120</v>
      </c>
      <c r="BE681" s="144">
        <f>IF(N681="základní",J681,0)</f>
        <v>0</v>
      </c>
      <c r="BF681" s="144">
        <f>IF(N681="snížená",J681,0)</f>
        <v>0</v>
      </c>
      <c r="BG681" s="144">
        <f>IF(N681="zákl. přenesená",J681,0)</f>
        <v>0</v>
      </c>
      <c r="BH681" s="144">
        <f>IF(N681="sníž. přenesená",J681,0)</f>
        <v>0</v>
      </c>
      <c r="BI681" s="144">
        <f>IF(N681="nulová",J681,0)</f>
        <v>0</v>
      </c>
      <c r="BJ681" s="17" t="s">
        <v>81</v>
      </c>
      <c r="BK681" s="144">
        <f>ROUND(I681*H681,2)</f>
        <v>0</v>
      </c>
      <c r="BL681" s="17" t="s">
        <v>126</v>
      </c>
      <c r="BM681" s="143" t="s">
        <v>711</v>
      </c>
    </row>
    <row r="682" spans="2:65" s="1" customFormat="1" ht="6.95" customHeight="1">
      <c r="B682" s="44"/>
      <c r="C682" s="45"/>
      <c r="D682" s="45"/>
      <c r="E682" s="45"/>
      <c r="F682" s="45"/>
      <c r="G682" s="45"/>
      <c r="H682" s="45"/>
      <c r="I682" s="45"/>
      <c r="J682" s="45"/>
      <c r="K682" s="45"/>
      <c r="L682" s="32"/>
    </row>
  </sheetData>
  <sheetProtection algorithmName="SHA-512" hashValue="5hi1/S8vZieenJFFUVV7H2tYsGA+E50lkbRGvA/QKVQH3UQZt2Pu4vw4+hYt8W504Da6bfCKeBfM9t0VMvYBgA==" saltValue="QfPaq9JbNTinT9Yk4q35/Q==" spinCount="100000" sheet="1" objects="1" scenarios="1" formatColumns="0" formatRows="0" autoFilter="0"/>
  <autoFilter ref="C122:K681" xr:uid="{00000000-0009-0000-0000-000001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430"/>
  <sheetViews>
    <sheetView showGridLines="0" workbookViewId="0">
      <selection activeCell="F71" sqref="F71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AT2" s="17" t="s">
        <v>86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83</v>
      </c>
    </row>
    <row r="4" spans="2:46" ht="24.95" customHeight="1">
      <c r="B4" s="20"/>
      <c r="D4" s="21" t="s">
        <v>90</v>
      </c>
      <c r="L4" s="20"/>
      <c r="M4" s="88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26.25" customHeight="1">
      <c r="B7" s="20"/>
      <c r="E7" s="230" t="str">
        <f>'Rekapitulace stavby'!K6</f>
        <v>Světlá nad Sázavou, ul. Čapkova II. etapa - rekonstrukce vodovodu a kanalizace</v>
      </c>
      <c r="F7" s="231"/>
      <c r="G7" s="231"/>
      <c r="H7" s="231"/>
      <c r="L7" s="20"/>
    </row>
    <row r="8" spans="2:46" s="1" customFormat="1" ht="12" customHeight="1">
      <c r="B8" s="32"/>
      <c r="D8" s="27" t="s">
        <v>91</v>
      </c>
      <c r="L8" s="32"/>
    </row>
    <row r="9" spans="2:46" s="1" customFormat="1" ht="16.5" customHeight="1">
      <c r="B9" s="32"/>
      <c r="E9" s="202" t="s">
        <v>712</v>
      </c>
      <c r="F9" s="229"/>
      <c r="G9" s="229"/>
      <c r="H9" s="229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29.1.2024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tr">
        <f>IF('Rekapitulace stavby'!AN10="","",'Rekapitulace stavby'!AN10)</f>
        <v/>
      </c>
      <c r="L14" s="32"/>
    </row>
    <row r="15" spans="2:46" s="1" customFormat="1" ht="18" customHeight="1">
      <c r="B15" s="32"/>
      <c r="E15" s="25" t="str">
        <f>IF('Rekapitulace stavby'!E11="","",'Rekapitulace stavby'!E11)</f>
        <v xml:space="preserve"> </v>
      </c>
      <c r="I15" s="27" t="s">
        <v>26</v>
      </c>
      <c r="J15" s="25" t="str">
        <f>IF('Rekapitulace stavby'!AN11="","",'Rekapitulace stavby'!AN11)</f>
        <v/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27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32" t="str">
        <f>'Rekapitulace stavby'!E14</f>
        <v>Vyplň údaj</v>
      </c>
      <c r="F18" s="221"/>
      <c r="G18" s="221"/>
      <c r="H18" s="221"/>
      <c r="I18" s="27" t="s">
        <v>26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29</v>
      </c>
      <c r="I20" s="27" t="s">
        <v>25</v>
      </c>
      <c r="J20" s="25" t="str">
        <f>IF('Rekapitulace stavby'!AN16="","",'Rekapitulace stavby'!AN16)</f>
        <v/>
      </c>
      <c r="L20" s="32"/>
    </row>
    <row r="21" spans="2:12" s="1" customFormat="1" ht="18" customHeight="1">
      <c r="B21" s="32"/>
      <c r="E21" s="25" t="str">
        <f>IF('Rekapitulace stavby'!E17="","",'Rekapitulace stavby'!E17)</f>
        <v xml:space="preserve"> </v>
      </c>
      <c r="I21" s="27" t="s">
        <v>26</v>
      </c>
      <c r="J21" s="25" t="str">
        <f>IF('Rekapitulace stavby'!AN17="","",'Rekapitulace stavby'!AN17)</f>
        <v/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31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26</v>
      </c>
      <c r="J24" s="25" t="str">
        <f>IF('Rekapitulace stavby'!AN20="","",'Rekapitulace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32</v>
      </c>
      <c r="L26" s="32"/>
    </row>
    <row r="27" spans="2:12" s="7" customFormat="1" ht="16.5" customHeight="1">
      <c r="B27" s="89"/>
      <c r="E27" s="225" t="s">
        <v>1</v>
      </c>
      <c r="F27" s="225"/>
      <c r="G27" s="225"/>
      <c r="H27" s="225"/>
      <c r="L27" s="89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0" t="s">
        <v>33</v>
      </c>
      <c r="J30" s="66">
        <f>ROUND(J125,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35</v>
      </c>
      <c r="I32" s="35" t="s">
        <v>34</v>
      </c>
      <c r="J32" s="35" t="s">
        <v>36</v>
      </c>
      <c r="L32" s="32"/>
    </row>
    <row r="33" spans="2:12" s="1" customFormat="1" ht="14.45" customHeight="1">
      <c r="B33" s="32"/>
      <c r="D33" s="55" t="s">
        <v>37</v>
      </c>
      <c r="E33" s="27" t="s">
        <v>38</v>
      </c>
      <c r="F33" s="91">
        <f>ROUND((SUM(BE125:BE429)),  2)</f>
        <v>0</v>
      </c>
      <c r="I33" s="92">
        <v>0.21</v>
      </c>
      <c r="J33" s="91">
        <f>ROUND(((SUM(BE125:BE429))*I33),  2)</f>
        <v>0</v>
      </c>
      <c r="L33" s="32"/>
    </row>
    <row r="34" spans="2:12" s="1" customFormat="1" ht="14.45" customHeight="1">
      <c r="B34" s="32"/>
      <c r="E34" s="27" t="s">
        <v>39</v>
      </c>
      <c r="F34" s="91">
        <f>ROUND((SUM(BF125:BF429)),  2)</f>
        <v>0</v>
      </c>
      <c r="I34" s="92">
        <v>0.12</v>
      </c>
      <c r="J34" s="91">
        <f>ROUND(((SUM(BF125:BF429))*I34),  2)</f>
        <v>0</v>
      </c>
      <c r="L34" s="32"/>
    </row>
    <row r="35" spans="2:12" s="1" customFormat="1" ht="14.45" hidden="1" customHeight="1">
      <c r="B35" s="32"/>
      <c r="E35" s="27" t="s">
        <v>40</v>
      </c>
      <c r="F35" s="91">
        <f>ROUND((SUM(BG125:BG429)),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41</v>
      </c>
      <c r="F36" s="91">
        <f>ROUND((SUM(BH125:BH429)),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42</v>
      </c>
      <c r="F37" s="91">
        <f>ROUND((SUM(BI125:BI429)),  2)</f>
        <v>0</v>
      </c>
      <c r="I37" s="92">
        <v>0</v>
      </c>
      <c r="J37" s="91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3"/>
      <c r="D39" s="94" t="s">
        <v>43</v>
      </c>
      <c r="E39" s="57"/>
      <c r="F39" s="57"/>
      <c r="G39" s="95" t="s">
        <v>44</v>
      </c>
      <c r="H39" s="96" t="s">
        <v>45</v>
      </c>
      <c r="I39" s="57"/>
      <c r="J39" s="97">
        <f>SUM(J30:J37)</f>
        <v>0</v>
      </c>
      <c r="K39" s="98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46</v>
      </c>
      <c r="E50" s="42"/>
      <c r="F50" s="42"/>
      <c r="G50" s="41" t="s">
        <v>47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3" t="s">
        <v>48</v>
      </c>
      <c r="E61" s="34"/>
      <c r="F61" s="99" t="s">
        <v>49</v>
      </c>
      <c r="G61" s="43" t="s">
        <v>48</v>
      </c>
      <c r="H61" s="34"/>
      <c r="I61" s="34"/>
      <c r="J61" s="100" t="s">
        <v>49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1" t="s">
        <v>50</v>
      </c>
      <c r="E65" s="42"/>
      <c r="F65" s="42"/>
      <c r="G65" s="41" t="s">
        <v>51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3" t="s">
        <v>48</v>
      </c>
      <c r="E76" s="34"/>
      <c r="F76" s="99" t="s">
        <v>49</v>
      </c>
      <c r="G76" s="43" t="s">
        <v>48</v>
      </c>
      <c r="H76" s="34"/>
      <c r="I76" s="34"/>
      <c r="J76" s="100" t="s">
        <v>49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93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26.25" customHeight="1">
      <c r="B85" s="32"/>
      <c r="E85" s="230" t="str">
        <f>E7</f>
        <v>Světlá nad Sázavou, ul. Čapkova II. etapa - rekonstrukce vodovodu a kanalizace</v>
      </c>
      <c r="F85" s="231"/>
      <c r="G85" s="231"/>
      <c r="H85" s="231"/>
      <c r="L85" s="32"/>
    </row>
    <row r="86" spans="2:47" s="1" customFormat="1" ht="12" customHeight="1">
      <c r="B86" s="32"/>
      <c r="C86" s="27" t="s">
        <v>91</v>
      </c>
      <c r="L86" s="32"/>
    </row>
    <row r="87" spans="2:47" s="1" customFormat="1" ht="16.5" customHeight="1">
      <c r="B87" s="32"/>
      <c r="E87" s="202" t="str">
        <f>E9</f>
        <v>SO 02 - Rekonstrukce kanalizace</v>
      </c>
      <c r="F87" s="229"/>
      <c r="G87" s="229"/>
      <c r="H87" s="229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29.1.2024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24</v>
      </c>
      <c r="F91" s="25" t="str">
        <f>E15</f>
        <v xml:space="preserve"> </v>
      </c>
      <c r="I91" s="27" t="s">
        <v>29</v>
      </c>
      <c r="J91" s="30" t="str">
        <f>E21</f>
        <v xml:space="preserve"> </v>
      </c>
      <c r="L91" s="32"/>
    </row>
    <row r="92" spans="2:47" s="1" customFormat="1" ht="15.2" customHeight="1">
      <c r="B92" s="32"/>
      <c r="C92" s="27" t="s">
        <v>27</v>
      </c>
      <c r="F92" s="25" t="str">
        <f>IF(E18="","",E18)</f>
        <v>Vyplň údaj</v>
      </c>
      <c r="I92" s="27" t="s">
        <v>31</v>
      </c>
      <c r="J92" s="30" t="str">
        <f>E24</f>
        <v xml:space="preserve">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94</v>
      </c>
      <c r="D94" s="93"/>
      <c r="E94" s="93"/>
      <c r="F94" s="93"/>
      <c r="G94" s="93"/>
      <c r="H94" s="93"/>
      <c r="I94" s="93"/>
      <c r="J94" s="102" t="s">
        <v>95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3" t="s">
        <v>96</v>
      </c>
      <c r="J96" s="66">
        <f>J125</f>
        <v>0</v>
      </c>
      <c r="L96" s="32"/>
      <c r="AU96" s="17" t="s">
        <v>97</v>
      </c>
    </row>
    <row r="97" spans="2:12" s="8" customFormat="1" ht="24.95" customHeight="1">
      <c r="B97" s="104"/>
      <c r="D97" s="105" t="s">
        <v>98</v>
      </c>
      <c r="E97" s="106"/>
      <c r="F97" s="106"/>
      <c r="G97" s="106"/>
      <c r="H97" s="106"/>
      <c r="I97" s="106"/>
      <c r="J97" s="107">
        <f>J126</f>
        <v>0</v>
      </c>
      <c r="L97" s="104"/>
    </row>
    <row r="98" spans="2:12" s="9" customFormat="1" ht="19.899999999999999" customHeight="1">
      <c r="B98" s="108"/>
      <c r="D98" s="109" t="s">
        <v>99</v>
      </c>
      <c r="E98" s="110"/>
      <c r="F98" s="110"/>
      <c r="G98" s="110"/>
      <c r="H98" s="110"/>
      <c r="I98" s="110"/>
      <c r="J98" s="111">
        <f>J127</f>
        <v>0</v>
      </c>
      <c r="L98" s="108"/>
    </row>
    <row r="99" spans="2:12" s="9" customFormat="1" ht="19.899999999999999" customHeight="1">
      <c r="B99" s="108"/>
      <c r="D99" s="109" t="s">
        <v>100</v>
      </c>
      <c r="E99" s="110"/>
      <c r="F99" s="110"/>
      <c r="G99" s="110"/>
      <c r="H99" s="110"/>
      <c r="I99" s="110"/>
      <c r="J99" s="111">
        <f>J290</f>
        <v>0</v>
      </c>
      <c r="L99" s="108"/>
    </row>
    <row r="100" spans="2:12" s="9" customFormat="1" ht="19.899999999999999" customHeight="1">
      <c r="B100" s="108"/>
      <c r="D100" s="109" t="s">
        <v>713</v>
      </c>
      <c r="E100" s="110"/>
      <c r="F100" s="110"/>
      <c r="G100" s="110"/>
      <c r="H100" s="110"/>
      <c r="I100" s="110"/>
      <c r="J100" s="111">
        <f>J296</f>
        <v>0</v>
      </c>
      <c r="L100" s="108"/>
    </row>
    <row r="101" spans="2:12" s="9" customFormat="1" ht="19.899999999999999" customHeight="1">
      <c r="B101" s="108"/>
      <c r="D101" s="109" t="s">
        <v>101</v>
      </c>
      <c r="E101" s="110"/>
      <c r="F101" s="110"/>
      <c r="G101" s="110"/>
      <c r="H101" s="110"/>
      <c r="I101" s="110"/>
      <c r="J101" s="111">
        <f>J312</f>
        <v>0</v>
      </c>
      <c r="L101" s="108"/>
    </row>
    <row r="102" spans="2:12" s="9" customFormat="1" ht="19.899999999999999" customHeight="1">
      <c r="B102" s="108"/>
      <c r="D102" s="109" t="s">
        <v>714</v>
      </c>
      <c r="E102" s="110"/>
      <c r="F102" s="110"/>
      <c r="G102" s="110"/>
      <c r="H102" s="110"/>
      <c r="I102" s="110"/>
      <c r="J102" s="111">
        <f>J326</f>
        <v>0</v>
      </c>
      <c r="L102" s="108"/>
    </row>
    <row r="103" spans="2:12" s="9" customFormat="1" ht="19.899999999999999" customHeight="1">
      <c r="B103" s="108"/>
      <c r="D103" s="109" t="s">
        <v>102</v>
      </c>
      <c r="E103" s="110"/>
      <c r="F103" s="110"/>
      <c r="G103" s="110"/>
      <c r="H103" s="110"/>
      <c r="I103" s="110"/>
      <c r="J103" s="111">
        <f>J327</f>
        <v>0</v>
      </c>
      <c r="L103" s="108"/>
    </row>
    <row r="104" spans="2:12" s="9" customFormat="1" ht="19.899999999999999" customHeight="1">
      <c r="B104" s="108"/>
      <c r="D104" s="109" t="s">
        <v>103</v>
      </c>
      <c r="E104" s="110"/>
      <c r="F104" s="110"/>
      <c r="G104" s="110"/>
      <c r="H104" s="110"/>
      <c r="I104" s="110"/>
      <c r="J104" s="111">
        <f>J425</f>
        <v>0</v>
      </c>
      <c r="L104" s="108"/>
    </row>
    <row r="105" spans="2:12" s="9" customFormat="1" ht="19.899999999999999" customHeight="1">
      <c r="B105" s="108"/>
      <c r="D105" s="109" t="s">
        <v>104</v>
      </c>
      <c r="E105" s="110"/>
      <c r="F105" s="110"/>
      <c r="G105" s="110"/>
      <c r="H105" s="110"/>
      <c r="I105" s="110"/>
      <c r="J105" s="111">
        <f>J428</f>
        <v>0</v>
      </c>
      <c r="L105" s="108"/>
    </row>
    <row r="106" spans="2:12" s="1" customFormat="1" ht="21.75" customHeight="1">
      <c r="B106" s="32"/>
      <c r="L106" s="32"/>
    </row>
    <row r="107" spans="2:12" s="1" customFormat="1" ht="6.95" customHeight="1">
      <c r="B107" s="44"/>
      <c r="C107" s="45"/>
      <c r="D107" s="45"/>
      <c r="E107" s="45"/>
      <c r="F107" s="45"/>
      <c r="G107" s="45"/>
      <c r="H107" s="45"/>
      <c r="I107" s="45"/>
      <c r="J107" s="45"/>
      <c r="K107" s="45"/>
      <c r="L107" s="32"/>
    </row>
    <row r="111" spans="2:12" s="1" customFormat="1" ht="6.95" customHeight="1">
      <c r="B111" s="46"/>
      <c r="C111" s="47"/>
      <c r="D111" s="47"/>
      <c r="E111" s="47"/>
      <c r="F111" s="47"/>
      <c r="G111" s="47"/>
      <c r="H111" s="47"/>
      <c r="I111" s="47"/>
      <c r="J111" s="47"/>
      <c r="K111" s="47"/>
      <c r="L111" s="32"/>
    </row>
    <row r="112" spans="2:12" s="1" customFormat="1" ht="24.95" customHeight="1">
      <c r="B112" s="32"/>
      <c r="C112" s="21" t="s">
        <v>105</v>
      </c>
      <c r="L112" s="32"/>
    </row>
    <row r="113" spans="2:65" s="1" customFormat="1" ht="6.95" customHeight="1">
      <c r="B113" s="32"/>
      <c r="L113" s="32"/>
    </row>
    <row r="114" spans="2:65" s="1" customFormat="1" ht="12" customHeight="1">
      <c r="B114" s="32"/>
      <c r="C114" s="27" t="s">
        <v>16</v>
      </c>
      <c r="L114" s="32"/>
    </row>
    <row r="115" spans="2:65" s="1" customFormat="1" ht="26.25" customHeight="1">
      <c r="B115" s="32"/>
      <c r="E115" s="230" t="str">
        <f>E7</f>
        <v>Světlá nad Sázavou, ul. Čapkova II. etapa - rekonstrukce vodovodu a kanalizace</v>
      </c>
      <c r="F115" s="231"/>
      <c r="G115" s="231"/>
      <c r="H115" s="231"/>
      <c r="L115" s="32"/>
    </row>
    <row r="116" spans="2:65" s="1" customFormat="1" ht="12" customHeight="1">
      <c r="B116" s="32"/>
      <c r="C116" s="27" t="s">
        <v>91</v>
      </c>
      <c r="L116" s="32"/>
    </row>
    <row r="117" spans="2:65" s="1" customFormat="1" ht="16.5" customHeight="1">
      <c r="B117" s="32"/>
      <c r="E117" s="202" t="str">
        <f>E9</f>
        <v>SO 02 - Rekonstrukce kanalizace</v>
      </c>
      <c r="F117" s="229"/>
      <c r="G117" s="229"/>
      <c r="H117" s="229"/>
      <c r="L117" s="32"/>
    </row>
    <row r="118" spans="2:65" s="1" customFormat="1" ht="6.95" customHeight="1">
      <c r="B118" s="32"/>
      <c r="L118" s="32"/>
    </row>
    <row r="119" spans="2:65" s="1" customFormat="1" ht="12" customHeight="1">
      <c r="B119" s="32"/>
      <c r="C119" s="27" t="s">
        <v>20</v>
      </c>
      <c r="F119" s="25" t="str">
        <f>F12</f>
        <v xml:space="preserve"> </v>
      </c>
      <c r="I119" s="27" t="s">
        <v>22</v>
      </c>
      <c r="J119" s="52" t="str">
        <f>IF(J12="","",J12)</f>
        <v>29.1.2024</v>
      </c>
      <c r="L119" s="32"/>
    </row>
    <row r="120" spans="2:65" s="1" customFormat="1" ht="6.95" customHeight="1">
      <c r="B120" s="32"/>
      <c r="L120" s="32"/>
    </row>
    <row r="121" spans="2:65" s="1" customFormat="1" ht="15.2" customHeight="1">
      <c r="B121" s="32"/>
      <c r="C121" s="27" t="s">
        <v>24</v>
      </c>
      <c r="F121" s="25" t="str">
        <f>E15</f>
        <v xml:space="preserve"> </v>
      </c>
      <c r="I121" s="27" t="s">
        <v>29</v>
      </c>
      <c r="J121" s="30" t="str">
        <f>E21</f>
        <v xml:space="preserve"> </v>
      </c>
      <c r="L121" s="32"/>
    </row>
    <row r="122" spans="2:65" s="1" customFormat="1" ht="15.2" customHeight="1">
      <c r="B122" s="32"/>
      <c r="C122" s="27" t="s">
        <v>27</v>
      </c>
      <c r="F122" s="25" t="str">
        <f>IF(E18="","",E18)</f>
        <v>Vyplň údaj</v>
      </c>
      <c r="I122" s="27" t="s">
        <v>31</v>
      </c>
      <c r="J122" s="30" t="str">
        <f>E24</f>
        <v xml:space="preserve"> </v>
      </c>
      <c r="L122" s="32"/>
    </row>
    <row r="123" spans="2:65" s="1" customFormat="1" ht="10.35" customHeight="1">
      <c r="B123" s="32"/>
      <c r="L123" s="32"/>
    </row>
    <row r="124" spans="2:65" s="10" customFormat="1" ht="29.25" customHeight="1">
      <c r="B124" s="112"/>
      <c r="C124" s="113" t="s">
        <v>106</v>
      </c>
      <c r="D124" s="114" t="s">
        <v>58</v>
      </c>
      <c r="E124" s="114" t="s">
        <v>54</v>
      </c>
      <c r="F124" s="114" t="s">
        <v>55</v>
      </c>
      <c r="G124" s="114" t="s">
        <v>107</v>
      </c>
      <c r="H124" s="114" t="s">
        <v>108</v>
      </c>
      <c r="I124" s="114" t="s">
        <v>109</v>
      </c>
      <c r="J124" s="114" t="s">
        <v>95</v>
      </c>
      <c r="K124" s="115" t="s">
        <v>110</v>
      </c>
      <c r="L124" s="112"/>
      <c r="M124" s="59" t="s">
        <v>1</v>
      </c>
      <c r="N124" s="60" t="s">
        <v>37</v>
      </c>
      <c r="O124" s="60" t="s">
        <v>111</v>
      </c>
      <c r="P124" s="60" t="s">
        <v>112</v>
      </c>
      <c r="Q124" s="60" t="s">
        <v>113</v>
      </c>
      <c r="R124" s="60" t="s">
        <v>114</v>
      </c>
      <c r="S124" s="60" t="s">
        <v>115</v>
      </c>
      <c r="T124" s="61" t="s">
        <v>116</v>
      </c>
    </row>
    <row r="125" spans="2:65" s="1" customFormat="1" ht="22.9" customHeight="1">
      <c r="B125" s="32"/>
      <c r="C125" s="64" t="s">
        <v>117</v>
      </c>
      <c r="J125" s="116">
        <f>BK125</f>
        <v>0</v>
      </c>
      <c r="L125" s="32"/>
      <c r="M125" s="62"/>
      <c r="N125" s="53"/>
      <c r="O125" s="53"/>
      <c r="P125" s="117">
        <f>P126</f>
        <v>0</v>
      </c>
      <c r="Q125" s="53"/>
      <c r="R125" s="117">
        <f>R126</f>
        <v>93.952184000000017</v>
      </c>
      <c r="S125" s="53"/>
      <c r="T125" s="118">
        <f>T126</f>
        <v>21.868960000000001</v>
      </c>
      <c r="AT125" s="17" t="s">
        <v>72</v>
      </c>
      <c r="AU125" s="17" t="s">
        <v>97</v>
      </c>
      <c r="BK125" s="119">
        <f>BK126</f>
        <v>0</v>
      </c>
    </row>
    <row r="126" spans="2:65" s="11" customFormat="1" ht="25.9" customHeight="1">
      <c r="B126" s="120"/>
      <c r="D126" s="121" t="s">
        <v>72</v>
      </c>
      <c r="E126" s="122" t="s">
        <v>118</v>
      </c>
      <c r="F126" s="122" t="s">
        <v>119</v>
      </c>
      <c r="I126" s="123"/>
      <c r="J126" s="124">
        <f>BK126</f>
        <v>0</v>
      </c>
      <c r="L126" s="120"/>
      <c r="M126" s="125"/>
      <c r="P126" s="126">
        <f>P127+P290+P296+P312+P326+P327+P425+P428</f>
        <v>0</v>
      </c>
      <c r="R126" s="126">
        <f>R127+R290+R296+R312+R326+R327+R425+R428</f>
        <v>93.952184000000017</v>
      </c>
      <c r="T126" s="127">
        <f>T127+T290+T296+T312+T326+T327+T425+T428</f>
        <v>21.868960000000001</v>
      </c>
      <c r="AR126" s="121" t="s">
        <v>81</v>
      </c>
      <c r="AT126" s="128" t="s">
        <v>72</v>
      </c>
      <c r="AU126" s="128" t="s">
        <v>73</v>
      </c>
      <c r="AY126" s="121" t="s">
        <v>120</v>
      </c>
      <c r="BK126" s="129">
        <f>BK127+BK290+BK296+BK312+BK326+BK327+BK425+BK428</f>
        <v>0</v>
      </c>
    </row>
    <row r="127" spans="2:65" s="11" customFormat="1" ht="22.9" customHeight="1">
      <c r="B127" s="120"/>
      <c r="D127" s="121" t="s">
        <v>72</v>
      </c>
      <c r="E127" s="130" t="s">
        <v>81</v>
      </c>
      <c r="F127" s="130" t="s">
        <v>121</v>
      </c>
      <c r="I127" s="123"/>
      <c r="J127" s="131">
        <f>BK127</f>
        <v>0</v>
      </c>
      <c r="L127" s="120"/>
      <c r="M127" s="125"/>
      <c r="P127" s="126">
        <f>SUM(P128:P289)</f>
        <v>0</v>
      </c>
      <c r="R127" s="126">
        <f>SUM(R128:R289)</f>
        <v>8.9297345000000004</v>
      </c>
      <c r="T127" s="127">
        <f>SUM(T128:T289)</f>
        <v>0</v>
      </c>
      <c r="AR127" s="121" t="s">
        <v>81</v>
      </c>
      <c r="AT127" s="128" t="s">
        <v>72</v>
      </c>
      <c r="AU127" s="128" t="s">
        <v>81</v>
      </c>
      <c r="AY127" s="121" t="s">
        <v>120</v>
      </c>
      <c r="BK127" s="129">
        <f>SUM(BK128:BK289)</f>
        <v>0</v>
      </c>
    </row>
    <row r="128" spans="2:65" s="1" customFormat="1" ht="24.2" customHeight="1">
      <c r="B128" s="32"/>
      <c r="C128" s="132" t="s">
        <v>81</v>
      </c>
      <c r="D128" s="132" t="s">
        <v>122</v>
      </c>
      <c r="E128" s="133" t="s">
        <v>715</v>
      </c>
      <c r="F128" s="134" t="s">
        <v>716</v>
      </c>
      <c r="G128" s="135" t="s">
        <v>125</v>
      </c>
      <c r="H128" s="136">
        <v>225</v>
      </c>
      <c r="I128" s="137"/>
      <c r="J128" s="138">
        <f>ROUND(I128*H128,2)</f>
        <v>0</v>
      </c>
      <c r="K128" s="134" t="s">
        <v>1</v>
      </c>
      <c r="L128" s="32"/>
      <c r="M128" s="139" t="s">
        <v>1</v>
      </c>
      <c r="N128" s="140" t="s">
        <v>38</v>
      </c>
      <c r="P128" s="141">
        <f>O128*H128</f>
        <v>0</v>
      </c>
      <c r="Q128" s="141">
        <v>1.7500000000000002E-2</v>
      </c>
      <c r="R128" s="141">
        <f>Q128*H128</f>
        <v>3.9375000000000004</v>
      </c>
      <c r="S128" s="141">
        <v>0</v>
      </c>
      <c r="T128" s="142">
        <f>S128*H128</f>
        <v>0</v>
      </c>
      <c r="AR128" s="143" t="s">
        <v>126</v>
      </c>
      <c r="AT128" s="143" t="s">
        <v>122</v>
      </c>
      <c r="AU128" s="143" t="s">
        <v>83</v>
      </c>
      <c r="AY128" s="17" t="s">
        <v>120</v>
      </c>
      <c r="BE128" s="144">
        <f>IF(N128="základní",J128,0)</f>
        <v>0</v>
      </c>
      <c r="BF128" s="144">
        <f>IF(N128="snížená",J128,0)</f>
        <v>0</v>
      </c>
      <c r="BG128" s="144">
        <f>IF(N128="zákl. přenesená",J128,0)</f>
        <v>0</v>
      </c>
      <c r="BH128" s="144">
        <f>IF(N128="sníž. přenesená",J128,0)</f>
        <v>0</v>
      </c>
      <c r="BI128" s="144">
        <f>IF(N128="nulová",J128,0)</f>
        <v>0</v>
      </c>
      <c r="BJ128" s="17" t="s">
        <v>81</v>
      </c>
      <c r="BK128" s="144">
        <f>ROUND(I128*H128,2)</f>
        <v>0</v>
      </c>
      <c r="BL128" s="17" t="s">
        <v>126</v>
      </c>
      <c r="BM128" s="143" t="s">
        <v>717</v>
      </c>
    </row>
    <row r="129" spans="2:65" s="13" customFormat="1">
      <c r="B129" s="152"/>
      <c r="D129" s="146" t="s">
        <v>128</v>
      </c>
      <c r="E129" s="153" t="s">
        <v>1</v>
      </c>
      <c r="F129" s="154" t="s">
        <v>718</v>
      </c>
      <c r="H129" s="155">
        <v>213</v>
      </c>
      <c r="I129" s="156"/>
      <c r="L129" s="152"/>
      <c r="M129" s="157"/>
      <c r="T129" s="158"/>
      <c r="AT129" s="153" t="s">
        <v>128</v>
      </c>
      <c r="AU129" s="153" t="s">
        <v>83</v>
      </c>
      <c r="AV129" s="13" t="s">
        <v>83</v>
      </c>
      <c r="AW129" s="13" t="s">
        <v>30</v>
      </c>
      <c r="AX129" s="13" t="s">
        <v>73</v>
      </c>
      <c r="AY129" s="153" t="s">
        <v>120</v>
      </c>
    </row>
    <row r="130" spans="2:65" s="13" customFormat="1">
      <c r="B130" s="152"/>
      <c r="D130" s="146" t="s">
        <v>128</v>
      </c>
      <c r="E130" s="153" t="s">
        <v>1</v>
      </c>
      <c r="F130" s="154" t="s">
        <v>719</v>
      </c>
      <c r="H130" s="155">
        <v>6</v>
      </c>
      <c r="I130" s="156"/>
      <c r="L130" s="152"/>
      <c r="M130" s="157"/>
      <c r="T130" s="158"/>
      <c r="AT130" s="153" t="s">
        <v>128</v>
      </c>
      <c r="AU130" s="153" t="s">
        <v>83</v>
      </c>
      <c r="AV130" s="13" t="s">
        <v>83</v>
      </c>
      <c r="AW130" s="13" t="s">
        <v>30</v>
      </c>
      <c r="AX130" s="13" t="s">
        <v>73</v>
      </c>
      <c r="AY130" s="153" t="s">
        <v>120</v>
      </c>
    </row>
    <row r="131" spans="2:65" s="13" customFormat="1">
      <c r="B131" s="152"/>
      <c r="D131" s="146" t="s">
        <v>128</v>
      </c>
      <c r="E131" s="153" t="s">
        <v>1</v>
      </c>
      <c r="F131" s="154" t="s">
        <v>720</v>
      </c>
      <c r="H131" s="155">
        <v>6</v>
      </c>
      <c r="I131" s="156"/>
      <c r="L131" s="152"/>
      <c r="M131" s="157"/>
      <c r="T131" s="158"/>
      <c r="AT131" s="153" t="s">
        <v>128</v>
      </c>
      <c r="AU131" s="153" t="s">
        <v>83</v>
      </c>
      <c r="AV131" s="13" t="s">
        <v>83</v>
      </c>
      <c r="AW131" s="13" t="s">
        <v>30</v>
      </c>
      <c r="AX131" s="13" t="s">
        <v>73</v>
      </c>
      <c r="AY131" s="153" t="s">
        <v>120</v>
      </c>
    </row>
    <row r="132" spans="2:65" s="14" customFormat="1">
      <c r="B132" s="159"/>
      <c r="D132" s="146" t="s">
        <v>128</v>
      </c>
      <c r="E132" s="160" t="s">
        <v>1</v>
      </c>
      <c r="F132" s="161" t="s">
        <v>141</v>
      </c>
      <c r="H132" s="162">
        <v>225</v>
      </c>
      <c r="I132" s="163"/>
      <c r="L132" s="159"/>
      <c r="M132" s="164"/>
      <c r="T132" s="165"/>
      <c r="AT132" s="160" t="s">
        <v>128</v>
      </c>
      <c r="AU132" s="160" t="s">
        <v>83</v>
      </c>
      <c r="AV132" s="14" t="s">
        <v>126</v>
      </c>
      <c r="AW132" s="14" t="s">
        <v>30</v>
      </c>
      <c r="AX132" s="14" t="s">
        <v>81</v>
      </c>
      <c r="AY132" s="160" t="s">
        <v>120</v>
      </c>
    </row>
    <row r="133" spans="2:65" s="1" customFormat="1" ht="24.2" customHeight="1">
      <c r="B133" s="32"/>
      <c r="C133" s="132" t="s">
        <v>83</v>
      </c>
      <c r="D133" s="132" t="s">
        <v>122</v>
      </c>
      <c r="E133" s="133" t="s">
        <v>142</v>
      </c>
      <c r="F133" s="134" t="s">
        <v>143</v>
      </c>
      <c r="G133" s="135" t="s">
        <v>125</v>
      </c>
      <c r="H133" s="136">
        <v>66.2</v>
      </c>
      <c r="I133" s="137"/>
      <c r="J133" s="138">
        <f>ROUND(I133*H133,2)</f>
        <v>0</v>
      </c>
      <c r="K133" s="134" t="s">
        <v>144</v>
      </c>
      <c r="L133" s="32"/>
      <c r="M133" s="139" t="s">
        <v>1</v>
      </c>
      <c r="N133" s="140" t="s">
        <v>38</v>
      </c>
      <c r="P133" s="141">
        <f>O133*H133</f>
        <v>0</v>
      </c>
      <c r="Q133" s="141">
        <v>8.6800000000000002E-3</v>
      </c>
      <c r="R133" s="141">
        <f>Q133*H133</f>
        <v>0.57461600000000002</v>
      </c>
      <c r="S133" s="141">
        <v>0</v>
      </c>
      <c r="T133" s="142">
        <f>S133*H133</f>
        <v>0</v>
      </c>
      <c r="AR133" s="143" t="s">
        <v>126</v>
      </c>
      <c r="AT133" s="143" t="s">
        <v>122</v>
      </c>
      <c r="AU133" s="143" t="s">
        <v>83</v>
      </c>
      <c r="AY133" s="17" t="s">
        <v>120</v>
      </c>
      <c r="BE133" s="144">
        <f>IF(N133="základní",J133,0)</f>
        <v>0</v>
      </c>
      <c r="BF133" s="144">
        <f>IF(N133="snížená",J133,0)</f>
        <v>0</v>
      </c>
      <c r="BG133" s="144">
        <f>IF(N133="zákl. přenesená",J133,0)</f>
        <v>0</v>
      </c>
      <c r="BH133" s="144">
        <f>IF(N133="sníž. přenesená",J133,0)</f>
        <v>0</v>
      </c>
      <c r="BI133" s="144">
        <f>IF(N133="nulová",J133,0)</f>
        <v>0</v>
      </c>
      <c r="BJ133" s="17" t="s">
        <v>81</v>
      </c>
      <c r="BK133" s="144">
        <f>ROUND(I133*H133,2)</f>
        <v>0</v>
      </c>
      <c r="BL133" s="17" t="s">
        <v>126</v>
      </c>
      <c r="BM133" s="143" t="s">
        <v>721</v>
      </c>
    </row>
    <row r="134" spans="2:65" s="12" customFormat="1">
      <c r="B134" s="145"/>
      <c r="D134" s="146" t="s">
        <v>128</v>
      </c>
      <c r="E134" s="147" t="s">
        <v>1</v>
      </c>
      <c r="F134" s="148" t="s">
        <v>722</v>
      </c>
      <c r="H134" s="147" t="s">
        <v>1</v>
      </c>
      <c r="I134" s="149"/>
      <c r="L134" s="145"/>
      <c r="M134" s="150"/>
      <c r="T134" s="151"/>
      <c r="AT134" s="147" t="s">
        <v>128</v>
      </c>
      <c r="AU134" s="147" t="s">
        <v>83</v>
      </c>
      <c r="AV134" s="12" t="s">
        <v>81</v>
      </c>
      <c r="AW134" s="12" t="s">
        <v>30</v>
      </c>
      <c r="AX134" s="12" t="s">
        <v>73</v>
      </c>
      <c r="AY134" s="147" t="s">
        <v>120</v>
      </c>
    </row>
    <row r="135" spans="2:65" s="13" customFormat="1">
      <c r="B135" s="152"/>
      <c r="D135" s="146" t="s">
        <v>128</v>
      </c>
      <c r="E135" s="153" t="s">
        <v>1</v>
      </c>
      <c r="F135" s="154" t="s">
        <v>723</v>
      </c>
      <c r="H135" s="155">
        <v>12</v>
      </c>
      <c r="I135" s="156"/>
      <c r="L135" s="152"/>
      <c r="M135" s="157"/>
      <c r="T135" s="158"/>
      <c r="AT135" s="153" t="s">
        <v>128</v>
      </c>
      <c r="AU135" s="153" t="s">
        <v>83</v>
      </c>
      <c r="AV135" s="13" t="s">
        <v>83</v>
      </c>
      <c r="AW135" s="13" t="s">
        <v>30</v>
      </c>
      <c r="AX135" s="13" t="s">
        <v>73</v>
      </c>
      <c r="AY135" s="153" t="s">
        <v>120</v>
      </c>
    </row>
    <row r="136" spans="2:65" s="13" customFormat="1">
      <c r="B136" s="152"/>
      <c r="D136" s="146" t="s">
        <v>128</v>
      </c>
      <c r="E136" s="153" t="s">
        <v>1</v>
      </c>
      <c r="F136" s="154" t="s">
        <v>724</v>
      </c>
      <c r="H136" s="155">
        <v>13.3</v>
      </c>
      <c r="I136" s="156"/>
      <c r="L136" s="152"/>
      <c r="M136" s="157"/>
      <c r="T136" s="158"/>
      <c r="AT136" s="153" t="s">
        <v>128</v>
      </c>
      <c r="AU136" s="153" t="s">
        <v>83</v>
      </c>
      <c r="AV136" s="13" t="s">
        <v>83</v>
      </c>
      <c r="AW136" s="13" t="s">
        <v>30</v>
      </c>
      <c r="AX136" s="13" t="s">
        <v>73</v>
      </c>
      <c r="AY136" s="153" t="s">
        <v>120</v>
      </c>
    </row>
    <row r="137" spans="2:65" s="12" customFormat="1">
      <c r="B137" s="145"/>
      <c r="D137" s="146" t="s">
        <v>128</v>
      </c>
      <c r="E137" s="147" t="s">
        <v>1</v>
      </c>
      <c r="F137" s="148" t="s">
        <v>725</v>
      </c>
      <c r="H137" s="147" t="s">
        <v>1</v>
      </c>
      <c r="I137" s="149"/>
      <c r="L137" s="145"/>
      <c r="M137" s="150"/>
      <c r="T137" s="151"/>
      <c r="AT137" s="147" t="s">
        <v>128</v>
      </c>
      <c r="AU137" s="147" t="s">
        <v>83</v>
      </c>
      <c r="AV137" s="12" t="s">
        <v>81</v>
      </c>
      <c r="AW137" s="12" t="s">
        <v>30</v>
      </c>
      <c r="AX137" s="12" t="s">
        <v>73</v>
      </c>
      <c r="AY137" s="147" t="s">
        <v>120</v>
      </c>
    </row>
    <row r="138" spans="2:65" s="13" customFormat="1">
      <c r="B138" s="152"/>
      <c r="D138" s="146" t="s">
        <v>128</v>
      </c>
      <c r="E138" s="153" t="s">
        <v>1</v>
      </c>
      <c r="F138" s="154" t="s">
        <v>726</v>
      </c>
      <c r="H138" s="155">
        <v>1.5</v>
      </c>
      <c r="I138" s="156"/>
      <c r="L138" s="152"/>
      <c r="M138" s="157"/>
      <c r="T138" s="158"/>
      <c r="AT138" s="153" t="s">
        <v>128</v>
      </c>
      <c r="AU138" s="153" t="s">
        <v>83</v>
      </c>
      <c r="AV138" s="13" t="s">
        <v>83</v>
      </c>
      <c r="AW138" s="13" t="s">
        <v>30</v>
      </c>
      <c r="AX138" s="13" t="s">
        <v>73</v>
      </c>
      <c r="AY138" s="153" t="s">
        <v>120</v>
      </c>
    </row>
    <row r="139" spans="2:65" s="12" customFormat="1">
      <c r="B139" s="145"/>
      <c r="D139" s="146" t="s">
        <v>128</v>
      </c>
      <c r="E139" s="147" t="s">
        <v>1</v>
      </c>
      <c r="F139" s="148" t="s">
        <v>727</v>
      </c>
      <c r="H139" s="147" t="s">
        <v>1</v>
      </c>
      <c r="I139" s="149"/>
      <c r="L139" s="145"/>
      <c r="M139" s="150"/>
      <c r="T139" s="151"/>
      <c r="AT139" s="147" t="s">
        <v>128</v>
      </c>
      <c r="AU139" s="147" t="s">
        <v>83</v>
      </c>
      <c r="AV139" s="12" t="s">
        <v>81</v>
      </c>
      <c r="AW139" s="12" t="s">
        <v>30</v>
      </c>
      <c r="AX139" s="12" t="s">
        <v>73</v>
      </c>
      <c r="AY139" s="147" t="s">
        <v>120</v>
      </c>
    </row>
    <row r="140" spans="2:65" s="13" customFormat="1">
      <c r="B140" s="152"/>
      <c r="D140" s="146" t="s">
        <v>128</v>
      </c>
      <c r="E140" s="153" t="s">
        <v>1</v>
      </c>
      <c r="F140" s="154" t="s">
        <v>728</v>
      </c>
      <c r="H140" s="155">
        <v>1.4</v>
      </c>
      <c r="I140" s="156"/>
      <c r="L140" s="152"/>
      <c r="M140" s="157"/>
      <c r="T140" s="158"/>
      <c r="AT140" s="153" t="s">
        <v>128</v>
      </c>
      <c r="AU140" s="153" t="s">
        <v>83</v>
      </c>
      <c r="AV140" s="13" t="s">
        <v>83</v>
      </c>
      <c r="AW140" s="13" t="s">
        <v>30</v>
      </c>
      <c r="AX140" s="13" t="s">
        <v>73</v>
      </c>
      <c r="AY140" s="153" t="s">
        <v>120</v>
      </c>
    </row>
    <row r="141" spans="2:65" s="12" customFormat="1">
      <c r="B141" s="145"/>
      <c r="D141" s="146" t="s">
        <v>128</v>
      </c>
      <c r="E141" s="147" t="s">
        <v>1</v>
      </c>
      <c r="F141" s="148" t="s">
        <v>159</v>
      </c>
      <c r="H141" s="147" t="s">
        <v>1</v>
      </c>
      <c r="I141" s="149"/>
      <c r="L141" s="145"/>
      <c r="M141" s="150"/>
      <c r="T141" s="151"/>
      <c r="AT141" s="147" t="s">
        <v>128</v>
      </c>
      <c r="AU141" s="147" t="s">
        <v>83</v>
      </c>
      <c r="AV141" s="12" t="s">
        <v>81</v>
      </c>
      <c r="AW141" s="12" t="s">
        <v>30</v>
      </c>
      <c r="AX141" s="12" t="s">
        <v>73</v>
      </c>
      <c r="AY141" s="147" t="s">
        <v>120</v>
      </c>
    </row>
    <row r="142" spans="2:65" s="13" customFormat="1">
      <c r="B142" s="152"/>
      <c r="D142" s="146" t="s">
        <v>128</v>
      </c>
      <c r="E142" s="153" t="s">
        <v>1</v>
      </c>
      <c r="F142" s="154" t="s">
        <v>729</v>
      </c>
      <c r="H142" s="155">
        <v>26</v>
      </c>
      <c r="I142" s="156"/>
      <c r="L142" s="152"/>
      <c r="M142" s="157"/>
      <c r="T142" s="158"/>
      <c r="AT142" s="153" t="s">
        <v>128</v>
      </c>
      <c r="AU142" s="153" t="s">
        <v>83</v>
      </c>
      <c r="AV142" s="13" t="s">
        <v>83</v>
      </c>
      <c r="AW142" s="13" t="s">
        <v>30</v>
      </c>
      <c r="AX142" s="13" t="s">
        <v>73</v>
      </c>
      <c r="AY142" s="153" t="s">
        <v>120</v>
      </c>
    </row>
    <row r="143" spans="2:65" s="13" customFormat="1">
      <c r="B143" s="152"/>
      <c r="D143" s="146" t="s">
        <v>128</v>
      </c>
      <c r="E143" s="153" t="s">
        <v>1</v>
      </c>
      <c r="F143" s="154" t="s">
        <v>730</v>
      </c>
      <c r="H143" s="155">
        <v>12</v>
      </c>
      <c r="I143" s="156"/>
      <c r="L143" s="152"/>
      <c r="M143" s="157"/>
      <c r="T143" s="158"/>
      <c r="AT143" s="153" t="s">
        <v>128</v>
      </c>
      <c r="AU143" s="153" t="s">
        <v>83</v>
      </c>
      <c r="AV143" s="13" t="s">
        <v>83</v>
      </c>
      <c r="AW143" s="13" t="s">
        <v>30</v>
      </c>
      <c r="AX143" s="13" t="s">
        <v>73</v>
      </c>
      <c r="AY143" s="153" t="s">
        <v>120</v>
      </c>
    </row>
    <row r="144" spans="2:65" s="14" customFormat="1">
      <c r="B144" s="159"/>
      <c r="D144" s="146" t="s">
        <v>128</v>
      </c>
      <c r="E144" s="160" t="s">
        <v>1</v>
      </c>
      <c r="F144" s="161" t="s">
        <v>141</v>
      </c>
      <c r="H144" s="162">
        <v>66.2</v>
      </c>
      <c r="I144" s="163"/>
      <c r="L144" s="159"/>
      <c r="M144" s="164"/>
      <c r="T144" s="165"/>
      <c r="AT144" s="160" t="s">
        <v>128</v>
      </c>
      <c r="AU144" s="160" t="s">
        <v>83</v>
      </c>
      <c r="AV144" s="14" t="s">
        <v>126</v>
      </c>
      <c r="AW144" s="14" t="s">
        <v>30</v>
      </c>
      <c r="AX144" s="14" t="s">
        <v>81</v>
      </c>
      <c r="AY144" s="160" t="s">
        <v>120</v>
      </c>
    </row>
    <row r="145" spans="2:65" s="1" customFormat="1" ht="24.2" customHeight="1">
      <c r="B145" s="32"/>
      <c r="C145" s="132" t="s">
        <v>152</v>
      </c>
      <c r="D145" s="132" t="s">
        <v>122</v>
      </c>
      <c r="E145" s="133" t="s">
        <v>153</v>
      </c>
      <c r="F145" s="134" t="s">
        <v>154</v>
      </c>
      <c r="G145" s="135" t="s">
        <v>125</v>
      </c>
      <c r="H145" s="136">
        <v>51.7</v>
      </c>
      <c r="I145" s="137"/>
      <c r="J145" s="138">
        <f>ROUND(I145*H145,2)</f>
        <v>0</v>
      </c>
      <c r="K145" s="134" t="s">
        <v>144</v>
      </c>
      <c r="L145" s="32"/>
      <c r="M145" s="139" t="s">
        <v>1</v>
      </c>
      <c r="N145" s="140" t="s">
        <v>38</v>
      </c>
      <c r="P145" s="141">
        <f>O145*H145</f>
        <v>0</v>
      </c>
      <c r="Q145" s="141">
        <v>6.053E-2</v>
      </c>
      <c r="R145" s="141">
        <f>Q145*H145</f>
        <v>3.1294010000000001</v>
      </c>
      <c r="S145" s="141">
        <v>0</v>
      </c>
      <c r="T145" s="142">
        <f>S145*H145</f>
        <v>0</v>
      </c>
      <c r="AR145" s="143" t="s">
        <v>126</v>
      </c>
      <c r="AT145" s="143" t="s">
        <v>122</v>
      </c>
      <c r="AU145" s="143" t="s">
        <v>83</v>
      </c>
      <c r="AY145" s="17" t="s">
        <v>120</v>
      </c>
      <c r="BE145" s="144">
        <f>IF(N145="základní",J145,0)</f>
        <v>0</v>
      </c>
      <c r="BF145" s="144">
        <f>IF(N145="snížená",J145,0)</f>
        <v>0</v>
      </c>
      <c r="BG145" s="144">
        <f>IF(N145="zákl. přenesená",J145,0)</f>
        <v>0</v>
      </c>
      <c r="BH145" s="144">
        <f>IF(N145="sníž. přenesená",J145,0)</f>
        <v>0</v>
      </c>
      <c r="BI145" s="144">
        <f>IF(N145="nulová",J145,0)</f>
        <v>0</v>
      </c>
      <c r="BJ145" s="17" t="s">
        <v>81</v>
      </c>
      <c r="BK145" s="144">
        <f>ROUND(I145*H145,2)</f>
        <v>0</v>
      </c>
      <c r="BL145" s="17" t="s">
        <v>126</v>
      </c>
      <c r="BM145" s="143" t="s">
        <v>731</v>
      </c>
    </row>
    <row r="146" spans="2:65" s="12" customFormat="1">
      <c r="B146" s="145"/>
      <c r="D146" s="146" t="s">
        <v>128</v>
      </c>
      <c r="E146" s="147" t="s">
        <v>1</v>
      </c>
      <c r="F146" s="148" t="s">
        <v>722</v>
      </c>
      <c r="H146" s="147" t="s">
        <v>1</v>
      </c>
      <c r="I146" s="149"/>
      <c r="L146" s="145"/>
      <c r="M146" s="150"/>
      <c r="T146" s="151"/>
      <c r="AT146" s="147" t="s">
        <v>128</v>
      </c>
      <c r="AU146" s="147" t="s">
        <v>83</v>
      </c>
      <c r="AV146" s="12" t="s">
        <v>81</v>
      </c>
      <c r="AW146" s="12" t="s">
        <v>30</v>
      </c>
      <c r="AX146" s="12" t="s">
        <v>73</v>
      </c>
      <c r="AY146" s="147" t="s">
        <v>120</v>
      </c>
    </row>
    <row r="147" spans="2:65" s="13" customFormat="1">
      <c r="B147" s="152"/>
      <c r="D147" s="146" t="s">
        <v>128</v>
      </c>
      <c r="E147" s="153" t="s">
        <v>1</v>
      </c>
      <c r="F147" s="154" t="s">
        <v>732</v>
      </c>
      <c r="H147" s="155">
        <v>8</v>
      </c>
      <c r="I147" s="156"/>
      <c r="L147" s="152"/>
      <c r="M147" s="157"/>
      <c r="T147" s="158"/>
      <c r="AT147" s="153" t="s">
        <v>128</v>
      </c>
      <c r="AU147" s="153" t="s">
        <v>83</v>
      </c>
      <c r="AV147" s="13" t="s">
        <v>83</v>
      </c>
      <c r="AW147" s="13" t="s">
        <v>30</v>
      </c>
      <c r="AX147" s="13" t="s">
        <v>73</v>
      </c>
      <c r="AY147" s="153" t="s">
        <v>120</v>
      </c>
    </row>
    <row r="148" spans="2:65" s="12" customFormat="1">
      <c r="B148" s="145"/>
      <c r="D148" s="146" t="s">
        <v>128</v>
      </c>
      <c r="E148" s="147" t="s">
        <v>1</v>
      </c>
      <c r="F148" s="148" t="s">
        <v>725</v>
      </c>
      <c r="H148" s="147" t="s">
        <v>1</v>
      </c>
      <c r="I148" s="149"/>
      <c r="L148" s="145"/>
      <c r="M148" s="150"/>
      <c r="T148" s="151"/>
      <c r="AT148" s="147" t="s">
        <v>128</v>
      </c>
      <c r="AU148" s="147" t="s">
        <v>83</v>
      </c>
      <c r="AV148" s="12" t="s">
        <v>81</v>
      </c>
      <c r="AW148" s="12" t="s">
        <v>30</v>
      </c>
      <c r="AX148" s="12" t="s">
        <v>73</v>
      </c>
      <c r="AY148" s="147" t="s">
        <v>120</v>
      </c>
    </row>
    <row r="149" spans="2:65" s="13" customFormat="1">
      <c r="B149" s="152"/>
      <c r="D149" s="146" t="s">
        <v>128</v>
      </c>
      <c r="E149" s="153" t="s">
        <v>1</v>
      </c>
      <c r="F149" s="154" t="s">
        <v>733</v>
      </c>
      <c r="H149" s="155">
        <v>1.5</v>
      </c>
      <c r="I149" s="156"/>
      <c r="L149" s="152"/>
      <c r="M149" s="157"/>
      <c r="T149" s="158"/>
      <c r="AT149" s="153" t="s">
        <v>128</v>
      </c>
      <c r="AU149" s="153" t="s">
        <v>83</v>
      </c>
      <c r="AV149" s="13" t="s">
        <v>83</v>
      </c>
      <c r="AW149" s="13" t="s">
        <v>30</v>
      </c>
      <c r="AX149" s="13" t="s">
        <v>73</v>
      </c>
      <c r="AY149" s="153" t="s">
        <v>120</v>
      </c>
    </row>
    <row r="150" spans="2:65" s="12" customFormat="1">
      <c r="B150" s="145"/>
      <c r="D150" s="146" t="s">
        <v>128</v>
      </c>
      <c r="E150" s="147" t="s">
        <v>1</v>
      </c>
      <c r="F150" s="148" t="s">
        <v>727</v>
      </c>
      <c r="H150" s="147" t="s">
        <v>1</v>
      </c>
      <c r="I150" s="149"/>
      <c r="L150" s="145"/>
      <c r="M150" s="150"/>
      <c r="T150" s="151"/>
      <c r="AT150" s="147" t="s">
        <v>128</v>
      </c>
      <c r="AU150" s="147" t="s">
        <v>83</v>
      </c>
      <c r="AV150" s="12" t="s">
        <v>81</v>
      </c>
      <c r="AW150" s="12" t="s">
        <v>30</v>
      </c>
      <c r="AX150" s="12" t="s">
        <v>73</v>
      </c>
      <c r="AY150" s="147" t="s">
        <v>120</v>
      </c>
    </row>
    <row r="151" spans="2:65" s="13" customFormat="1">
      <c r="B151" s="152"/>
      <c r="D151" s="146" t="s">
        <v>128</v>
      </c>
      <c r="E151" s="153" t="s">
        <v>1</v>
      </c>
      <c r="F151" s="154" t="s">
        <v>734</v>
      </c>
      <c r="H151" s="155">
        <v>4.2</v>
      </c>
      <c r="I151" s="156"/>
      <c r="L151" s="152"/>
      <c r="M151" s="157"/>
      <c r="T151" s="158"/>
      <c r="AT151" s="153" t="s">
        <v>128</v>
      </c>
      <c r="AU151" s="153" t="s">
        <v>83</v>
      </c>
      <c r="AV151" s="13" t="s">
        <v>83</v>
      </c>
      <c r="AW151" s="13" t="s">
        <v>30</v>
      </c>
      <c r="AX151" s="13" t="s">
        <v>73</v>
      </c>
      <c r="AY151" s="153" t="s">
        <v>120</v>
      </c>
    </row>
    <row r="152" spans="2:65" s="12" customFormat="1">
      <c r="B152" s="145"/>
      <c r="D152" s="146" t="s">
        <v>128</v>
      </c>
      <c r="E152" s="147" t="s">
        <v>1</v>
      </c>
      <c r="F152" s="148" t="s">
        <v>159</v>
      </c>
      <c r="H152" s="147" t="s">
        <v>1</v>
      </c>
      <c r="I152" s="149"/>
      <c r="L152" s="145"/>
      <c r="M152" s="150"/>
      <c r="T152" s="151"/>
      <c r="AT152" s="147" t="s">
        <v>128</v>
      </c>
      <c r="AU152" s="147" t="s">
        <v>83</v>
      </c>
      <c r="AV152" s="12" t="s">
        <v>81</v>
      </c>
      <c r="AW152" s="12" t="s">
        <v>30</v>
      </c>
      <c r="AX152" s="12" t="s">
        <v>73</v>
      </c>
      <c r="AY152" s="147" t="s">
        <v>120</v>
      </c>
    </row>
    <row r="153" spans="2:65" s="13" customFormat="1">
      <c r="B153" s="152"/>
      <c r="D153" s="146" t="s">
        <v>128</v>
      </c>
      <c r="E153" s="153" t="s">
        <v>1</v>
      </c>
      <c r="F153" s="154" t="s">
        <v>735</v>
      </c>
      <c r="H153" s="155">
        <v>38</v>
      </c>
      <c r="I153" s="156"/>
      <c r="L153" s="152"/>
      <c r="M153" s="157"/>
      <c r="T153" s="158"/>
      <c r="AT153" s="153" t="s">
        <v>128</v>
      </c>
      <c r="AU153" s="153" t="s">
        <v>83</v>
      </c>
      <c r="AV153" s="13" t="s">
        <v>83</v>
      </c>
      <c r="AW153" s="13" t="s">
        <v>30</v>
      </c>
      <c r="AX153" s="13" t="s">
        <v>73</v>
      </c>
      <c r="AY153" s="153" t="s">
        <v>120</v>
      </c>
    </row>
    <row r="154" spans="2:65" s="14" customFormat="1">
      <c r="B154" s="159"/>
      <c r="D154" s="146" t="s">
        <v>128</v>
      </c>
      <c r="E154" s="160" t="s">
        <v>1</v>
      </c>
      <c r="F154" s="161" t="s">
        <v>141</v>
      </c>
      <c r="H154" s="162">
        <v>51.7</v>
      </c>
      <c r="I154" s="163"/>
      <c r="L154" s="159"/>
      <c r="M154" s="164"/>
      <c r="T154" s="165"/>
      <c r="AT154" s="160" t="s">
        <v>128</v>
      </c>
      <c r="AU154" s="160" t="s">
        <v>83</v>
      </c>
      <c r="AV154" s="14" t="s">
        <v>126</v>
      </c>
      <c r="AW154" s="14" t="s">
        <v>30</v>
      </c>
      <c r="AX154" s="14" t="s">
        <v>81</v>
      </c>
      <c r="AY154" s="160" t="s">
        <v>120</v>
      </c>
    </row>
    <row r="155" spans="2:65" s="1" customFormat="1" ht="33" customHeight="1">
      <c r="B155" s="32"/>
      <c r="C155" s="132" t="s">
        <v>126</v>
      </c>
      <c r="D155" s="132" t="s">
        <v>122</v>
      </c>
      <c r="E155" s="133" t="s">
        <v>161</v>
      </c>
      <c r="F155" s="134" t="s">
        <v>162</v>
      </c>
      <c r="G155" s="135" t="s">
        <v>163</v>
      </c>
      <c r="H155" s="136">
        <v>362.73099999999999</v>
      </c>
      <c r="I155" s="137"/>
      <c r="J155" s="138">
        <f>ROUND(I155*H155,2)</f>
        <v>0</v>
      </c>
      <c r="K155" s="134" t="s">
        <v>144</v>
      </c>
      <c r="L155" s="32"/>
      <c r="M155" s="139" t="s">
        <v>1</v>
      </c>
      <c r="N155" s="140" t="s">
        <v>38</v>
      </c>
      <c r="P155" s="141">
        <f>O155*H155</f>
        <v>0</v>
      </c>
      <c r="Q155" s="141">
        <v>0</v>
      </c>
      <c r="R155" s="141">
        <f>Q155*H155</f>
        <v>0</v>
      </c>
      <c r="S155" s="141">
        <v>0</v>
      </c>
      <c r="T155" s="142">
        <f>S155*H155</f>
        <v>0</v>
      </c>
      <c r="AR155" s="143" t="s">
        <v>126</v>
      </c>
      <c r="AT155" s="143" t="s">
        <v>122</v>
      </c>
      <c r="AU155" s="143" t="s">
        <v>83</v>
      </c>
      <c r="AY155" s="17" t="s">
        <v>120</v>
      </c>
      <c r="BE155" s="144">
        <f>IF(N155="základní",J155,0)</f>
        <v>0</v>
      </c>
      <c r="BF155" s="144">
        <f>IF(N155="snížená",J155,0)</f>
        <v>0</v>
      </c>
      <c r="BG155" s="144">
        <f>IF(N155="zákl. přenesená",J155,0)</f>
        <v>0</v>
      </c>
      <c r="BH155" s="144">
        <f>IF(N155="sníž. přenesená",J155,0)</f>
        <v>0</v>
      </c>
      <c r="BI155" s="144">
        <f>IF(N155="nulová",J155,0)</f>
        <v>0</v>
      </c>
      <c r="BJ155" s="17" t="s">
        <v>81</v>
      </c>
      <c r="BK155" s="144">
        <f>ROUND(I155*H155,2)</f>
        <v>0</v>
      </c>
      <c r="BL155" s="17" t="s">
        <v>126</v>
      </c>
      <c r="BM155" s="143" t="s">
        <v>736</v>
      </c>
    </row>
    <row r="156" spans="2:65" s="12" customFormat="1">
      <c r="B156" s="145"/>
      <c r="D156" s="146" t="s">
        <v>128</v>
      </c>
      <c r="E156" s="147" t="s">
        <v>1</v>
      </c>
      <c r="F156" s="148" t="s">
        <v>722</v>
      </c>
      <c r="H156" s="147" t="s">
        <v>1</v>
      </c>
      <c r="I156" s="149"/>
      <c r="L156" s="145"/>
      <c r="M156" s="150"/>
      <c r="T156" s="151"/>
      <c r="AT156" s="147" t="s">
        <v>128</v>
      </c>
      <c r="AU156" s="147" t="s">
        <v>83</v>
      </c>
      <c r="AV156" s="12" t="s">
        <v>81</v>
      </c>
      <c r="AW156" s="12" t="s">
        <v>30</v>
      </c>
      <c r="AX156" s="12" t="s">
        <v>73</v>
      </c>
      <c r="AY156" s="147" t="s">
        <v>120</v>
      </c>
    </row>
    <row r="157" spans="2:65" s="13" customFormat="1">
      <c r="B157" s="152"/>
      <c r="D157" s="146" t="s">
        <v>128</v>
      </c>
      <c r="E157" s="153" t="s">
        <v>1</v>
      </c>
      <c r="F157" s="154" t="s">
        <v>737</v>
      </c>
      <c r="H157" s="155">
        <v>418.32</v>
      </c>
      <c r="I157" s="156"/>
      <c r="L157" s="152"/>
      <c r="M157" s="157"/>
      <c r="T157" s="158"/>
      <c r="AT157" s="153" t="s">
        <v>128</v>
      </c>
      <c r="AU157" s="153" t="s">
        <v>83</v>
      </c>
      <c r="AV157" s="13" t="s">
        <v>83</v>
      </c>
      <c r="AW157" s="13" t="s">
        <v>30</v>
      </c>
      <c r="AX157" s="13" t="s">
        <v>73</v>
      </c>
      <c r="AY157" s="153" t="s">
        <v>120</v>
      </c>
    </row>
    <row r="158" spans="2:65" s="13" customFormat="1">
      <c r="B158" s="152"/>
      <c r="D158" s="146" t="s">
        <v>128</v>
      </c>
      <c r="E158" s="153" t="s">
        <v>1</v>
      </c>
      <c r="F158" s="154" t="s">
        <v>738</v>
      </c>
      <c r="H158" s="155">
        <v>153.4</v>
      </c>
      <c r="I158" s="156"/>
      <c r="L158" s="152"/>
      <c r="M158" s="157"/>
      <c r="T158" s="158"/>
      <c r="AT158" s="153" t="s">
        <v>128</v>
      </c>
      <c r="AU158" s="153" t="s">
        <v>83</v>
      </c>
      <c r="AV158" s="13" t="s">
        <v>83</v>
      </c>
      <c r="AW158" s="13" t="s">
        <v>30</v>
      </c>
      <c r="AX158" s="13" t="s">
        <v>73</v>
      </c>
      <c r="AY158" s="153" t="s">
        <v>120</v>
      </c>
    </row>
    <row r="159" spans="2:65" s="13" customFormat="1">
      <c r="B159" s="152"/>
      <c r="D159" s="146" t="s">
        <v>128</v>
      </c>
      <c r="E159" s="153" t="s">
        <v>1</v>
      </c>
      <c r="F159" s="154" t="s">
        <v>739</v>
      </c>
      <c r="H159" s="155">
        <v>111.26300000000001</v>
      </c>
      <c r="I159" s="156"/>
      <c r="L159" s="152"/>
      <c r="M159" s="157"/>
      <c r="T159" s="158"/>
      <c r="AT159" s="153" t="s">
        <v>128</v>
      </c>
      <c r="AU159" s="153" t="s">
        <v>83</v>
      </c>
      <c r="AV159" s="13" t="s">
        <v>83</v>
      </c>
      <c r="AW159" s="13" t="s">
        <v>30</v>
      </c>
      <c r="AX159" s="13" t="s">
        <v>73</v>
      </c>
      <c r="AY159" s="153" t="s">
        <v>120</v>
      </c>
    </row>
    <row r="160" spans="2:65" s="12" customFormat="1">
      <c r="B160" s="145"/>
      <c r="D160" s="146" t="s">
        <v>128</v>
      </c>
      <c r="E160" s="147" t="s">
        <v>1</v>
      </c>
      <c r="F160" s="148" t="s">
        <v>740</v>
      </c>
      <c r="H160" s="147" t="s">
        <v>1</v>
      </c>
      <c r="I160" s="149"/>
      <c r="L160" s="145"/>
      <c r="M160" s="150"/>
      <c r="T160" s="151"/>
      <c r="AT160" s="147" t="s">
        <v>128</v>
      </c>
      <c r="AU160" s="147" t="s">
        <v>83</v>
      </c>
      <c r="AV160" s="12" t="s">
        <v>81</v>
      </c>
      <c r="AW160" s="12" t="s">
        <v>30</v>
      </c>
      <c r="AX160" s="12" t="s">
        <v>73</v>
      </c>
      <c r="AY160" s="147" t="s">
        <v>120</v>
      </c>
    </row>
    <row r="161" spans="2:65" s="13" customFormat="1">
      <c r="B161" s="152"/>
      <c r="D161" s="146" t="s">
        <v>128</v>
      </c>
      <c r="E161" s="153" t="s">
        <v>1</v>
      </c>
      <c r="F161" s="154" t="s">
        <v>741</v>
      </c>
      <c r="H161" s="155">
        <v>7.47</v>
      </c>
      <c r="I161" s="156"/>
      <c r="L161" s="152"/>
      <c r="M161" s="157"/>
      <c r="T161" s="158"/>
      <c r="AT161" s="153" t="s">
        <v>128</v>
      </c>
      <c r="AU161" s="153" t="s">
        <v>83</v>
      </c>
      <c r="AV161" s="13" t="s">
        <v>83</v>
      </c>
      <c r="AW161" s="13" t="s">
        <v>30</v>
      </c>
      <c r="AX161" s="13" t="s">
        <v>73</v>
      </c>
      <c r="AY161" s="153" t="s">
        <v>120</v>
      </c>
    </row>
    <row r="162" spans="2:65" s="13" customFormat="1">
      <c r="B162" s="152"/>
      <c r="D162" s="146" t="s">
        <v>128</v>
      </c>
      <c r="E162" s="153" t="s">
        <v>1</v>
      </c>
      <c r="F162" s="154" t="s">
        <v>742</v>
      </c>
      <c r="H162" s="155">
        <v>4.5999999999999996</v>
      </c>
      <c r="I162" s="156"/>
      <c r="L162" s="152"/>
      <c r="M162" s="157"/>
      <c r="T162" s="158"/>
      <c r="AT162" s="153" t="s">
        <v>128</v>
      </c>
      <c r="AU162" s="153" t="s">
        <v>83</v>
      </c>
      <c r="AV162" s="13" t="s">
        <v>83</v>
      </c>
      <c r="AW162" s="13" t="s">
        <v>30</v>
      </c>
      <c r="AX162" s="13" t="s">
        <v>73</v>
      </c>
      <c r="AY162" s="153" t="s">
        <v>120</v>
      </c>
    </row>
    <row r="163" spans="2:65" s="12" customFormat="1">
      <c r="B163" s="145"/>
      <c r="D163" s="146" t="s">
        <v>128</v>
      </c>
      <c r="E163" s="147" t="s">
        <v>1</v>
      </c>
      <c r="F163" s="148" t="s">
        <v>725</v>
      </c>
      <c r="H163" s="147" t="s">
        <v>1</v>
      </c>
      <c r="I163" s="149"/>
      <c r="L163" s="145"/>
      <c r="M163" s="150"/>
      <c r="T163" s="151"/>
      <c r="AT163" s="147" t="s">
        <v>128</v>
      </c>
      <c r="AU163" s="147" t="s">
        <v>83</v>
      </c>
      <c r="AV163" s="12" t="s">
        <v>81</v>
      </c>
      <c r="AW163" s="12" t="s">
        <v>30</v>
      </c>
      <c r="AX163" s="12" t="s">
        <v>73</v>
      </c>
      <c r="AY163" s="147" t="s">
        <v>120</v>
      </c>
    </row>
    <row r="164" spans="2:65" s="13" customFormat="1">
      <c r="B164" s="152"/>
      <c r="D164" s="146" t="s">
        <v>128</v>
      </c>
      <c r="E164" s="153" t="s">
        <v>1</v>
      </c>
      <c r="F164" s="154" t="s">
        <v>743</v>
      </c>
      <c r="H164" s="155">
        <v>18.18</v>
      </c>
      <c r="I164" s="156"/>
      <c r="L164" s="152"/>
      <c r="M164" s="157"/>
      <c r="T164" s="158"/>
      <c r="AT164" s="153" t="s">
        <v>128</v>
      </c>
      <c r="AU164" s="153" t="s">
        <v>83</v>
      </c>
      <c r="AV164" s="13" t="s">
        <v>83</v>
      </c>
      <c r="AW164" s="13" t="s">
        <v>30</v>
      </c>
      <c r="AX164" s="13" t="s">
        <v>73</v>
      </c>
      <c r="AY164" s="153" t="s">
        <v>120</v>
      </c>
    </row>
    <row r="165" spans="2:65" s="13" customFormat="1">
      <c r="B165" s="152"/>
      <c r="D165" s="146" t="s">
        <v>128</v>
      </c>
      <c r="E165" s="153" t="s">
        <v>1</v>
      </c>
      <c r="F165" s="154" t="s">
        <v>744</v>
      </c>
      <c r="H165" s="155">
        <v>1.091</v>
      </c>
      <c r="I165" s="156"/>
      <c r="L165" s="152"/>
      <c r="M165" s="157"/>
      <c r="T165" s="158"/>
      <c r="AT165" s="153" t="s">
        <v>128</v>
      </c>
      <c r="AU165" s="153" t="s">
        <v>83</v>
      </c>
      <c r="AV165" s="13" t="s">
        <v>83</v>
      </c>
      <c r="AW165" s="13" t="s">
        <v>30</v>
      </c>
      <c r="AX165" s="13" t="s">
        <v>73</v>
      </c>
      <c r="AY165" s="153" t="s">
        <v>120</v>
      </c>
    </row>
    <row r="166" spans="2:65" s="12" customFormat="1">
      <c r="B166" s="145"/>
      <c r="D166" s="146" t="s">
        <v>128</v>
      </c>
      <c r="E166" s="147" t="s">
        <v>1</v>
      </c>
      <c r="F166" s="148" t="s">
        <v>727</v>
      </c>
      <c r="H166" s="147" t="s">
        <v>1</v>
      </c>
      <c r="I166" s="149"/>
      <c r="L166" s="145"/>
      <c r="M166" s="150"/>
      <c r="T166" s="151"/>
      <c r="AT166" s="147" t="s">
        <v>128</v>
      </c>
      <c r="AU166" s="147" t="s">
        <v>83</v>
      </c>
      <c r="AV166" s="12" t="s">
        <v>81</v>
      </c>
      <c r="AW166" s="12" t="s">
        <v>30</v>
      </c>
      <c r="AX166" s="12" t="s">
        <v>73</v>
      </c>
      <c r="AY166" s="147" t="s">
        <v>120</v>
      </c>
    </row>
    <row r="167" spans="2:65" s="13" customFormat="1">
      <c r="B167" s="152"/>
      <c r="D167" s="146" t="s">
        <v>128</v>
      </c>
      <c r="E167" s="153" t="s">
        <v>1</v>
      </c>
      <c r="F167" s="154" t="s">
        <v>745</v>
      </c>
      <c r="H167" s="155">
        <v>17.052</v>
      </c>
      <c r="I167" s="156"/>
      <c r="L167" s="152"/>
      <c r="M167" s="157"/>
      <c r="T167" s="158"/>
      <c r="AT167" s="153" t="s">
        <v>128</v>
      </c>
      <c r="AU167" s="153" t="s">
        <v>83</v>
      </c>
      <c r="AV167" s="13" t="s">
        <v>83</v>
      </c>
      <c r="AW167" s="13" t="s">
        <v>30</v>
      </c>
      <c r="AX167" s="13" t="s">
        <v>73</v>
      </c>
      <c r="AY167" s="153" t="s">
        <v>120</v>
      </c>
    </row>
    <row r="168" spans="2:65" s="13" customFormat="1">
      <c r="B168" s="152"/>
      <c r="D168" s="146" t="s">
        <v>128</v>
      </c>
      <c r="E168" s="153" t="s">
        <v>1</v>
      </c>
      <c r="F168" s="154" t="s">
        <v>746</v>
      </c>
      <c r="H168" s="155">
        <v>1.026</v>
      </c>
      <c r="I168" s="156"/>
      <c r="L168" s="152"/>
      <c r="M168" s="157"/>
      <c r="T168" s="158"/>
      <c r="AT168" s="153" t="s">
        <v>128</v>
      </c>
      <c r="AU168" s="153" t="s">
        <v>83</v>
      </c>
      <c r="AV168" s="13" t="s">
        <v>83</v>
      </c>
      <c r="AW168" s="13" t="s">
        <v>30</v>
      </c>
      <c r="AX168" s="13" t="s">
        <v>73</v>
      </c>
      <c r="AY168" s="153" t="s">
        <v>120</v>
      </c>
    </row>
    <row r="169" spans="2:65" s="12" customFormat="1">
      <c r="B169" s="145"/>
      <c r="D169" s="146" t="s">
        <v>128</v>
      </c>
      <c r="E169" s="147" t="s">
        <v>1</v>
      </c>
      <c r="F169" s="148" t="s">
        <v>159</v>
      </c>
      <c r="H169" s="147" t="s">
        <v>1</v>
      </c>
      <c r="I169" s="149"/>
      <c r="L169" s="145"/>
      <c r="M169" s="150"/>
      <c r="T169" s="151"/>
      <c r="AT169" s="147" t="s">
        <v>128</v>
      </c>
      <c r="AU169" s="147" t="s">
        <v>83</v>
      </c>
      <c r="AV169" s="12" t="s">
        <v>81</v>
      </c>
      <c r="AW169" s="12" t="s">
        <v>30</v>
      </c>
      <c r="AX169" s="12" t="s">
        <v>73</v>
      </c>
      <c r="AY169" s="147" t="s">
        <v>120</v>
      </c>
    </row>
    <row r="170" spans="2:65" s="13" customFormat="1" ht="22.5">
      <c r="B170" s="152"/>
      <c r="D170" s="146" t="s">
        <v>128</v>
      </c>
      <c r="E170" s="153" t="s">
        <v>1</v>
      </c>
      <c r="F170" s="154" t="s">
        <v>747</v>
      </c>
      <c r="H170" s="155">
        <v>476.7</v>
      </c>
      <c r="I170" s="156"/>
      <c r="L170" s="152"/>
      <c r="M170" s="157"/>
      <c r="T170" s="158"/>
      <c r="AT170" s="153" t="s">
        <v>128</v>
      </c>
      <c r="AU170" s="153" t="s">
        <v>83</v>
      </c>
      <c r="AV170" s="13" t="s">
        <v>83</v>
      </c>
      <c r="AW170" s="13" t="s">
        <v>30</v>
      </c>
      <c r="AX170" s="13" t="s">
        <v>73</v>
      </c>
      <c r="AY170" s="153" t="s">
        <v>120</v>
      </c>
    </row>
    <row r="171" spans="2:65" s="15" customFormat="1">
      <c r="B171" s="166"/>
      <c r="D171" s="146" t="s">
        <v>128</v>
      </c>
      <c r="E171" s="167" t="s">
        <v>1</v>
      </c>
      <c r="F171" s="168" t="s">
        <v>175</v>
      </c>
      <c r="H171" s="169">
        <v>1209.1020000000001</v>
      </c>
      <c r="I171" s="170"/>
      <c r="L171" s="166"/>
      <c r="M171" s="171"/>
      <c r="T171" s="172"/>
      <c r="AT171" s="167" t="s">
        <v>128</v>
      </c>
      <c r="AU171" s="167" t="s">
        <v>83</v>
      </c>
      <c r="AV171" s="15" t="s">
        <v>152</v>
      </c>
      <c r="AW171" s="15" t="s">
        <v>30</v>
      </c>
      <c r="AX171" s="15" t="s">
        <v>73</v>
      </c>
      <c r="AY171" s="167" t="s">
        <v>120</v>
      </c>
    </row>
    <row r="172" spans="2:65" s="13" customFormat="1">
      <c r="B172" s="152"/>
      <c r="D172" s="146" t="s">
        <v>128</v>
      </c>
      <c r="E172" s="153" t="s">
        <v>1</v>
      </c>
      <c r="F172" s="154" t="s">
        <v>748</v>
      </c>
      <c r="H172" s="155">
        <v>362.73099999999999</v>
      </c>
      <c r="I172" s="156"/>
      <c r="L172" s="152"/>
      <c r="M172" s="157"/>
      <c r="T172" s="158"/>
      <c r="AT172" s="153" t="s">
        <v>128</v>
      </c>
      <c r="AU172" s="153" t="s">
        <v>83</v>
      </c>
      <c r="AV172" s="13" t="s">
        <v>83</v>
      </c>
      <c r="AW172" s="13" t="s">
        <v>30</v>
      </c>
      <c r="AX172" s="13" t="s">
        <v>81</v>
      </c>
      <c r="AY172" s="153" t="s">
        <v>120</v>
      </c>
    </row>
    <row r="173" spans="2:65" s="1" customFormat="1" ht="33" customHeight="1">
      <c r="B173" s="32"/>
      <c r="C173" s="132" t="s">
        <v>177</v>
      </c>
      <c r="D173" s="132" t="s">
        <v>122</v>
      </c>
      <c r="E173" s="133" t="s">
        <v>178</v>
      </c>
      <c r="F173" s="134" t="s">
        <v>179</v>
      </c>
      <c r="G173" s="135" t="s">
        <v>163</v>
      </c>
      <c r="H173" s="136">
        <v>725.46100000000001</v>
      </c>
      <c r="I173" s="137"/>
      <c r="J173" s="138">
        <f>ROUND(I173*H173,2)</f>
        <v>0</v>
      </c>
      <c r="K173" s="134" t="s">
        <v>144</v>
      </c>
      <c r="L173" s="32"/>
      <c r="M173" s="139" t="s">
        <v>1</v>
      </c>
      <c r="N173" s="140" t="s">
        <v>38</v>
      </c>
      <c r="P173" s="141">
        <f>O173*H173</f>
        <v>0</v>
      </c>
      <c r="Q173" s="141">
        <v>0</v>
      </c>
      <c r="R173" s="141">
        <f>Q173*H173</f>
        <v>0</v>
      </c>
      <c r="S173" s="141">
        <v>0</v>
      </c>
      <c r="T173" s="142">
        <f>S173*H173</f>
        <v>0</v>
      </c>
      <c r="AR173" s="143" t="s">
        <v>126</v>
      </c>
      <c r="AT173" s="143" t="s">
        <v>122</v>
      </c>
      <c r="AU173" s="143" t="s">
        <v>83</v>
      </c>
      <c r="AY173" s="17" t="s">
        <v>120</v>
      </c>
      <c r="BE173" s="144">
        <f>IF(N173="základní",J173,0)</f>
        <v>0</v>
      </c>
      <c r="BF173" s="144">
        <f>IF(N173="snížená",J173,0)</f>
        <v>0</v>
      </c>
      <c r="BG173" s="144">
        <f>IF(N173="zákl. přenesená",J173,0)</f>
        <v>0</v>
      </c>
      <c r="BH173" s="144">
        <f>IF(N173="sníž. přenesená",J173,0)</f>
        <v>0</v>
      </c>
      <c r="BI173" s="144">
        <f>IF(N173="nulová",J173,0)</f>
        <v>0</v>
      </c>
      <c r="BJ173" s="17" t="s">
        <v>81</v>
      </c>
      <c r="BK173" s="144">
        <f>ROUND(I173*H173,2)</f>
        <v>0</v>
      </c>
      <c r="BL173" s="17" t="s">
        <v>126</v>
      </c>
      <c r="BM173" s="143" t="s">
        <v>749</v>
      </c>
    </row>
    <row r="174" spans="2:65" s="12" customFormat="1">
      <c r="B174" s="145"/>
      <c r="D174" s="146" t="s">
        <v>128</v>
      </c>
      <c r="E174" s="147" t="s">
        <v>1</v>
      </c>
      <c r="F174" s="148" t="s">
        <v>722</v>
      </c>
      <c r="H174" s="147" t="s">
        <v>1</v>
      </c>
      <c r="I174" s="149"/>
      <c r="L174" s="145"/>
      <c r="M174" s="150"/>
      <c r="T174" s="151"/>
      <c r="AT174" s="147" t="s">
        <v>128</v>
      </c>
      <c r="AU174" s="147" t="s">
        <v>83</v>
      </c>
      <c r="AV174" s="12" t="s">
        <v>81</v>
      </c>
      <c r="AW174" s="12" t="s">
        <v>30</v>
      </c>
      <c r="AX174" s="12" t="s">
        <v>73</v>
      </c>
      <c r="AY174" s="147" t="s">
        <v>120</v>
      </c>
    </row>
    <row r="175" spans="2:65" s="13" customFormat="1">
      <c r="B175" s="152"/>
      <c r="D175" s="146" t="s">
        <v>128</v>
      </c>
      <c r="E175" s="153" t="s">
        <v>1</v>
      </c>
      <c r="F175" s="154" t="s">
        <v>737</v>
      </c>
      <c r="H175" s="155">
        <v>418.32</v>
      </c>
      <c r="I175" s="156"/>
      <c r="L175" s="152"/>
      <c r="M175" s="157"/>
      <c r="T175" s="158"/>
      <c r="AT175" s="153" t="s">
        <v>128</v>
      </c>
      <c r="AU175" s="153" t="s">
        <v>83</v>
      </c>
      <c r="AV175" s="13" t="s">
        <v>83</v>
      </c>
      <c r="AW175" s="13" t="s">
        <v>30</v>
      </c>
      <c r="AX175" s="13" t="s">
        <v>73</v>
      </c>
      <c r="AY175" s="153" t="s">
        <v>120</v>
      </c>
    </row>
    <row r="176" spans="2:65" s="13" customFormat="1">
      <c r="B176" s="152"/>
      <c r="D176" s="146" t="s">
        <v>128</v>
      </c>
      <c r="E176" s="153" t="s">
        <v>1</v>
      </c>
      <c r="F176" s="154" t="s">
        <v>738</v>
      </c>
      <c r="H176" s="155">
        <v>153.4</v>
      </c>
      <c r="I176" s="156"/>
      <c r="L176" s="152"/>
      <c r="M176" s="157"/>
      <c r="T176" s="158"/>
      <c r="AT176" s="153" t="s">
        <v>128</v>
      </c>
      <c r="AU176" s="153" t="s">
        <v>83</v>
      </c>
      <c r="AV176" s="13" t="s">
        <v>83</v>
      </c>
      <c r="AW176" s="13" t="s">
        <v>30</v>
      </c>
      <c r="AX176" s="13" t="s">
        <v>73</v>
      </c>
      <c r="AY176" s="153" t="s">
        <v>120</v>
      </c>
    </row>
    <row r="177" spans="2:65" s="13" customFormat="1">
      <c r="B177" s="152"/>
      <c r="D177" s="146" t="s">
        <v>128</v>
      </c>
      <c r="E177" s="153" t="s">
        <v>1</v>
      </c>
      <c r="F177" s="154" t="s">
        <v>739</v>
      </c>
      <c r="H177" s="155">
        <v>111.26300000000001</v>
      </c>
      <c r="I177" s="156"/>
      <c r="L177" s="152"/>
      <c r="M177" s="157"/>
      <c r="T177" s="158"/>
      <c r="AT177" s="153" t="s">
        <v>128</v>
      </c>
      <c r="AU177" s="153" t="s">
        <v>83</v>
      </c>
      <c r="AV177" s="13" t="s">
        <v>83</v>
      </c>
      <c r="AW177" s="13" t="s">
        <v>30</v>
      </c>
      <c r="AX177" s="13" t="s">
        <v>73</v>
      </c>
      <c r="AY177" s="153" t="s">
        <v>120</v>
      </c>
    </row>
    <row r="178" spans="2:65" s="12" customFormat="1">
      <c r="B178" s="145"/>
      <c r="D178" s="146" t="s">
        <v>128</v>
      </c>
      <c r="E178" s="147" t="s">
        <v>1</v>
      </c>
      <c r="F178" s="148" t="s">
        <v>740</v>
      </c>
      <c r="H178" s="147" t="s">
        <v>1</v>
      </c>
      <c r="I178" s="149"/>
      <c r="L178" s="145"/>
      <c r="M178" s="150"/>
      <c r="T178" s="151"/>
      <c r="AT178" s="147" t="s">
        <v>128</v>
      </c>
      <c r="AU178" s="147" t="s">
        <v>83</v>
      </c>
      <c r="AV178" s="12" t="s">
        <v>81</v>
      </c>
      <c r="AW178" s="12" t="s">
        <v>30</v>
      </c>
      <c r="AX178" s="12" t="s">
        <v>73</v>
      </c>
      <c r="AY178" s="147" t="s">
        <v>120</v>
      </c>
    </row>
    <row r="179" spans="2:65" s="13" customFormat="1">
      <c r="B179" s="152"/>
      <c r="D179" s="146" t="s">
        <v>128</v>
      </c>
      <c r="E179" s="153" t="s">
        <v>1</v>
      </c>
      <c r="F179" s="154" t="s">
        <v>741</v>
      </c>
      <c r="H179" s="155">
        <v>7.47</v>
      </c>
      <c r="I179" s="156"/>
      <c r="L179" s="152"/>
      <c r="M179" s="157"/>
      <c r="T179" s="158"/>
      <c r="AT179" s="153" t="s">
        <v>128</v>
      </c>
      <c r="AU179" s="153" t="s">
        <v>83</v>
      </c>
      <c r="AV179" s="13" t="s">
        <v>83</v>
      </c>
      <c r="AW179" s="13" t="s">
        <v>30</v>
      </c>
      <c r="AX179" s="13" t="s">
        <v>73</v>
      </c>
      <c r="AY179" s="153" t="s">
        <v>120</v>
      </c>
    </row>
    <row r="180" spans="2:65" s="13" customFormat="1">
      <c r="B180" s="152"/>
      <c r="D180" s="146" t="s">
        <v>128</v>
      </c>
      <c r="E180" s="153" t="s">
        <v>1</v>
      </c>
      <c r="F180" s="154" t="s">
        <v>742</v>
      </c>
      <c r="H180" s="155">
        <v>4.5999999999999996</v>
      </c>
      <c r="I180" s="156"/>
      <c r="L180" s="152"/>
      <c r="M180" s="157"/>
      <c r="T180" s="158"/>
      <c r="AT180" s="153" t="s">
        <v>128</v>
      </c>
      <c r="AU180" s="153" t="s">
        <v>83</v>
      </c>
      <c r="AV180" s="13" t="s">
        <v>83</v>
      </c>
      <c r="AW180" s="13" t="s">
        <v>30</v>
      </c>
      <c r="AX180" s="13" t="s">
        <v>73</v>
      </c>
      <c r="AY180" s="153" t="s">
        <v>120</v>
      </c>
    </row>
    <row r="181" spans="2:65" s="12" customFormat="1">
      <c r="B181" s="145"/>
      <c r="D181" s="146" t="s">
        <v>128</v>
      </c>
      <c r="E181" s="147" t="s">
        <v>1</v>
      </c>
      <c r="F181" s="148" t="s">
        <v>725</v>
      </c>
      <c r="H181" s="147" t="s">
        <v>1</v>
      </c>
      <c r="I181" s="149"/>
      <c r="L181" s="145"/>
      <c r="M181" s="150"/>
      <c r="T181" s="151"/>
      <c r="AT181" s="147" t="s">
        <v>128</v>
      </c>
      <c r="AU181" s="147" t="s">
        <v>83</v>
      </c>
      <c r="AV181" s="12" t="s">
        <v>81</v>
      </c>
      <c r="AW181" s="12" t="s">
        <v>30</v>
      </c>
      <c r="AX181" s="12" t="s">
        <v>73</v>
      </c>
      <c r="AY181" s="147" t="s">
        <v>120</v>
      </c>
    </row>
    <row r="182" spans="2:65" s="13" customFormat="1">
      <c r="B182" s="152"/>
      <c r="D182" s="146" t="s">
        <v>128</v>
      </c>
      <c r="E182" s="153" t="s">
        <v>1</v>
      </c>
      <c r="F182" s="154" t="s">
        <v>743</v>
      </c>
      <c r="H182" s="155">
        <v>18.18</v>
      </c>
      <c r="I182" s="156"/>
      <c r="L182" s="152"/>
      <c r="M182" s="157"/>
      <c r="T182" s="158"/>
      <c r="AT182" s="153" t="s">
        <v>128</v>
      </c>
      <c r="AU182" s="153" t="s">
        <v>83</v>
      </c>
      <c r="AV182" s="13" t="s">
        <v>83</v>
      </c>
      <c r="AW182" s="13" t="s">
        <v>30</v>
      </c>
      <c r="AX182" s="13" t="s">
        <v>73</v>
      </c>
      <c r="AY182" s="153" t="s">
        <v>120</v>
      </c>
    </row>
    <row r="183" spans="2:65" s="13" customFormat="1">
      <c r="B183" s="152"/>
      <c r="D183" s="146" t="s">
        <v>128</v>
      </c>
      <c r="E183" s="153" t="s">
        <v>1</v>
      </c>
      <c r="F183" s="154" t="s">
        <v>744</v>
      </c>
      <c r="H183" s="155">
        <v>1.091</v>
      </c>
      <c r="I183" s="156"/>
      <c r="L183" s="152"/>
      <c r="M183" s="157"/>
      <c r="T183" s="158"/>
      <c r="AT183" s="153" t="s">
        <v>128</v>
      </c>
      <c r="AU183" s="153" t="s">
        <v>83</v>
      </c>
      <c r="AV183" s="13" t="s">
        <v>83</v>
      </c>
      <c r="AW183" s="13" t="s">
        <v>30</v>
      </c>
      <c r="AX183" s="13" t="s">
        <v>73</v>
      </c>
      <c r="AY183" s="153" t="s">
        <v>120</v>
      </c>
    </row>
    <row r="184" spans="2:65" s="12" customFormat="1">
      <c r="B184" s="145"/>
      <c r="D184" s="146" t="s">
        <v>128</v>
      </c>
      <c r="E184" s="147" t="s">
        <v>1</v>
      </c>
      <c r="F184" s="148" t="s">
        <v>727</v>
      </c>
      <c r="H184" s="147" t="s">
        <v>1</v>
      </c>
      <c r="I184" s="149"/>
      <c r="L184" s="145"/>
      <c r="M184" s="150"/>
      <c r="T184" s="151"/>
      <c r="AT184" s="147" t="s">
        <v>128</v>
      </c>
      <c r="AU184" s="147" t="s">
        <v>83</v>
      </c>
      <c r="AV184" s="12" t="s">
        <v>81</v>
      </c>
      <c r="AW184" s="12" t="s">
        <v>30</v>
      </c>
      <c r="AX184" s="12" t="s">
        <v>73</v>
      </c>
      <c r="AY184" s="147" t="s">
        <v>120</v>
      </c>
    </row>
    <row r="185" spans="2:65" s="13" customFormat="1">
      <c r="B185" s="152"/>
      <c r="D185" s="146" t="s">
        <v>128</v>
      </c>
      <c r="E185" s="153" t="s">
        <v>1</v>
      </c>
      <c r="F185" s="154" t="s">
        <v>745</v>
      </c>
      <c r="H185" s="155">
        <v>17.052</v>
      </c>
      <c r="I185" s="156"/>
      <c r="L185" s="152"/>
      <c r="M185" s="157"/>
      <c r="T185" s="158"/>
      <c r="AT185" s="153" t="s">
        <v>128</v>
      </c>
      <c r="AU185" s="153" t="s">
        <v>83</v>
      </c>
      <c r="AV185" s="13" t="s">
        <v>83</v>
      </c>
      <c r="AW185" s="13" t="s">
        <v>30</v>
      </c>
      <c r="AX185" s="13" t="s">
        <v>73</v>
      </c>
      <c r="AY185" s="153" t="s">
        <v>120</v>
      </c>
    </row>
    <row r="186" spans="2:65" s="13" customFormat="1">
      <c r="B186" s="152"/>
      <c r="D186" s="146" t="s">
        <v>128</v>
      </c>
      <c r="E186" s="153" t="s">
        <v>1</v>
      </c>
      <c r="F186" s="154" t="s">
        <v>746</v>
      </c>
      <c r="H186" s="155">
        <v>1.026</v>
      </c>
      <c r="I186" s="156"/>
      <c r="L186" s="152"/>
      <c r="M186" s="157"/>
      <c r="T186" s="158"/>
      <c r="AT186" s="153" t="s">
        <v>128</v>
      </c>
      <c r="AU186" s="153" t="s">
        <v>83</v>
      </c>
      <c r="AV186" s="13" t="s">
        <v>83</v>
      </c>
      <c r="AW186" s="13" t="s">
        <v>30</v>
      </c>
      <c r="AX186" s="13" t="s">
        <v>73</v>
      </c>
      <c r="AY186" s="153" t="s">
        <v>120</v>
      </c>
    </row>
    <row r="187" spans="2:65" s="12" customFormat="1">
      <c r="B187" s="145"/>
      <c r="D187" s="146" t="s">
        <v>128</v>
      </c>
      <c r="E187" s="147" t="s">
        <v>1</v>
      </c>
      <c r="F187" s="148" t="s">
        <v>159</v>
      </c>
      <c r="H187" s="147" t="s">
        <v>1</v>
      </c>
      <c r="I187" s="149"/>
      <c r="L187" s="145"/>
      <c r="M187" s="150"/>
      <c r="T187" s="151"/>
      <c r="AT187" s="147" t="s">
        <v>128</v>
      </c>
      <c r="AU187" s="147" t="s">
        <v>83</v>
      </c>
      <c r="AV187" s="12" t="s">
        <v>81</v>
      </c>
      <c r="AW187" s="12" t="s">
        <v>30</v>
      </c>
      <c r="AX187" s="12" t="s">
        <v>73</v>
      </c>
      <c r="AY187" s="147" t="s">
        <v>120</v>
      </c>
    </row>
    <row r="188" spans="2:65" s="13" customFormat="1" ht="22.5">
      <c r="B188" s="152"/>
      <c r="D188" s="146" t="s">
        <v>128</v>
      </c>
      <c r="E188" s="153" t="s">
        <v>1</v>
      </c>
      <c r="F188" s="154" t="s">
        <v>747</v>
      </c>
      <c r="H188" s="155">
        <v>476.7</v>
      </c>
      <c r="I188" s="156"/>
      <c r="L188" s="152"/>
      <c r="M188" s="157"/>
      <c r="T188" s="158"/>
      <c r="AT188" s="153" t="s">
        <v>128</v>
      </c>
      <c r="AU188" s="153" t="s">
        <v>83</v>
      </c>
      <c r="AV188" s="13" t="s">
        <v>83</v>
      </c>
      <c r="AW188" s="13" t="s">
        <v>30</v>
      </c>
      <c r="AX188" s="13" t="s">
        <v>73</v>
      </c>
      <c r="AY188" s="153" t="s">
        <v>120</v>
      </c>
    </row>
    <row r="189" spans="2:65" s="15" customFormat="1">
      <c r="B189" s="166"/>
      <c r="D189" s="146" t="s">
        <v>128</v>
      </c>
      <c r="E189" s="167" t="s">
        <v>1</v>
      </c>
      <c r="F189" s="168" t="s">
        <v>175</v>
      </c>
      <c r="H189" s="169">
        <v>1209.1020000000001</v>
      </c>
      <c r="I189" s="170"/>
      <c r="L189" s="166"/>
      <c r="M189" s="171"/>
      <c r="T189" s="172"/>
      <c r="AT189" s="167" t="s">
        <v>128</v>
      </c>
      <c r="AU189" s="167" t="s">
        <v>83</v>
      </c>
      <c r="AV189" s="15" t="s">
        <v>152</v>
      </c>
      <c r="AW189" s="15" t="s">
        <v>30</v>
      </c>
      <c r="AX189" s="15" t="s">
        <v>73</v>
      </c>
      <c r="AY189" s="167" t="s">
        <v>120</v>
      </c>
    </row>
    <row r="190" spans="2:65" s="13" customFormat="1">
      <c r="B190" s="152"/>
      <c r="D190" s="146" t="s">
        <v>128</v>
      </c>
      <c r="E190" s="153" t="s">
        <v>1</v>
      </c>
      <c r="F190" s="154" t="s">
        <v>750</v>
      </c>
      <c r="H190" s="155">
        <v>725.46100000000001</v>
      </c>
      <c r="I190" s="156"/>
      <c r="L190" s="152"/>
      <c r="M190" s="157"/>
      <c r="T190" s="158"/>
      <c r="AT190" s="153" t="s">
        <v>128</v>
      </c>
      <c r="AU190" s="153" t="s">
        <v>83</v>
      </c>
      <c r="AV190" s="13" t="s">
        <v>83</v>
      </c>
      <c r="AW190" s="13" t="s">
        <v>30</v>
      </c>
      <c r="AX190" s="13" t="s">
        <v>81</v>
      </c>
      <c r="AY190" s="153" t="s">
        <v>120</v>
      </c>
    </row>
    <row r="191" spans="2:65" s="1" customFormat="1" ht="33" customHeight="1">
      <c r="B191" s="32"/>
      <c r="C191" s="132" t="s">
        <v>182</v>
      </c>
      <c r="D191" s="132" t="s">
        <v>122</v>
      </c>
      <c r="E191" s="133" t="s">
        <v>183</v>
      </c>
      <c r="F191" s="134" t="s">
        <v>184</v>
      </c>
      <c r="G191" s="135" t="s">
        <v>163</v>
      </c>
      <c r="H191" s="136">
        <v>120.91</v>
      </c>
      <c r="I191" s="137"/>
      <c r="J191" s="138">
        <f>ROUND(I191*H191,2)</f>
        <v>0</v>
      </c>
      <c r="K191" s="134" t="s">
        <v>144</v>
      </c>
      <c r="L191" s="32"/>
      <c r="M191" s="139" t="s">
        <v>1</v>
      </c>
      <c r="N191" s="140" t="s">
        <v>38</v>
      </c>
      <c r="P191" s="141">
        <f>O191*H191</f>
        <v>0</v>
      </c>
      <c r="Q191" s="141">
        <v>0</v>
      </c>
      <c r="R191" s="141">
        <f>Q191*H191</f>
        <v>0</v>
      </c>
      <c r="S191" s="141">
        <v>0</v>
      </c>
      <c r="T191" s="142">
        <f>S191*H191</f>
        <v>0</v>
      </c>
      <c r="AR191" s="143" t="s">
        <v>126</v>
      </c>
      <c r="AT191" s="143" t="s">
        <v>122</v>
      </c>
      <c r="AU191" s="143" t="s">
        <v>83</v>
      </c>
      <c r="AY191" s="17" t="s">
        <v>120</v>
      </c>
      <c r="BE191" s="144">
        <f>IF(N191="základní",J191,0)</f>
        <v>0</v>
      </c>
      <c r="BF191" s="144">
        <f>IF(N191="snížená",J191,0)</f>
        <v>0</v>
      </c>
      <c r="BG191" s="144">
        <f>IF(N191="zákl. přenesená",J191,0)</f>
        <v>0</v>
      </c>
      <c r="BH191" s="144">
        <f>IF(N191="sníž. přenesená",J191,0)</f>
        <v>0</v>
      </c>
      <c r="BI191" s="144">
        <f>IF(N191="nulová",J191,0)</f>
        <v>0</v>
      </c>
      <c r="BJ191" s="17" t="s">
        <v>81</v>
      </c>
      <c r="BK191" s="144">
        <f>ROUND(I191*H191,2)</f>
        <v>0</v>
      </c>
      <c r="BL191" s="17" t="s">
        <v>126</v>
      </c>
      <c r="BM191" s="143" t="s">
        <v>751</v>
      </c>
    </row>
    <row r="192" spans="2:65" s="12" customFormat="1">
      <c r="B192" s="145"/>
      <c r="D192" s="146" t="s">
        <v>128</v>
      </c>
      <c r="E192" s="147" t="s">
        <v>1</v>
      </c>
      <c r="F192" s="148" t="s">
        <v>722</v>
      </c>
      <c r="H192" s="147" t="s">
        <v>1</v>
      </c>
      <c r="I192" s="149"/>
      <c r="L192" s="145"/>
      <c r="M192" s="150"/>
      <c r="T192" s="151"/>
      <c r="AT192" s="147" t="s">
        <v>128</v>
      </c>
      <c r="AU192" s="147" t="s">
        <v>83</v>
      </c>
      <c r="AV192" s="12" t="s">
        <v>81</v>
      </c>
      <c r="AW192" s="12" t="s">
        <v>30</v>
      </c>
      <c r="AX192" s="12" t="s">
        <v>73</v>
      </c>
      <c r="AY192" s="147" t="s">
        <v>120</v>
      </c>
    </row>
    <row r="193" spans="2:51" s="13" customFormat="1">
      <c r="B193" s="152"/>
      <c r="D193" s="146" t="s">
        <v>128</v>
      </c>
      <c r="E193" s="153" t="s">
        <v>1</v>
      </c>
      <c r="F193" s="154" t="s">
        <v>737</v>
      </c>
      <c r="H193" s="155">
        <v>418.32</v>
      </c>
      <c r="I193" s="156"/>
      <c r="L193" s="152"/>
      <c r="M193" s="157"/>
      <c r="T193" s="158"/>
      <c r="AT193" s="153" t="s">
        <v>128</v>
      </c>
      <c r="AU193" s="153" t="s">
        <v>83</v>
      </c>
      <c r="AV193" s="13" t="s">
        <v>83</v>
      </c>
      <c r="AW193" s="13" t="s">
        <v>30</v>
      </c>
      <c r="AX193" s="13" t="s">
        <v>73</v>
      </c>
      <c r="AY193" s="153" t="s">
        <v>120</v>
      </c>
    </row>
    <row r="194" spans="2:51" s="13" customFormat="1">
      <c r="B194" s="152"/>
      <c r="D194" s="146" t="s">
        <v>128</v>
      </c>
      <c r="E194" s="153" t="s">
        <v>1</v>
      </c>
      <c r="F194" s="154" t="s">
        <v>738</v>
      </c>
      <c r="H194" s="155">
        <v>153.4</v>
      </c>
      <c r="I194" s="156"/>
      <c r="L194" s="152"/>
      <c r="M194" s="157"/>
      <c r="T194" s="158"/>
      <c r="AT194" s="153" t="s">
        <v>128</v>
      </c>
      <c r="AU194" s="153" t="s">
        <v>83</v>
      </c>
      <c r="AV194" s="13" t="s">
        <v>83</v>
      </c>
      <c r="AW194" s="13" t="s">
        <v>30</v>
      </c>
      <c r="AX194" s="13" t="s">
        <v>73</v>
      </c>
      <c r="AY194" s="153" t="s">
        <v>120</v>
      </c>
    </row>
    <row r="195" spans="2:51" s="13" customFormat="1">
      <c r="B195" s="152"/>
      <c r="D195" s="146" t="s">
        <v>128</v>
      </c>
      <c r="E195" s="153" t="s">
        <v>1</v>
      </c>
      <c r="F195" s="154" t="s">
        <v>739</v>
      </c>
      <c r="H195" s="155">
        <v>111.26300000000001</v>
      </c>
      <c r="I195" s="156"/>
      <c r="L195" s="152"/>
      <c r="M195" s="157"/>
      <c r="T195" s="158"/>
      <c r="AT195" s="153" t="s">
        <v>128</v>
      </c>
      <c r="AU195" s="153" t="s">
        <v>83</v>
      </c>
      <c r="AV195" s="13" t="s">
        <v>83</v>
      </c>
      <c r="AW195" s="13" t="s">
        <v>30</v>
      </c>
      <c r="AX195" s="13" t="s">
        <v>73</v>
      </c>
      <c r="AY195" s="153" t="s">
        <v>120</v>
      </c>
    </row>
    <row r="196" spans="2:51" s="12" customFormat="1">
      <c r="B196" s="145"/>
      <c r="D196" s="146" t="s">
        <v>128</v>
      </c>
      <c r="E196" s="147" t="s">
        <v>1</v>
      </c>
      <c r="F196" s="148" t="s">
        <v>740</v>
      </c>
      <c r="H196" s="147" t="s">
        <v>1</v>
      </c>
      <c r="I196" s="149"/>
      <c r="L196" s="145"/>
      <c r="M196" s="150"/>
      <c r="T196" s="151"/>
      <c r="AT196" s="147" t="s">
        <v>128</v>
      </c>
      <c r="AU196" s="147" t="s">
        <v>83</v>
      </c>
      <c r="AV196" s="12" t="s">
        <v>81</v>
      </c>
      <c r="AW196" s="12" t="s">
        <v>30</v>
      </c>
      <c r="AX196" s="12" t="s">
        <v>73</v>
      </c>
      <c r="AY196" s="147" t="s">
        <v>120</v>
      </c>
    </row>
    <row r="197" spans="2:51" s="13" customFormat="1">
      <c r="B197" s="152"/>
      <c r="D197" s="146" t="s">
        <v>128</v>
      </c>
      <c r="E197" s="153" t="s">
        <v>1</v>
      </c>
      <c r="F197" s="154" t="s">
        <v>741</v>
      </c>
      <c r="H197" s="155">
        <v>7.47</v>
      </c>
      <c r="I197" s="156"/>
      <c r="L197" s="152"/>
      <c r="M197" s="157"/>
      <c r="T197" s="158"/>
      <c r="AT197" s="153" t="s">
        <v>128</v>
      </c>
      <c r="AU197" s="153" t="s">
        <v>83</v>
      </c>
      <c r="AV197" s="13" t="s">
        <v>83</v>
      </c>
      <c r="AW197" s="13" t="s">
        <v>30</v>
      </c>
      <c r="AX197" s="13" t="s">
        <v>73</v>
      </c>
      <c r="AY197" s="153" t="s">
        <v>120</v>
      </c>
    </row>
    <row r="198" spans="2:51" s="13" customFormat="1">
      <c r="B198" s="152"/>
      <c r="D198" s="146" t="s">
        <v>128</v>
      </c>
      <c r="E198" s="153" t="s">
        <v>1</v>
      </c>
      <c r="F198" s="154" t="s">
        <v>742</v>
      </c>
      <c r="H198" s="155">
        <v>4.5999999999999996</v>
      </c>
      <c r="I198" s="156"/>
      <c r="L198" s="152"/>
      <c r="M198" s="157"/>
      <c r="T198" s="158"/>
      <c r="AT198" s="153" t="s">
        <v>128</v>
      </c>
      <c r="AU198" s="153" t="s">
        <v>83</v>
      </c>
      <c r="AV198" s="13" t="s">
        <v>83</v>
      </c>
      <c r="AW198" s="13" t="s">
        <v>30</v>
      </c>
      <c r="AX198" s="13" t="s">
        <v>73</v>
      </c>
      <c r="AY198" s="153" t="s">
        <v>120</v>
      </c>
    </row>
    <row r="199" spans="2:51" s="12" customFormat="1">
      <c r="B199" s="145"/>
      <c r="D199" s="146" t="s">
        <v>128</v>
      </c>
      <c r="E199" s="147" t="s">
        <v>1</v>
      </c>
      <c r="F199" s="148" t="s">
        <v>725</v>
      </c>
      <c r="H199" s="147" t="s">
        <v>1</v>
      </c>
      <c r="I199" s="149"/>
      <c r="L199" s="145"/>
      <c r="M199" s="150"/>
      <c r="T199" s="151"/>
      <c r="AT199" s="147" t="s">
        <v>128</v>
      </c>
      <c r="AU199" s="147" t="s">
        <v>83</v>
      </c>
      <c r="AV199" s="12" t="s">
        <v>81</v>
      </c>
      <c r="AW199" s="12" t="s">
        <v>30</v>
      </c>
      <c r="AX199" s="12" t="s">
        <v>73</v>
      </c>
      <c r="AY199" s="147" t="s">
        <v>120</v>
      </c>
    </row>
    <row r="200" spans="2:51" s="13" customFormat="1">
      <c r="B200" s="152"/>
      <c r="D200" s="146" t="s">
        <v>128</v>
      </c>
      <c r="E200" s="153" t="s">
        <v>1</v>
      </c>
      <c r="F200" s="154" t="s">
        <v>743</v>
      </c>
      <c r="H200" s="155">
        <v>18.18</v>
      </c>
      <c r="I200" s="156"/>
      <c r="L200" s="152"/>
      <c r="M200" s="157"/>
      <c r="T200" s="158"/>
      <c r="AT200" s="153" t="s">
        <v>128</v>
      </c>
      <c r="AU200" s="153" t="s">
        <v>83</v>
      </c>
      <c r="AV200" s="13" t="s">
        <v>83</v>
      </c>
      <c r="AW200" s="13" t="s">
        <v>30</v>
      </c>
      <c r="AX200" s="13" t="s">
        <v>73</v>
      </c>
      <c r="AY200" s="153" t="s">
        <v>120</v>
      </c>
    </row>
    <row r="201" spans="2:51" s="13" customFormat="1">
      <c r="B201" s="152"/>
      <c r="D201" s="146" t="s">
        <v>128</v>
      </c>
      <c r="E201" s="153" t="s">
        <v>1</v>
      </c>
      <c r="F201" s="154" t="s">
        <v>744</v>
      </c>
      <c r="H201" s="155">
        <v>1.091</v>
      </c>
      <c r="I201" s="156"/>
      <c r="L201" s="152"/>
      <c r="M201" s="157"/>
      <c r="T201" s="158"/>
      <c r="AT201" s="153" t="s">
        <v>128</v>
      </c>
      <c r="AU201" s="153" t="s">
        <v>83</v>
      </c>
      <c r="AV201" s="13" t="s">
        <v>83</v>
      </c>
      <c r="AW201" s="13" t="s">
        <v>30</v>
      </c>
      <c r="AX201" s="13" t="s">
        <v>73</v>
      </c>
      <c r="AY201" s="153" t="s">
        <v>120</v>
      </c>
    </row>
    <row r="202" spans="2:51" s="12" customFormat="1">
      <c r="B202" s="145"/>
      <c r="D202" s="146" t="s">
        <v>128</v>
      </c>
      <c r="E202" s="147" t="s">
        <v>1</v>
      </c>
      <c r="F202" s="148" t="s">
        <v>727</v>
      </c>
      <c r="H202" s="147" t="s">
        <v>1</v>
      </c>
      <c r="I202" s="149"/>
      <c r="L202" s="145"/>
      <c r="M202" s="150"/>
      <c r="T202" s="151"/>
      <c r="AT202" s="147" t="s">
        <v>128</v>
      </c>
      <c r="AU202" s="147" t="s">
        <v>83</v>
      </c>
      <c r="AV202" s="12" t="s">
        <v>81</v>
      </c>
      <c r="AW202" s="12" t="s">
        <v>30</v>
      </c>
      <c r="AX202" s="12" t="s">
        <v>73</v>
      </c>
      <c r="AY202" s="147" t="s">
        <v>120</v>
      </c>
    </row>
    <row r="203" spans="2:51" s="13" customFormat="1">
      <c r="B203" s="152"/>
      <c r="D203" s="146" t="s">
        <v>128</v>
      </c>
      <c r="E203" s="153" t="s">
        <v>1</v>
      </c>
      <c r="F203" s="154" t="s">
        <v>745</v>
      </c>
      <c r="H203" s="155">
        <v>17.052</v>
      </c>
      <c r="I203" s="156"/>
      <c r="L203" s="152"/>
      <c r="M203" s="157"/>
      <c r="T203" s="158"/>
      <c r="AT203" s="153" t="s">
        <v>128</v>
      </c>
      <c r="AU203" s="153" t="s">
        <v>83</v>
      </c>
      <c r="AV203" s="13" t="s">
        <v>83</v>
      </c>
      <c r="AW203" s="13" t="s">
        <v>30</v>
      </c>
      <c r="AX203" s="13" t="s">
        <v>73</v>
      </c>
      <c r="AY203" s="153" t="s">
        <v>120</v>
      </c>
    </row>
    <row r="204" spans="2:51" s="13" customFormat="1">
      <c r="B204" s="152"/>
      <c r="D204" s="146" t="s">
        <v>128</v>
      </c>
      <c r="E204" s="153" t="s">
        <v>1</v>
      </c>
      <c r="F204" s="154" t="s">
        <v>746</v>
      </c>
      <c r="H204" s="155">
        <v>1.026</v>
      </c>
      <c r="I204" s="156"/>
      <c r="L204" s="152"/>
      <c r="M204" s="157"/>
      <c r="T204" s="158"/>
      <c r="AT204" s="153" t="s">
        <v>128</v>
      </c>
      <c r="AU204" s="153" t="s">
        <v>83</v>
      </c>
      <c r="AV204" s="13" t="s">
        <v>83</v>
      </c>
      <c r="AW204" s="13" t="s">
        <v>30</v>
      </c>
      <c r="AX204" s="13" t="s">
        <v>73</v>
      </c>
      <c r="AY204" s="153" t="s">
        <v>120</v>
      </c>
    </row>
    <row r="205" spans="2:51" s="12" customFormat="1">
      <c r="B205" s="145"/>
      <c r="D205" s="146" t="s">
        <v>128</v>
      </c>
      <c r="E205" s="147" t="s">
        <v>1</v>
      </c>
      <c r="F205" s="148" t="s">
        <v>159</v>
      </c>
      <c r="H205" s="147" t="s">
        <v>1</v>
      </c>
      <c r="I205" s="149"/>
      <c r="L205" s="145"/>
      <c r="M205" s="150"/>
      <c r="T205" s="151"/>
      <c r="AT205" s="147" t="s">
        <v>128</v>
      </c>
      <c r="AU205" s="147" t="s">
        <v>83</v>
      </c>
      <c r="AV205" s="12" t="s">
        <v>81</v>
      </c>
      <c r="AW205" s="12" t="s">
        <v>30</v>
      </c>
      <c r="AX205" s="12" t="s">
        <v>73</v>
      </c>
      <c r="AY205" s="147" t="s">
        <v>120</v>
      </c>
    </row>
    <row r="206" spans="2:51" s="13" customFormat="1" ht="22.5">
      <c r="B206" s="152"/>
      <c r="D206" s="146" t="s">
        <v>128</v>
      </c>
      <c r="E206" s="153" t="s">
        <v>1</v>
      </c>
      <c r="F206" s="154" t="s">
        <v>747</v>
      </c>
      <c r="H206" s="155">
        <v>476.7</v>
      </c>
      <c r="I206" s="156"/>
      <c r="L206" s="152"/>
      <c r="M206" s="157"/>
      <c r="T206" s="158"/>
      <c r="AT206" s="153" t="s">
        <v>128</v>
      </c>
      <c r="AU206" s="153" t="s">
        <v>83</v>
      </c>
      <c r="AV206" s="13" t="s">
        <v>83</v>
      </c>
      <c r="AW206" s="13" t="s">
        <v>30</v>
      </c>
      <c r="AX206" s="13" t="s">
        <v>73</v>
      </c>
      <c r="AY206" s="153" t="s">
        <v>120</v>
      </c>
    </row>
    <row r="207" spans="2:51" s="15" customFormat="1">
      <c r="B207" s="166"/>
      <c r="D207" s="146" t="s">
        <v>128</v>
      </c>
      <c r="E207" s="167" t="s">
        <v>1</v>
      </c>
      <c r="F207" s="168" t="s">
        <v>175</v>
      </c>
      <c r="H207" s="169">
        <v>1209.1020000000001</v>
      </c>
      <c r="I207" s="170"/>
      <c r="L207" s="166"/>
      <c r="M207" s="171"/>
      <c r="T207" s="172"/>
      <c r="AT207" s="167" t="s">
        <v>128</v>
      </c>
      <c r="AU207" s="167" t="s">
        <v>83</v>
      </c>
      <c r="AV207" s="15" t="s">
        <v>152</v>
      </c>
      <c r="AW207" s="15" t="s">
        <v>30</v>
      </c>
      <c r="AX207" s="15" t="s">
        <v>73</v>
      </c>
      <c r="AY207" s="167" t="s">
        <v>120</v>
      </c>
    </row>
    <row r="208" spans="2:51" s="13" customFormat="1">
      <c r="B208" s="152"/>
      <c r="D208" s="146" t="s">
        <v>128</v>
      </c>
      <c r="E208" s="153" t="s">
        <v>1</v>
      </c>
      <c r="F208" s="154" t="s">
        <v>752</v>
      </c>
      <c r="H208" s="155">
        <v>120.91</v>
      </c>
      <c r="I208" s="156"/>
      <c r="L208" s="152"/>
      <c r="M208" s="157"/>
      <c r="T208" s="158"/>
      <c r="AT208" s="153" t="s">
        <v>128</v>
      </c>
      <c r="AU208" s="153" t="s">
        <v>83</v>
      </c>
      <c r="AV208" s="13" t="s">
        <v>83</v>
      </c>
      <c r="AW208" s="13" t="s">
        <v>30</v>
      </c>
      <c r="AX208" s="13" t="s">
        <v>81</v>
      </c>
      <c r="AY208" s="153" t="s">
        <v>120</v>
      </c>
    </row>
    <row r="209" spans="2:65" s="1" customFormat="1" ht="24.2" customHeight="1">
      <c r="B209" s="32"/>
      <c r="C209" s="132" t="s">
        <v>137</v>
      </c>
      <c r="D209" s="132" t="s">
        <v>122</v>
      </c>
      <c r="E209" s="133" t="s">
        <v>187</v>
      </c>
      <c r="F209" s="134" t="s">
        <v>188</v>
      </c>
      <c r="G209" s="135" t="s">
        <v>163</v>
      </c>
      <c r="H209" s="136">
        <v>288.423</v>
      </c>
      <c r="I209" s="137"/>
      <c r="J209" s="138">
        <f>ROUND(I209*H209,2)</f>
        <v>0</v>
      </c>
      <c r="K209" s="134" t="s">
        <v>144</v>
      </c>
      <c r="L209" s="32"/>
      <c r="M209" s="139" t="s">
        <v>1</v>
      </c>
      <c r="N209" s="140" t="s">
        <v>38</v>
      </c>
      <c r="P209" s="141">
        <f>O209*H209</f>
        <v>0</v>
      </c>
      <c r="Q209" s="141">
        <v>0</v>
      </c>
      <c r="R209" s="141">
        <f>Q209*H209</f>
        <v>0</v>
      </c>
      <c r="S209" s="141">
        <v>0</v>
      </c>
      <c r="T209" s="142">
        <f>S209*H209</f>
        <v>0</v>
      </c>
      <c r="AR209" s="143" t="s">
        <v>126</v>
      </c>
      <c r="AT209" s="143" t="s">
        <v>122</v>
      </c>
      <c r="AU209" s="143" t="s">
        <v>83</v>
      </c>
      <c r="AY209" s="17" t="s">
        <v>120</v>
      </c>
      <c r="BE209" s="144">
        <f>IF(N209="základní",J209,0)</f>
        <v>0</v>
      </c>
      <c r="BF209" s="144">
        <f>IF(N209="snížená",J209,0)</f>
        <v>0</v>
      </c>
      <c r="BG209" s="144">
        <f>IF(N209="zákl. přenesená",J209,0)</f>
        <v>0</v>
      </c>
      <c r="BH209" s="144">
        <f>IF(N209="sníž. přenesená",J209,0)</f>
        <v>0</v>
      </c>
      <c r="BI209" s="144">
        <f>IF(N209="nulová",J209,0)</f>
        <v>0</v>
      </c>
      <c r="BJ209" s="17" t="s">
        <v>81</v>
      </c>
      <c r="BK209" s="144">
        <f>ROUND(I209*H209,2)</f>
        <v>0</v>
      </c>
      <c r="BL209" s="17" t="s">
        <v>126</v>
      </c>
      <c r="BM209" s="143" t="s">
        <v>753</v>
      </c>
    </row>
    <row r="210" spans="2:65" s="12" customFormat="1">
      <c r="B210" s="145"/>
      <c r="D210" s="146" t="s">
        <v>128</v>
      </c>
      <c r="E210" s="147" t="s">
        <v>1</v>
      </c>
      <c r="F210" s="148" t="s">
        <v>722</v>
      </c>
      <c r="H210" s="147" t="s">
        <v>1</v>
      </c>
      <c r="I210" s="149"/>
      <c r="L210" s="145"/>
      <c r="M210" s="150"/>
      <c r="T210" s="151"/>
      <c r="AT210" s="147" t="s">
        <v>128</v>
      </c>
      <c r="AU210" s="147" t="s">
        <v>83</v>
      </c>
      <c r="AV210" s="12" t="s">
        <v>81</v>
      </c>
      <c r="AW210" s="12" t="s">
        <v>30</v>
      </c>
      <c r="AX210" s="12" t="s">
        <v>73</v>
      </c>
      <c r="AY210" s="147" t="s">
        <v>120</v>
      </c>
    </row>
    <row r="211" spans="2:65" s="13" customFormat="1">
      <c r="B211" s="152"/>
      <c r="D211" s="146" t="s">
        <v>128</v>
      </c>
      <c r="E211" s="153" t="s">
        <v>1</v>
      </c>
      <c r="F211" s="154" t="s">
        <v>754</v>
      </c>
      <c r="H211" s="155">
        <v>10.35</v>
      </c>
      <c r="I211" s="156"/>
      <c r="L211" s="152"/>
      <c r="M211" s="157"/>
      <c r="T211" s="158"/>
      <c r="AT211" s="153" t="s">
        <v>128</v>
      </c>
      <c r="AU211" s="153" t="s">
        <v>83</v>
      </c>
      <c r="AV211" s="13" t="s">
        <v>83</v>
      </c>
      <c r="AW211" s="13" t="s">
        <v>30</v>
      </c>
      <c r="AX211" s="13" t="s">
        <v>73</v>
      </c>
      <c r="AY211" s="153" t="s">
        <v>120</v>
      </c>
    </row>
    <row r="212" spans="2:65" s="13" customFormat="1">
      <c r="B212" s="152"/>
      <c r="D212" s="146" t="s">
        <v>128</v>
      </c>
      <c r="E212" s="153" t="s">
        <v>1</v>
      </c>
      <c r="F212" s="154" t="s">
        <v>755</v>
      </c>
      <c r="H212" s="155">
        <v>27.611999999999998</v>
      </c>
      <c r="I212" s="156"/>
      <c r="L212" s="152"/>
      <c r="M212" s="157"/>
      <c r="T212" s="158"/>
      <c r="AT212" s="153" t="s">
        <v>128</v>
      </c>
      <c r="AU212" s="153" t="s">
        <v>83</v>
      </c>
      <c r="AV212" s="13" t="s">
        <v>83</v>
      </c>
      <c r="AW212" s="13" t="s">
        <v>30</v>
      </c>
      <c r="AX212" s="13" t="s">
        <v>73</v>
      </c>
      <c r="AY212" s="153" t="s">
        <v>120</v>
      </c>
    </row>
    <row r="213" spans="2:65" s="13" customFormat="1">
      <c r="B213" s="152"/>
      <c r="D213" s="146" t="s">
        <v>128</v>
      </c>
      <c r="E213" s="153" t="s">
        <v>1</v>
      </c>
      <c r="F213" s="154" t="s">
        <v>756</v>
      </c>
      <c r="H213" s="155">
        <v>34.86</v>
      </c>
      <c r="I213" s="156"/>
      <c r="L213" s="152"/>
      <c r="M213" s="157"/>
      <c r="T213" s="158"/>
      <c r="AT213" s="153" t="s">
        <v>128</v>
      </c>
      <c r="AU213" s="153" t="s">
        <v>83</v>
      </c>
      <c r="AV213" s="13" t="s">
        <v>83</v>
      </c>
      <c r="AW213" s="13" t="s">
        <v>30</v>
      </c>
      <c r="AX213" s="13" t="s">
        <v>73</v>
      </c>
      <c r="AY213" s="153" t="s">
        <v>120</v>
      </c>
    </row>
    <row r="214" spans="2:65" s="12" customFormat="1">
      <c r="B214" s="145"/>
      <c r="D214" s="146" t="s">
        <v>128</v>
      </c>
      <c r="E214" s="147" t="s">
        <v>1</v>
      </c>
      <c r="F214" s="148" t="s">
        <v>725</v>
      </c>
      <c r="H214" s="147" t="s">
        <v>1</v>
      </c>
      <c r="I214" s="149"/>
      <c r="L214" s="145"/>
      <c r="M214" s="150"/>
      <c r="T214" s="151"/>
      <c r="AT214" s="147" t="s">
        <v>128</v>
      </c>
      <c r="AU214" s="147" t="s">
        <v>83</v>
      </c>
      <c r="AV214" s="12" t="s">
        <v>81</v>
      </c>
      <c r="AW214" s="12" t="s">
        <v>30</v>
      </c>
      <c r="AX214" s="12" t="s">
        <v>73</v>
      </c>
      <c r="AY214" s="147" t="s">
        <v>120</v>
      </c>
    </row>
    <row r="215" spans="2:65" s="13" customFormat="1">
      <c r="B215" s="152"/>
      <c r="D215" s="146" t="s">
        <v>128</v>
      </c>
      <c r="E215" s="153" t="s">
        <v>1</v>
      </c>
      <c r="F215" s="154" t="s">
        <v>757</v>
      </c>
      <c r="H215" s="155">
        <v>7.5750000000000002</v>
      </c>
      <c r="I215" s="156"/>
      <c r="L215" s="152"/>
      <c r="M215" s="157"/>
      <c r="T215" s="158"/>
      <c r="AT215" s="153" t="s">
        <v>128</v>
      </c>
      <c r="AU215" s="153" t="s">
        <v>83</v>
      </c>
      <c r="AV215" s="13" t="s">
        <v>83</v>
      </c>
      <c r="AW215" s="13" t="s">
        <v>30</v>
      </c>
      <c r="AX215" s="13" t="s">
        <v>73</v>
      </c>
      <c r="AY215" s="153" t="s">
        <v>120</v>
      </c>
    </row>
    <row r="216" spans="2:65" s="12" customFormat="1">
      <c r="B216" s="145"/>
      <c r="D216" s="146" t="s">
        <v>128</v>
      </c>
      <c r="E216" s="147" t="s">
        <v>1</v>
      </c>
      <c r="F216" s="148" t="s">
        <v>727</v>
      </c>
      <c r="H216" s="147" t="s">
        <v>1</v>
      </c>
      <c r="I216" s="149"/>
      <c r="L216" s="145"/>
      <c r="M216" s="150"/>
      <c r="T216" s="151"/>
      <c r="AT216" s="147" t="s">
        <v>128</v>
      </c>
      <c r="AU216" s="147" t="s">
        <v>83</v>
      </c>
      <c r="AV216" s="12" t="s">
        <v>81</v>
      </c>
      <c r="AW216" s="12" t="s">
        <v>30</v>
      </c>
      <c r="AX216" s="12" t="s">
        <v>73</v>
      </c>
      <c r="AY216" s="147" t="s">
        <v>120</v>
      </c>
    </row>
    <row r="217" spans="2:65" s="13" customFormat="1">
      <c r="B217" s="152"/>
      <c r="D217" s="146" t="s">
        <v>128</v>
      </c>
      <c r="E217" s="153" t="s">
        <v>1</v>
      </c>
      <c r="F217" s="154" t="s">
        <v>758</v>
      </c>
      <c r="H217" s="155">
        <v>8.5259999999999998</v>
      </c>
      <c r="I217" s="156"/>
      <c r="L217" s="152"/>
      <c r="M217" s="157"/>
      <c r="T217" s="158"/>
      <c r="AT217" s="153" t="s">
        <v>128</v>
      </c>
      <c r="AU217" s="153" t="s">
        <v>83</v>
      </c>
      <c r="AV217" s="13" t="s">
        <v>83</v>
      </c>
      <c r="AW217" s="13" t="s">
        <v>30</v>
      </c>
      <c r="AX217" s="13" t="s">
        <v>73</v>
      </c>
      <c r="AY217" s="153" t="s">
        <v>120</v>
      </c>
    </row>
    <row r="218" spans="2:65" s="12" customFormat="1">
      <c r="B218" s="145"/>
      <c r="D218" s="146" t="s">
        <v>128</v>
      </c>
      <c r="E218" s="147" t="s">
        <v>1</v>
      </c>
      <c r="F218" s="148" t="s">
        <v>159</v>
      </c>
      <c r="H218" s="147" t="s">
        <v>1</v>
      </c>
      <c r="I218" s="149"/>
      <c r="L218" s="145"/>
      <c r="M218" s="150"/>
      <c r="T218" s="151"/>
      <c r="AT218" s="147" t="s">
        <v>128</v>
      </c>
      <c r="AU218" s="147" t="s">
        <v>83</v>
      </c>
      <c r="AV218" s="12" t="s">
        <v>81</v>
      </c>
      <c r="AW218" s="12" t="s">
        <v>30</v>
      </c>
      <c r="AX218" s="12" t="s">
        <v>73</v>
      </c>
      <c r="AY218" s="147" t="s">
        <v>120</v>
      </c>
    </row>
    <row r="219" spans="2:65" s="13" customFormat="1">
      <c r="B219" s="152"/>
      <c r="D219" s="146" t="s">
        <v>128</v>
      </c>
      <c r="E219" s="153" t="s">
        <v>1</v>
      </c>
      <c r="F219" s="154" t="s">
        <v>759</v>
      </c>
      <c r="H219" s="155">
        <v>199.5</v>
      </c>
      <c r="I219" s="156"/>
      <c r="L219" s="152"/>
      <c r="M219" s="157"/>
      <c r="T219" s="158"/>
      <c r="AT219" s="153" t="s">
        <v>128</v>
      </c>
      <c r="AU219" s="153" t="s">
        <v>83</v>
      </c>
      <c r="AV219" s="13" t="s">
        <v>83</v>
      </c>
      <c r="AW219" s="13" t="s">
        <v>30</v>
      </c>
      <c r="AX219" s="13" t="s">
        <v>73</v>
      </c>
      <c r="AY219" s="153" t="s">
        <v>120</v>
      </c>
    </row>
    <row r="220" spans="2:65" s="14" customFormat="1">
      <c r="B220" s="159"/>
      <c r="D220" s="146" t="s">
        <v>128</v>
      </c>
      <c r="E220" s="160" t="s">
        <v>1</v>
      </c>
      <c r="F220" s="161" t="s">
        <v>141</v>
      </c>
      <c r="H220" s="162">
        <v>288.423</v>
      </c>
      <c r="I220" s="163"/>
      <c r="L220" s="159"/>
      <c r="M220" s="164"/>
      <c r="T220" s="165"/>
      <c r="AT220" s="160" t="s">
        <v>128</v>
      </c>
      <c r="AU220" s="160" t="s">
        <v>83</v>
      </c>
      <c r="AV220" s="14" t="s">
        <v>126</v>
      </c>
      <c r="AW220" s="14" t="s">
        <v>30</v>
      </c>
      <c r="AX220" s="14" t="s">
        <v>81</v>
      </c>
      <c r="AY220" s="160" t="s">
        <v>120</v>
      </c>
    </row>
    <row r="221" spans="2:65" s="1" customFormat="1" ht="24.2" customHeight="1">
      <c r="B221" s="32"/>
      <c r="C221" s="132" t="s">
        <v>198</v>
      </c>
      <c r="D221" s="132" t="s">
        <v>122</v>
      </c>
      <c r="E221" s="133" t="s">
        <v>760</v>
      </c>
      <c r="F221" s="134" t="s">
        <v>761</v>
      </c>
      <c r="G221" s="135" t="s">
        <v>201</v>
      </c>
      <c r="H221" s="136">
        <v>1515.55</v>
      </c>
      <c r="I221" s="137"/>
      <c r="J221" s="138">
        <f>ROUND(I221*H221,2)</f>
        <v>0</v>
      </c>
      <c r="K221" s="134" t="s">
        <v>144</v>
      </c>
      <c r="L221" s="32"/>
      <c r="M221" s="139" t="s">
        <v>1</v>
      </c>
      <c r="N221" s="140" t="s">
        <v>38</v>
      </c>
      <c r="P221" s="141">
        <f>O221*H221</f>
        <v>0</v>
      </c>
      <c r="Q221" s="141">
        <v>8.4999999999999995E-4</v>
      </c>
      <c r="R221" s="141">
        <f>Q221*H221</f>
        <v>1.2882174999999998</v>
      </c>
      <c r="S221" s="141">
        <v>0</v>
      </c>
      <c r="T221" s="142">
        <f>S221*H221</f>
        <v>0</v>
      </c>
      <c r="AR221" s="143" t="s">
        <v>126</v>
      </c>
      <c r="AT221" s="143" t="s">
        <v>122</v>
      </c>
      <c r="AU221" s="143" t="s">
        <v>83</v>
      </c>
      <c r="AY221" s="17" t="s">
        <v>120</v>
      </c>
      <c r="BE221" s="144">
        <f>IF(N221="základní",J221,0)</f>
        <v>0</v>
      </c>
      <c r="BF221" s="144">
        <f>IF(N221="snížená",J221,0)</f>
        <v>0</v>
      </c>
      <c r="BG221" s="144">
        <f>IF(N221="zákl. přenesená",J221,0)</f>
        <v>0</v>
      </c>
      <c r="BH221" s="144">
        <f>IF(N221="sníž. přenesená",J221,0)</f>
        <v>0</v>
      </c>
      <c r="BI221" s="144">
        <f>IF(N221="nulová",J221,0)</f>
        <v>0</v>
      </c>
      <c r="BJ221" s="17" t="s">
        <v>81</v>
      </c>
      <c r="BK221" s="144">
        <f>ROUND(I221*H221,2)</f>
        <v>0</v>
      </c>
      <c r="BL221" s="17" t="s">
        <v>126</v>
      </c>
      <c r="BM221" s="143" t="s">
        <v>762</v>
      </c>
    </row>
    <row r="222" spans="2:65" s="12" customFormat="1">
      <c r="B222" s="145"/>
      <c r="D222" s="146" t="s">
        <v>128</v>
      </c>
      <c r="E222" s="147" t="s">
        <v>1</v>
      </c>
      <c r="F222" s="148" t="s">
        <v>722</v>
      </c>
      <c r="H222" s="147" t="s">
        <v>1</v>
      </c>
      <c r="I222" s="149"/>
      <c r="L222" s="145"/>
      <c r="M222" s="150"/>
      <c r="T222" s="151"/>
      <c r="AT222" s="147" t="s">
        <v>128</v>
      </c>
      <c r="AU222" s="147" t="s">
        <v>83</v>
      </c>
      <c r="AV222" s="12" t="s">
        <v>81</v>
      </c>
      <c r="AW222" s="12" t="s">
        <v>30</v>
      </c>
      <c r="AX222" s="12" t="s">
        <v>73</v>
      </c>
      <c r="AY222" s="147" t="s">
        <v>120</v>
      </c>
    </row>
    <row r="223" spans="2:65" s="13" customFormat="1">
      <c r="B223" s="152"/>
      <c r="D223" s="146" t="s">
        <v>128</v>
      </c>
      <c r="E223" s="153" t="s">
        <v>1</v>
      </c>
      <c r="F223" s="154" t="s">
        <v>763</v>
      </c>
      <c r="H223" s="155">
        <v>298.8</v>
      </c>
      <c r="I223" s="156"/>
      <c r="L223" s="152"/>
      <c r="M223" s="157"/>
      <c r="T223" s="158"/>
      <c r="AT223" s="153" t="s">
        <v>128</v>
      </c>
      <c r="AU223" s="153" t="s">
        <v>83</v>
      </c>
      <c r="AV223" s="13" t="s">
        <v>83</v>
      </c>
      <c r="AW223" s="13" t="s">
        <v>30</v>
      </c>
      <c r="AX223" s="13" t="s">
        <v>73</v>
      </c>
      <c r="AY223" s="153" t="s">
        <v>120</v>
      </c>
    </row>
    <row r="224" spans="2:65" s="13" customFormat="1">
      <c r="B224" s="152"/>
      <c r="D224" s="146" t="s">
        <v>128</v>
      </c>
      <c r="E224" s="153" t="s">
        <v>1</v>
      </c>
      <c r="F224" s="154" t="s">
        <v>764</v>
      </c>
      <c r="H224" s="155">
        <v>118</v>
      </c>
      <c r="I224" s="156"/>
      <c r="L224" s="152"/>
      <c r="M224" s="157"/>
      <c r="T224" s="158"/>
      <c r="AT224" s="153" t="s">
        <v>128</v>
      </c>
      <c r="AU224" s="153" t="s">
        <v>83</v>
      </c>
      <c r="AV224" s="13" t="s">
        <v>83</v>
      </c>
      <c r="AW224" s="13" t="s">
        <v>30</v>
      </c>
      <c r="AX224" s="13" t="s">
        <v>73</v>
      </c>
      <c r="AY224" s="153" t="s">
        <v>120</v>
      </c>
    </row>
    <row r="225" spans="2:65" s="13" customFormat="1">
      <c r="B225" s="152"/>
      <c r="D225" s="146" t="s">
        <v>128</v>
      </c>
      <c r="E225" s="153" t="s">
        <v>1</v>
      </c>
      <c r="F225" s="154" t="s">
        <v>765</v>
      </c>
      <c r="H225" s="155">
        <v>96.75</v>
      </c>
      <c r="I225" s="156"/>
      <c r="L225" s="152"/>
      <c r="M225" s="157"/>
      <c r="T225" s="158"/>
      <c r="AT225" s="153" t="s">
        <v>128</v>
      </c>
      <c r="AU225" s="153" t="s">
        <v>83</v>
      </c>
      <c r="AV225" s="13" t="s">
        <v>83</v>
      </c>
      <c r="AW225" s="13" t="s">
        <v>30</v>
      </c>
      <c r="AX225" s="13" t="s">
        <v>73</v>
      </c>
      <c r="AY225" s="153" t="s">
        <v>120</v>
      </c>
    </row>
    <row r="226" spans="2:65" s="12" customFormat="1">
      <c r="B226" s="145"/>
      <c r="D226" s="146" t="s">
        <v>128</v>
      </c>
      <c r="E226" s="147" t="s">
        <v>1</v>
      </c>
      <c r="F226" s="148" t="s">
        <v>725</v>
      </c>
      <c r="H226" s="147" t="s">
        <v>1</v>
      </c>
      <c r="I226" s="149"/>
      <c r="L226" s="145"/>
      <c r="M226" s="150"/>
      <c r="T226" s="151"/>
      <c r="AT226" s="147" t="s">
        <v>128</v>
      </c>
      <c r="AU226" s="147" t="s">
        <v>83</v>
      </c>
      <c r="AV226" s="12" t="s">
        <v>81</v>
      </c>
      <c r="AW226" s="12" t="s">
        <v>30</v>
      </c>
      <c r="AX226" s="12" t="s">
        <v>73</v>
      </c>
      <c r="AY226" s="147" t="s">
        <v>120</v>
      </c>
    </row>
    <row r="227" spans="2:65" s="13" customFormat="1">
      <c r="B227" s="152"/>
      <c r="D227" s="146" t="s">
        <v>128</v>
      </c>
      <c r="E227" s="153" t="s">
        <v>1</v>
      </c>
      <c r="F227" s="154" t="s">
        <v>766</v>
      </c>
      <c r="H227" s="155">
        <v>24.24</v>
      </c>
      <c r="I227" s="156"/>
      <c r="L227" s="152"/>
      <c r="M227" s="157"/>
      <c r="T227" s="158"/>
      <c r="AT227" s="153" t="s">
        <v>128</v>
      </c>
      <c r="AU227" s="153" t="s">
        <v>83</v>
      </c>
      <c r="AV227" s="13" t="s">
        <v>83</v>
      </c>
      <c r="AW227" s="13" t="s">
        <v>30</v>
      </c>
      <c r="AX227" s="13" t="s">
        <v>73</v>
      </c>
      <c r="AY227" s="153" t="s">
        <v>120</v>
      </c>
    </row>
    <row r="228" spans="2:65" s="12" customFormat="1">
      <c r="B228" s="145"/>
      <c r="D228" s="146" t="s">
        <v>128</v>
      </c>
      <c r="E228" s="147" t="s">
        <v>1</v>
      </c>
      <c r="F228" s="148" t="s">
        <v>727</v>
      </c>
      <c r="H228" s="147" t="s">
        <v>1</v>
      </c>
      <c r="I228" s="149"/>
      <c r="L228" s="145"/>
      <c r="M228" s="150"/>
      <c r="T228" s="151"/>
      <c r="AT228" s="147" t="s">
        <v>128</v>
      </c>
      <c r="AU228" s="147" t="s">
        <v>83</v>
      </c>
      <c r="AV228" s="12" t="s">
        <v>81</v>
      </c>
      <c r="AW228" s="12" t="s">
        <v>30</v>
      </c>
      <c r="AX228" s="12" t="s">
        <v>73</v>
      </c>
      <c r="AY228" s="147" t="s">
        <v>120</v>
      </c>
    </row>
    <row r="229" spans="2:65" s="13" customFormat="1">
      <c r="B229" s="152"/>
      <c r="D229" s="146" t="s">
        <v>128</v>
      </c>
      <c r="E229" s="153" t="s">
        <v>1</v>
      </c>
      <c r="F229" s="154" t="s">
        <v>767</v>
      </c>
      <c r="H229" s="155">
        <v>24.36</v>
      </c>
      <c r="I229" s="156"/>
      <c r="L229" s="152"/>
      <c r="M229" s="157"/>
      <c r="T229" s="158"/>
      <c r="AT229" s="153" t="s">
        <v>128</v>
      </c>
      <c r="AU229" s="153" t="s">
        <v>83</v>
      </c>
      <c r="AV229" s="13" t="s">
        <v>83</v>
      </c>
      <c r="AW229" s="13" t="s">
        <v>30</v>
      </c>
      <c r="AX229" s="13" t="s">
        <v>73</v>
      </c>
      <c r="AY229" s="153" t="s">
        <v>120</v>
      </c>
    </row>
    <row r="230" spans="2:65" s="12" customFormat="1">
      <c r="B230" s="145"/>
      <c r="D230" s="146" t="s">
        <v>128</v>
      </c>
      <c r="E230" s="147" t="s">
        <v>1</v>
      </c>
      <c r="F230" s="148" t="s">
        <v>159</v>
      </c>
      <c r="H230" s="147" t="s">
        <v>1</v>
      </c>
      <c r="I230" s="149"/>
      <c r="L230" s="145"/>
      <c r="M230" s="150"/>
      <c r="T230" s="151"/>
      <c r="AT230" s="147" t="s">
        <v>128</v>
      </c>
      <c r="AU230" s="147" t="s">
        <v>83</v>
      </c>
      <c r="AV230" s="12" t="s">
        <v>81</v>
      </c>
      <c r="AW230" s="12" t="s">
        <v>30</v>
      </c>
      <c r="AX230" s="12" t="s">
        <v>73</v>
      </c>
      <c r="AY230" s="147" t="s">
        <v>120</v>
      </c>
    </row>
    <row r="231" spans="2:65" s="13" customFormat="1" ht="22.5">
      <c r="B231" s="152"/>
      <c r="D231" s="146" t="s">
        <v>128</v>
      </c>
      <c r="E231" s="153" t="s">
        <v>1</v>
      </c>
      <c r="F231" s="154" t="s">
        <v>768</v>
      </c>
      <c r="H231" s="155">
        <v>953.4</v>
      </c>
      <c r="I231" s="156"/>
      <c r="L231" s="152"/>
      <c r="M231" s="157"/>
      <c r="T231" s="158"/>
      <c r="AT231" s="153" t="s">
        <v>128</v>
      </c>
      <c r="AU231" s="153" t="s">
        <v>83</v>
      </c>
      <c r="AV231" s="13" t="s">
        <v>83</v>
      </c>
      <c r="AW231" s="13" t="s">
        <v>30</v>
      </c>
      <c r="AX231" s="13" t="s">
        <v>73</v>
      </c>
      <c r="AY231" s="153" t="s">
        <v>120</v>
      </c>
    </row>
    <row r="232" spans="2:65" s="14" customFormat="1">
      <c r="B232" s="159"/>
      <c r="D232" s="146" t="s">
        <v>128</v>
      </c>
      <c r="E232" s="160" t="s">
        <v>1</v>
      </c>
      <c r="F232" s="161" t="s">
        <v>141</v>
      </c>
      <c r="H232" s="162">
        <v>1515.55</v>
      </c>
      <c r="I232" s="163"/>
      <c r="L232" s="159"/>
      <c r="M232" s="164"/>
      <c r="T232" s="165"/>
      <c r="AT232" s="160" t="s">
        <v>128</v>
      </c>
      <c r="AU232" s="160" t="s">
        <v>83</v>
      </c>
      <c r="AV232" s="14" t="s">
        <v>126</v>
      </c>
      <c r="AW232" s="14" t="s">
        <v>30</v>
      </c>
      <c r="AX232" s="14" t="s">
        <v>81</v>
      </c>
      <c r="AY232" s="160" t="s">
        <v>120</v>
      </c>
    </row>
    <row r="233" spans="2:65" s="1" customFormat="1" ht="24.2" customHeight="1">
      <c r="B233" s="32"/>
      <c r="C233" s="132" t="s">
        <v>135</v>
      </c>
      <c r="D233" s="132" t="s">
        <v>122</v>
      </c>
      <c r="E233" s="133" t="s">
        <v>769</v>
      </c>
      <c r="F233" s="134" t="s">
        <v>770</v>
      </c>
      <c r="G233" s="135" t="s">
        <v>201</v>
      </c>
      <c r="H233" s="136">
        <v>1515.55</v>
      </c>
      <c r="I233" s="137"/>
      <c r="J233" s="138">
        <f>ROUND(I233*H233,2)</f>
        <v>0</v>
      </c>
      <c r="K233" s="134" t="s">
        <v>144</v>
      </c>
      <c r="L233" s="32"/>
      <c r="M233" s="139" t="s">
        <v>1</v>
      </c>
      <c r="N233" s="140" t="s">
        <v>38</v>
      </c>
      <c r="P233" s="141">
        <f>O233*H233</f>
        <v>0</v>
      </c>
      <c r="Q233" s="141">
        <v>0</v>
      </c>
      <c r="R233" s="141">
        <f>Q233*H233</f>
        <v>0</v>
      </c>
      <c r="S233" s="141">
        <v>0</v>
      </c>
      <c r="T233" s="142">
        <f>S233*H233</f>
        <v>0</v>
      </c>
      <c r="AR233" s="143" t="s">
        <v>126</v>
      </c>
      <c r="AT233" s="143" t="s">
        <v>122</v>
      </c>
      <c r="AU233" s="143" t="s">
        <v>83</v>
      </c>
      <c r="AY233" s="17" t="s">
        <v>120</v>
      </c>
      <c r="BE233" s="144">
        <f>IF(N233="základní",J233,0)</f>
        <v>0</v>
      </c>
      <c r="BF233" s="144">
        <f>IF(N233="snížená",J233,0)</f>
        <v>0</v>
      </c>
      <c r="BG233" s="144">
        <f>IF(N233="zákl. přenesená",J233,0)</f>
        <v>0</v>
      </c>
      <c r="BH233" s="144">
        <f>IF(N233="sníž. přenesená",J233,0)</f>
        <v>0</v>
      </c>
      <c r="BI233" s="144">
        <f>IF(N233="nulová",J233,0)</f>
        <v>0</v>
      </c>
      <c r="BJ233" s="17" t="s">
        <v>81</v>
      </c>
      <c r="BK233" s="144">
        <f>ROUND(I233*H233,2)</f>
        <v>0</v>
      </c>
      <c r="BL233" s="17" t="s">
        <v>126</v>
      </c>
      <c r="BM233" s="143" t="s">
        <v>771</v>
      </c>
    </row>
    <row r="234" spans="2:65" s="1" customFormat="1" ht="24.2" customHeight="1">
      <c r="B234" s="32"/>
      <c r="C234" s="132" t="s">
        <v>215</v>
      </c>
      <c r="D234" s="132" t="s">
        <v>122</v>
      </c>
      <c r="E234" s="133" t="s">
        <v>216</v>
      </c>
      <c r="F234" s="134" t="s">
        <v>217</v>
      </c>
      <c r="G234" s="135" t="s">
        <v>163</v>
      </c>
      <c r="H234" s="136">
        <v>1040.0920000000001</v>
      </c>
      <c r="I234" s="137"/>
      <c r="J234" s="138">
        <f>ROUND(I234*H234,2)</f>
        <v>0</v>
      </c>
      <c r="K234" s="134" t="s">
        <v>1</v>
      </c>
      <c r="L234" s="32"/>
      <c r="M234" s="139" t="s">
        <v>1</v>
      </c>
      <c r="N234" s="140" t="s">
        <v>38</v>
      </c>
      <c r="P234" s="141">
        <f>O234*H234</f>
        <v>0</v>
      </c>
      <c r="Q234" s="141">
        <v>0</v>
      </c>
      <c r="R234" s="141">
        <f>Q234*H234</f>
        <v>0</v>
      </c>
      <c r="S234" s="141">
        <v>0</v>
      </c>
      <c r="T234" s="142">
        <f>S234*H234</f>
        <v>0</v>
      </c>
      <c r="AR234" s="143" t="s">
        <v>126</v>
      </c>
      <c r="AT234" s="143" t="s">
        <v>122</v>
      </c>
      <c r="AU234" s="143" t="s">
        <v>83</v>
      </c>
      <c r="AY234" s="17" t="s">
        <v>120</v>
      </c>
      <c r="BE234" s="144">
        <f>IF(N234="základní",J234,0)</f>
        <v>0</v>
      </c>
      <c r="BF234" s="144">
        <f>IF(N234="snížená",J234,0)</f>
        <v>0</v>
      </c>
      <c r="BG234" s="144">
        <f>IF(N234="zákl. přenesená",J234,0)</f>
        <v>0</v>
      </c>
      <c r="BH234" s="144">
        <f>IF(N234="sníž. přenesená",J234,0)</f>
        <v>0</v>
      </c>
      <c r="BI234" s="144">
        <f>IF(N234="nulová",J234,0)</f>
        <v>0</v>
      </c>
      <c r="BJ234" s="17" t="s">
        <v>81</v>
      </c>
      <c r="BK234" s="144">
        <f>ROUND(I234*H234,2)</f>
        <v>0</v>
      </c>
      <c r="BL234" s="17" t="s">
        <v>126</v>
      </c>
      <c r="BM234" s="143" t="s">
        <v>772</v>
      </c>
    </row>
    <row r="235" spans="2:65" s="13" customFormat="1">
      <c r="B235" s="152"/>
      <c r="D235" s="146" t="s">
        <v>128</v>
      </c>
      <c r="E235" s="153" t="s">
        <v>1</v>
      </c>
      <c r="F235" s="154" t="s">
        <v>773</v>
      </c>
      <c r="H235" s="155">
        <v>1040.0920000000001</v>
      </c>
      <c r="I235" s="156"/>
      <c r="L235" s="152"/>
      <c r="M235" s="157"/>
      <c r="T235" s="158"/>
      <c r="AT235" s="153" t="s">
        <v>128</v>
      </c>
      <c r="AU235" s="153" t="s">
        <v>83</v>
      </c>
      <c r="AV235" s="13" t="s">
        <v>83</v>
      </c>
      <c r="AW235" s="13" t="s">
        <v>30</v>
      </c>
      <c r="AX235" s="13" t="s">
        <v>81</v>
      </c>
      <c r="AY235" s="153" t="s">
        <v>120</v>
      </c>
    </row>
    <row r="236" spans="2:65" s="1" customFormat="1" ht="49.15" customHeight="1">
      <c r="B236" s="32"/>
      <c r="C236" s="132" t="s">
        <v>133</v>
      </c>
      <c r="D236" s="132" t="s">
        <v>122</v>
      </c>
      <c r="E236" s="133" t="s">
        <v>220</v>
      </c>
      <c r="F236" s="134" t="s">
        <v>221</v>
      </c>
      <c r="G236" s="135" t="s">
        <v>163</v>
      </c>
      <c r="H236" s="136">
        <v>1209.1020000000001</v>
      </c>
      <c r="I236" s="137"/>
      <c r="J236" s="138">
        <f>ROUND(I236*H236,2)</f>
        <v>0</v>
      </c>
      <c r="K236" s="134" t="s">
        <v>1</v>
      </c>
      <c r="L236" s="32"/>
      <c r="M236" s="139" t="s">
        <v>1</v>
      </c>
      <c r="N236" s="140" t="s">
        <v>38</v>
      </c>
      <c r="P236" s="141">
        <f>O236*H236</f>
        <v>0</v>
      </c>
      <c r="Q236" s="141">
        <v>0</v>
      </c>
      <c r="R236" s="141">
        <f>Q236*H236</f>
        <v>0</v>
      </c>
      <c r="S236" s="141">
        <v>0</v>
      </c>
      <c r="T236" s="142">
        <f>S236*H236</f>
        <v>0</v>
      </c>
      <c r="AR236" s="143" t="s">
        <v>126</v>
      </c>
      <c r="AT236" s="143" t="s">
        <v>122</v>
      </c>
      <c r="AU236" s="143" t="s">
        <v>83</v>
      </c>
      <c r="AY236" s="17" t="s">
        <v>120</v>
      </c>
      <c r="BE236" s="144">
        <f>IF(N236="základní",J236,0)</f>
        <v>0</v>
      </c>
      <c r="BF236" s="144">
        <f>IF(N236="snížená",J236,0)</f>
        <v>0</v>
      </c>
      <c r="BG236" s="144">
        <f>IF(N236="zákl. přenesená",J236,0)</f>
        <v>0</v>
      </c>
      <c r="BH236" s="144">
        <f>IF(N236="sníž. přenesená",J236,0)</f>
        <v>0</v>
      </c>
      <c r="BI236" s="144">
        <f>IF(N236="nulová",J236,0)</f>
        <v>0</v>
      </c>
      <c r="BJ236" s="17" t="s">
        <v>81</v>
      </c>
      <c r="BK236" s="144">
        <f>ROUND(I236*H236,2)</f>
        <v>0</v>
      </c>
      <c r="BL236" s="17" t="s">
        <v>126</v>
      </c>
      <c r="BM236" s="143" t="s">
        <v>774</v>
      </c>
    </row>
    <row r="237" spans="2:65" s="12" customFormat="1">
      <c r="B237" s="145"/>
      <c r="D237" s="146" t="s">
        <v>128</v>
      </c>
      <c r="E237" s="147" t="s">
        <v>1</v>
      </c>
      <c r="F237" s="148" t="s">
        <v>722</v>
      </c>
      <c r="H237" s="147" t="s">
        <v>1</v>
      </c>
      <c r="I237" s="149"/>
      <c r="L237" s="145"/>
      <c r="M237" s="150"/>
      <c r="T237" s="151"/>
      <c r="AT237" s="147" t="s">
        <v>128</v>
      </c>
      <c r="AU237" s="147" t="s">
        <v>83</v>
      </c>
      <c r="AV237" s="12" t="s">
        <v>81</v>
      </c>
      <c r="AW237" s="12" t="s">
        <v>30</v>
      </c>
      <c r="AX237" s="12" t="s">
        <v>73</v>
      </c>
      <c r="AY237" s="147" t="s">
        <v>120</v>
      </c>
    </row>
    <row r="238" spans="2:65" s="13" customFormat="1">
      <c r="B238" s="152"/>
      <c r="D238" s="146" t="s">
        <v>128</v>
      </c>
      <c r="E238" s="153" t="s">
        <v>1</v>
      </c>
      <c r="F238" s="154" t="s">
        <v>737</v>
      </c>
      <c r="H238" s="155">
        <v>418.32</v>
      </c>
      <c r="I238" s="156"/>
      <c r="L238" s="152"/>
      <c r="M238" s="157"/>
      <c r="T238" s="158"/>
      <c r="AT238" s="153" t="s">
        <v>128</v>
      </c>
      <c r="AU238" s="153" t="s">
        <v>83</v>
      </c>
      <c r="AV238" s="13" t="s">
        <v>83</v>
      </c>
      <c r="AW238" s="13" t="s">
        <v>30</v>
      </c>
      <c r="AX238" s="13" t="s">
        <v>73</v>
      </c>
      <c r="AY238" s="153" t="s">
        <v>120</v>
      </c>
    </row>
    <row r="239" spans="2:65" s="13" customFormat="1">
      <c r="B239" s="152"/>
      <c r="D239" s="146" t="s">
        <v>128</v>
      </c>
      <c r="E239" s="153" t="s">
        <v>1</v>
      </c>
      <c r="F239" s="154" t="s">
        <v>738</v>
      </c>
      <c r="H239" s="155">
        <v>153.4</v>
      </c>
      <c r="I239" s="156"/>
      <c r="L239" s="152"/>
      <c r="M239" s="157"/>
      <c r="T239" s="158"/>
      <c r="AT239" s="153" t="s">
        <v>128</v>
      </c>
      <c r="AU239" s="153" t="s">
        <v>83</v>
      </c>
      <c r="AV239" s="13" t="s">
        <v>83</v>
      </c>
      <c r="AW239" s="13" t="s">
        <v>30</v>
      </c>
      <c r="AX239" s="13" t="s">
        <v>73</v>
      </c>
      <c r="AY239" s="153" t="s">
        <v>120</v>
      </c>
    </row>
    <row r="240" spans="2:65" s="13" customFormat="1">
      <c r="B240" s="152"/>
      <c r="D240" s="146" t="s">
        <v>128</v>
      </c>
      <c r="E240" s="153" t="s">
        <v>1</v>
      </c>
      <c r="F240" s="154" t="s">
        <v>739</v>
      </c>
      <c r="H240" s="155">
        <v>111.26300000000001</v>
      </c>
      <c r="I240" s="156"/>
      <c r="L240" s="152"/>
      <c r="M240" s="157"/>
      <c r="T240" s="158"/>
      <c r="AT240" s="153" t="s">
        <v>128</v>
      </c>
      <c r="AU240" s="153" t="s">
        <v>83</v>
      </c>
      <c r="AV240" s="13" t="s">
        <v>83</v>
      </c>
      <c r="AW240" s="13" t="s">
        <v>30</v>
      </c>
      <c r="AX240" s="13" t="s">
        <v>73</v>
      </c>
      <c r="AY240" s="153" t="s">
        <v>120</v>
      </c>
    </row>
    <row r="241" spans="2:65" s="12" customFormat="1">
      <c r="B241" s="145"/>
      <c r="D241" s="146" t="s">
        <v>128</v>
      </c>
      <c r="E241" s="147" t="s">
        <v>1</v>
      </c>
      <c r="F241" s="148" t="s">
        <v>740</v>
      </c>
      <c r="H241" s="147" t="s">
        <v>1</v>
      </c>
      <c r="I241" s="149"/>
      <c r="L241" s="145"/>
      <c r="M241" s="150"/>
      <c r="T241" s="151"/>
      <c r="AT241" s="147" t="s">
        <v>128</v>
      </c>
      <c r="AU241" s="147" t="s">
        <v>83</v>
      </c>
      <c r="AV241" s="12" t="s">
        <v>81</v>
      </c>
      <c r="AW241" s="12" t="s">
        <v>30</v>
      </c>
      <c r="AX241" s="12" t="s">
        <v>73</v>
      </c>
      <c r="AY241" s="147" t="s">
        <v>120</v>
      </c>
    </row>
    <row r="242" spans="2:65" s="13" customFormat="1">
      <c r="B242" s="152"/>
      <c r="D242" s="146" t="s">
        <v>128</v>
      </c>
      <c r="E242" s="153" t="s">
        <v>1</v>
      </c>
      <c r="F242" s="154" t="s">
        <v>741</v>
      </c>
      <c r="H242" s="155">
        <v>7.47</v>
      </c>
      <c r="I242" s="156"/>
      <c r="L242" s="152"/>
      <c r="M242" s="157"/>
      <c r="T242" s="158"/>
      <c r="AT242" s="153" t="s">
        <v>128</v>
      </c>
      <c r="AU242" s="153" t="s">
        <v>83</v>
      </c>
      <c r="AV242" s="13" t="s">
        <v>83</v>
      </c>
      <c r="AW242" s="13" t="s">
        <v>30</v>
      </c>
      <c r="AX242" s="13" t="s">
        <v>73</v>
      </c>
      <c r="AY242" s="153" t="s">
        <v>120</v>
      </c>
    </row>
    <row r="243" spans="2:65" s="13" customFormat="1">
      <c r="B243" s="152"/>
      <c r="D243" s="146" t="s">
        <v>128</v>
      </c>
      <c r="E243" s="153" t="s">
        <v>1</v>
      </c>
      <c r="F243" s="154" t="s">
        <v>742</v>
      </c>
      <c r="H243" s="155">
        <v>4.5999999999999996</v>
      </c>
      <c r="I243" s="156"/>
      <c r="L243" s="152"/>
      <c r="M243" s="157"/>
      <c r="T243" s="158"/>
      <c r="AT243" s="153" t="s">
        <v>128</v>
      </c>
      <c r="AU243" s="153" t="s">
        <v>83</v>
      </c>
      <c r="AV243" s="13" t="s">
        <v>83</v>
      </c>
      <c r="AW243" s="13" t="s">
        <v>30</v>
      </c>
      <c r="AX243" s="13" t="s">
        <v>73</v>
      </c>
      <c r="AY243" s="153" t="s">
        <v>120</v>
      </c>
    </row>
    <row r="244" spans="2:65" s="12" customFormat="1">
      <c r="B244" s="145"/>
      <c r="D244" s="146" t="s">
        <v>128</v>
      </c>
      <c r="E244" s="147" t="s">
        <v>1</v>
      </c>
      <c r="F244" s="148" t="s">
        <v>725</v>
      </c>
      <c r="H244" s="147" t="s">
        <v>1</v>
      </c>
      <c r="I244" s="149"/>
      <c r="L244" s="145"/>
      <c r="M244" s="150"/>
      <c r="T244" s="151"/>
      <c r="AT244" s="147" t="s">
        <v>128</v>
      </c>
      <c r="AU244" s="147" t="s">
        <v>83</v>
      </c>
      <c r="AV244" s="12" t="s">
        <v>81</v>
      </c>
      <c r="AW244" s="12" t="s">
        <v>30</v>
      </c>
      <c r="AX244" s="12" t="s">
        <v>73</v>
      </c>
      <c r="AY244" s="147" t="s">
        <v>120</v>
      </c>
    </row>
    <row r="245" spans="2:65" s="13" customFormat="1">
      <c r="B245" s="152"/>
      <c r="D245" s="146" t="s">
        <v>128</v>
      </c>
      <c r="E245" s="153" t="s">
        <v>1</v>
      </c>
      <c r="F245" s="154" t="s">
        <v>743</v>
      </c>
      <c r="H245" s="155">
        <v>18.18</v>
      </c>
      <c r="I245" s="156"/>
      <c r="L245" s="152"/>
      <c r="M245" s="157"/>
      <c r="T245" s="158"/>
      <c r="AT245" s="153" t="s">
        <v>128</v>
      </c>
      <c r="AU245" s="153" t="s">
        <v>83</v>
      </c>
      <c r="AV245" s="13" t="s">
        <v>83</v>
      </c>
      <c r="AW245" s="13" t="s">
        <v>30</v>
      </c>
      <c r="AX245" s="13" t="s">
        <v>73</v>
      </c>
      <c r="AY245" s="153" t="s">
        <v>120</v>
      </c>
    </row>
    <row r="246" spans="2:65" s="13" customFormat="1">
      <c r="B246" s="152"/>
      <c r="D246" s="146" t="s">
        <v>128</v>
      </c>
      <c r="E246" s="153" t="s">
        <v>1</v>
      </c>
      <c r="F246" s="154" t="s">
        <v>744</v>
      </c>
      <c r="H246" s="155">
        <v>1.091</v>
      </c>
      <c r="I246" s="156"/>
      <c r="L246" s="152"/>
      <c r="M246" s="157"/>
      <c r="T246" s="158"/>
      <c r="AT246" s="153" t="s">
        <v>128</v>
      </c>
      <c r="AU246" s="153" t="s">
        <v>83</v>
      </c>
      <c r="AV246" s="13" t="s">
        <v>83</v>
      </c>
      <c r="AW246" s="13" t="s">
        <v>30</v>
      </c>
      <c r="AX246" s="13" t="s">
        <v>73</v>
      </c>
      <c r="AY246" s="153" t="s">
        <v>120</v>
      </c>
    </row>
    <row r="247" spans="2:65" s="12" customFormat="1">
      <c r="B247" s="145"/>
      <c r="D247" s="146" t="s">
        <v>128</v>
      </c>
      <c r="E247" s="147" t="s">
        <v>1</v>
      </c>
      <c r="F247" s="148" t="s">
        <v>727</v>
      </c>
      <c r="H247" s="147" t="s">
        <v>1</v>
      </c>
      <c r="I247" s="149"/>
      <c r="L247" s="145"/>
      <c r="M247" s="150"/>
      <c r="T247" s="151"/>
      <c r="AT247" s="147" t="s">
        <v>128</v>
      </c>
      <c r="AU247" s="147" t="s">
        <v>83</v>
      </c>
      <c r="AV247" s="12" t="s">
        <v>81</v>
      </c>
      <c r="AW247" s="12" t="s">
        <v>30</v>
      </c>
      <c r="AX247" s="12" t="s">
        <v>73</v>
      </c>
      <c r="AY247" s="147" t="s">
        <v>120</v>
      </c>
    </row>
    <row r="248" spans="2:65" s="13" customFormat="1">
      <c r="B248" s="152"/>
      <c r="D248" s="146" t="s">
        <v>128</v>
      </c>
      <c r="E248" s="153" t="s">
        <v>1</v>
      </c>
      <c r="F248" s="154" t="s">
        <v>745</v>
      </c>
      <c r="H248" s="155">
        <v>17.052</v>
      </c>
      <c r="I248" s="156"/>
      <c r="L248" s="152"/>
      <c r="M248" s="157"/>
      <c r="T248" s="158"/>
      <c r="AT248" s="153" t="s">
        <v>128</v>
      </c>
      <c r="AU248" s="153" t="s">
        <v>83</v>
      </c>
      <c r="AV248" s="13" t="s">
        <v>83</v>
      </c>
      <c r="AW248" s="13" t="s">
        <v>30</v>
      </c>
      <c r="AX248" s="13" t="s">
        <v>73</v>
      </c>
      <c r="AY248" s="153" t="s">
        <v>120</v>
      </c>
    </row>
    <row r="249" spans="2:65" s="13" customFormat="1">
      <c r="B249" s="152"/>
      <c r="D249" s="146" t="s">
        <v>128</v>
      </c>
      <c r="E249" s="153" t="s">
        <v>1</v>
      </c>
      <c r="F249" s="154" t="s">
        <v>746</v>
      </c>
      <c r="H249" s="155">
        <v>1.026</v>
      </c>
      <c r="I249" s="156"/>
      <c r="L249" s="152"/>
      <c r="M249" s="157"/>
      <c r="T249" s="158"/>
      <c r="AT249" s="153" t="s">
        <v>128</v>
      </c>
      <c r="AU249" s="153" t="s">
        <v>83</v>
      </c>
      <c r="AV249" s="13" t="s">
        <v>83</v>
      </c>
      <c r="AW249" s="13" t="s">
        <v>30</v>
      </c>
      <c r="AX249" s="13" t="s">
        <v>73</v>
      </c>
      <c r="AY249" s="153" t="s">
        <v>120</v>
      </c>
    </row>
    <row r="250" spans="2:65" s="12" customFormat="1">
      <c r="B250" s="145"/>
      <c r="D250" s="146" t="s">
        <v>128</v>
      </c>
      <c r="E250" s="147" t="s">
        <v>1</v>
      </c>
      <c r="F250" s="148" t="s">
        <v>159</v>
      </c>
      <c r="H250" s="147" t="s">
        <v>1</v>
      </c>
      <c r="I250" s="149"/>
      <c r="L250" s="145"/>
      <c r="M250" s="150"/>
      <c r="T250" s="151"/>
      <c r="AT250" s="147" t="s">
        <v>128</v>
      </c>
      <c r="AU250" s="147" t="s">
        <v>83</v>
      </c>
      <c r="AV250" s="12" t="s">
        <v>81</v>
      </c>
      <c r="AW250" s="12" t="s">
        <v>30</v>
      </c>
      <c r="AX250" s="12" t="s">
        <v>73</v>
      </c>
      <c r="AY250" s="147" t="s">
        <v>120</v>
      </c>
    </row>
    <row r="251" spans="2:65" s="13" customFormat="1" ht="22.5">
      <c r="B251" s="152"/>
      <c r="D251" s="146" t="s">
        <v>128</v>
      </c>
      <c r="E251" s="153" t="s">
        <v>1</v>
      </c>
      <c r="F251" s="154" t="s">
        <v>747</v>
      </c>
      <c r="H251" s="155">
        <v>476.7</v>
      </c>
      <c r="I251" s="156"/>
      <c r="L251" s="152"/>
      <c r="M251" s="157"/>
      <c r="T251" s="158"/>
      <c r="AT251" s="153" t="s">
        <v>128</v>
      </c>
      <c r="AU251" s="153" t="s">
        <v>83</v>
      </c>
      <c r="AV251" s="13" t="s">
        <v>83</v>
      </c>
      <c r="AW251" s="13" t="s">
        <v>30</v>
      </c>
      <c r="AX251" s="13" t="s">
        <v>73</v>
      </c>
      <c r="AY251" s="153" t="s">
        <v>120</v>
      </c>
    </row>
    <row r="252" spans="2:65" s="14" customFormat="1">
      <c r="B252" s="159"/>
      <c r="D252" s="146" t="s">
        <v>128</v>
      </c>
      <c r="E252" s="160" t="s">
        <v>1</v>
      </c>
      <c r="F252" s="161" t="s">
        <v>141</v>
      </c>
      <c r="H252" s="162">
        <v>1209.1020000000001</v>
      </c>
      <c r="I252" s="163"/>
      <c r="L252" s="159"/>
      <c r="M252" s="164"/>
      <c r="T252" s="165"/>
      <c r="AT252" s="160" t="s">
        <v>128</v>
      </c>
      <c r="AU252" s="160" t="s">
        <v>83</v>
      </c>
      <c r="AV252" s="14" t="s">
        <v>126</v>
      </c>
      <c r="AW252" s="14" t="s">
        <v>30</v>
      </c>
      <c r="AX252" s="14" t="s">
        <v>81</v>
      </c>
      <c r="AY252" s="160" t="s">
        <v>120</v>
      </c>
    </row>
    <row r="253" spans="2:65" s="1" customFormat="1" ht="24.2" customHeight="1">
      <c r="B253" s="32"/>
      <c r="C253" s="132" t="s">
        <v>8</v>
      </c>
      <c r="D253" s="132" t="s">
        <v>122</v>
      </c>
      <c r="E253" s="133" t="s">
        <v>223</v>
      </c>
      <c r="F253" s="134" t="s">
        <v>224</v>
      </c>
      <c r="G253" s="135" t="s">
        <v>225</v>
      </c>
      <c r="H253" s="136">
        <v>1934.5630000000001</v>
      </c>
      <c r="I253" s="137"/>
      <c r="J253" s="138">
        <f>ROUND(I253*H253,2)</f>
        <v>0</v>
      </c>
      <c r="K253" s="134" t="s">
        <v>144</v>
      </c>
      <c r="L253" s="32"/>
      <c r="M253" s="139" t="s">
        <v>1</v>
      </c>
      <c r="N253" s="140" t="s">
        <v>38</v>
      </c>
      <c r="P253" s="141">
        <f>O253*H253</f>
        <v>0</v>
      </c>
      <c r="Q253" s="141">
        <v>0</v>
      </c>
      <c r="R253" s="141">
        <f>Q253*H253</f>
        <v>0</v>
      </c>
      <c r="S253" s="141">
        <v>0</v>
      </c>
      <c r="T253" s="142">
        <f>S253*H253</f>
        <v>0</v>
      </c>
      <c r="AR253" s="143" t="s">
        <v>126</v>
      </c>
      <c r="AT253" s="143" t="s">
        <v>122</v>
      </c>
      <c r="AU253" s="143" t="s">
        <v>83</v>
      </c>
      <c r="AY253" s="17" t="s">
        <v>120</v>
      </c>
      <c r="BE253" s="144">
        <f>IF(N253="základní",J253,0)</f>
        <v>0</v>
      </c>
      <c r="BF253" s="144">
        <f>IF(N253="snížená",J253,0)</f>
        <v>0</v>
      </c>
      <c r="BG253" s="144">
        <f>IF(N253="zákl. přenesená",J253,0)</f>
        <v>0</v>
      </c>
      <c r="BH253" s="144">
        <f>IF(N253="sníž. přenesená",J253,0)</f>
        <v>0</v>
      </c>
      <c r="BI253" s="144">
        <f>IF(N253="nulová",J253,0)</f>
        <v>0</v>
      </c>
      <c r="BJ253" s="17" t="s">
        <v>81</v>
      </c>
      <c r="BK253" s="144">
        <f>ROUND(I253*H253,2)</f>
        <v>0</v>
      </c>
      <c r="BL253" s="17" t="s">
        <v>126</v>
      </c>
      <c r="BM253" s="143" t="s">
        <v>775</v>
      </c>
    </row>
    <row r="254" spans="2:65" s="13" customFormat="1">
      <c r="B254" s="152"/>
      <c r="D254" s="146" t="s">
        <v>128</v>
      </c>
      <c r="E254" s="153" t="s">
        <v>1</v>
      </c>
      <c r="F254" s="154" t="s">
        <v>776</v>
      </c>
      <c r="H254" s="155">
        <v>1209.1020000000001</v>
      </c>
      <c r="I254" s="156"/>
      <c r="L254" s="152"/>
      <c r="M254" s="157"/>
      <c r="T254" s="158"/>
      <c r="AT254" s="153" t="s">
        <v>128</v>
      </c>
      <c r="AU254" s="153" t="s">
        <v>83</v>
      </c>
      <c r="AV254" s="13" t="s">
        <v>83</v>
      </c>
      <c r="AW254" s="13" t="s">
        <v>30</v>
      </c>
      <c r="AX254" s="13" t="s">
        <v>81</v>
      </c>
      <c r="AY254" s="153" t="s">
        <v>120</v>
      </c>
    </row>
    <row r="255" spans="2:65" s="13" customFormat="1">
      <c r="B255" s="152"/>
      <c r="D255" s="146" t="s">
        <v>128</v>
      </c>
      <c r="F255" s="154" t="s">
        <v>777</v>
      </c>
      <c r="H255" s="155">
        <v>1934.5630000000001</v>
      </c>
      <c r="I255" s="156"/>
      <c r="L255" s="152"/>
      <c r="M255" s="157"/>
      <c r="T255" s="158"/>
      <c r="AT255" s="153" t="s">
        <v>128</v>
      </c>
      <c r="AU255" s="153" t="s">
        <v>83</v>
      </c>
      <c r="AV255" s="13" t="s">
        <v>83</v>
      </c>
      <c r="AW255" s="13" t="s">
        <v>4</v>
      </c>
      <c r="AX255" s="13" t="s">
        <v>81</v>
      </c>
      <c r="AY255" s="153" t="s">
        <v>120</v>
      </c>
    </row>
    <row r="256" spans="2:65" s="1" customFormat="1" ht="24.2" customHeight="1">
      <c r="B256" s="32"/>
      <c r="C256" s="132" t="s">
        <v>228</v>
      </c>
      <c r="D256" s="132" t="s">
        <v>122</v>
      </c>
      <c r="E256" s="133" t="s">
        <v>229</v>
      </c>
      <c r="F256" s="134" t="s">
        <v>230</v>
      </c>
      <c r="G256" s="135" t="s">
        <v>163</v>
      </c>
      <c r="H256" s="136">
        <v>734.78200000000004</v>
      </c>
      <c r="I256" s="137"/>
      <c r="J256" s="138">
        <f>ROUND(I256*H256,2)</f>
        <v>0</v>
      </c>
      <c r="K256" s="134" t="s">
        <v>144</v>
      </c>
      <c r="L256" s="32"/>
      <c r="M256" s="139" t="s">
        <v>1</v>
      </c>
      <c r="N256" s="140" t="s">
        <v>38</v>
      </c>
      <c r="P256" s="141">
        <f>O256*H256</f>
        <v>0</v>
      </c>
      <c r="Q256" s="141">
        <v>0</v>
      </c>
      <c r="R256" s="141">
        <f>Q256*H256</f>
        <v>0</v>
      </c>
      <c r="S256" s="141">
        <v>0</v>
      </c>
      <c r="T256" s="142">
        <f>S256*H256</f>
        <v>0</v>
      </c>
      <c r="AR256" s="143" t="s">
        <v>126</v>
      </c>
      <c r="AT256" s="143" t="s">
        <v>122</v>
      </c>
      <c r="AU256" s="143" t="s">
        <v>83</v>
      </c>
      <c r="AY256" s="17" t="s">
        <v>120</v>
      </c>
      <c r="BE256" s="144">
        <f>IF(N256="základní",J256,0)</f>
        <v>0</v>
      </c>
      <c r="BF256" s="144">
        <f>IF(N256="snížená",J256,0)</f>
        <v>0</v>
      </c>
      <c r="BG256" s="144">
        <f>IF(N256="zákl. přenesená",J256,0)</f>
        <v>0</v>
      </c>
      <c r="BH256" s="144">
        <f>IF(N256="sníž. přenesená",J256,0)</f>
        <v>0</v>
      </c>
      <c r="BI256" s="144">
        <f>IF(N256="nulová",J256,0)</f>
        <v>0</v>
      </c>
      <c r="BJ256" s="17" t="s">
        <v>81</v>
      </c>
      <c r="BK256" s="144">
        <f>ROUND(I256*H256,2)</f>
        <v>0</v>
      </c>
      <c r="BL256" s="17" t="s">
        <v>126</v>
      </c>
      <c r="BM256" s="143" t="s">
        <v>778</v>
      </c>
    </row>
    <row r="257" spans="2:51" s="12" customFormat="1">
      <c r="B257" s="145"/>
      <c r="D257" s="146" t="s">
        <v>128</v>
      </c>
      <c r="E257" s="147" t="s">
        <v>1</v>
      </c>
      <c r="F257" s="148" t="s">
        <v>722</v>
      </c>
      <c r="H257" s="147" t="s">
        <v>1</v>
      </c>
      <c r="I257" s="149"/>
      <c r="L257" s="145"/>
      <c r="M257" s="150"/>
      <c r="T257" s="151"/>
      <c r="AT257" s="147" t="s">
        <v>128</v>
      </c>
      <c r="AU257" s="147" t="s">
        <v>83</v>
      </c>
      <c r="AV257" s="12" t="s">
        <v>81</v>
      </c>
      <c r="AW257" s="12" t="s">
        <v>30</v>
      </c>
      <c r="AX257" s="12" t="s">
        <v>73</v>
      </c>
      <c r="AY257" s="147" t="s">
        <v>120</v>
      </c>
    </row>
    <row r="258" spans="2:51" s="13" customFormat="1">
      <c r="B258" s="152"/>
      <c r="D258" s="146" t="s">
        <v>128</v>
      </c>
      <c r="E258" s="153" t="s">
        <v>1</v>
      </c>
      <c r="F258" s="154" t="s">
        <v>779</v>
      </c>
      <c r="H258" s="155">
        <v>218.4</v>
      </c>
      <c r="I258" s="156"/>
      <c r="L258" s="152"/>
      <c r="M258" s="157"/>
      <c r="T258" s="158"/>
      <c r="AT258" s="153" t="s">
        <v>128</v>
      </c>
      <c r="AU258" s="153" t="s">
        <v>83</v>
      </c>
      <c r="AV258" s="13" t="s">
        <v>83</v>
      </c>
      <c r="AW258" s="13" t="s">
        <v>30</v>
      </c>
      <c r="AX258" s="13" t="s">
        <v>73</v>
      </c>
      <c r="AY258" s="153" t="s">
        <v>120</v>
      </c>
    </row>
    <row r="259" spans="2:51" s="13" customFormat="1">
      <c r="B259" s="152"/>
      <c r="D259" s="146" t="s">
        <v>128</v>
      </c>
      <c r="E259" s="153" t="s">
        <v>1</v>
      </c>
      <c r="F259" s="154" t="s">
        <v>780</v>
      </c>
      <c r="H259" s="155">
        <v>87.1</v>
      </c>
      <c r="I259" s="156"/>
      <c r="L259" s="152"/>
      <c r="M259" s="157"/>
      <c r="T259" s="158"/>
      <c r="AT259" s="153" t="s">
        <v>128</v>
      </c>
      <c r="AU259" s="153" t="s">
        <v>83</v>
      </c>
      <c r="AV259" s="13" t="s">
        <v>83</v>
      </c>
      <c r="AW259" s="13" t="s">
        <v>30</v>
      </c>
      <c r="AX259" s="13" t="s">
        <v>73</v>
      </c>
      <c r="AY259" s="153" t="s">
        <v>120</v>
      </c>
    </row>
    <row r="260" spans="2:51" s="13" customFormat="1">
      <c r="B260" s="152"/>
      <c r="D260" s="146" t="s">
        <v>128</v>
      </c>
      <c r="E260" s="153" t="s">
        <v>1</v>
      </c>
      <c r="F260" s="154" t="s">
        <v>781</v>
      </c>
      <c r="H260" s="155">
        <v>68.241</v>
      </c>
      <c r="I260" s="156"/>
      <c r="L260" s="152"/>
      <c r="M260" s="157"/>
      <c r="T260" s="158"/>
      <c r="AT260" s="153" t="s">
        <v>128</v>
      </c>
      <c r="AU260" s="153" t="s">
        <v>83</v>
      </c>
      <c r="AV260" s="13" t="s">
        <v>83</v>
      </c>
      <c r="AW260" s="13" t="s">
        <v>30</v>
      </c>
      <c r="AX260" s="13" t="s">
        <v>73</v>
      </c>
      <c r="AY260" s="153" t="s">
        <v>120</v>
      </c>
    </row>
    <row r="261" spans="2:51" s="12" customFormat="1">
      <c r="B261" s="145"/>
      <c r="D261" s="146" t="s">
        <v>128</v>
      </c>
      <c r="E261" s="147" t="s">
        <v>1</v>
      </c>
      <c r="F261" s="148" t="s">
        <v>740</v>
      </c>
      <c r="H261" s="147" t="s">
        <v>1</v>
      </c>
      <c r="I261" s="149"/>
      <c r="L261" s="145"/>
      <c r="M261" s="150"/>
      <c r="T261" s="151"/>
      <c r="AT261" s="147" t="s">
        <v>128</v>
      </c>
      <c r="AU261" s="147" t="s">
        <v>83</v>
      </c>
      <c r="AV261" s="12" t="s">
        <v>81</v>
      </c>
      <c r="AW261" s="12" t="s">
        <v>30</v>
      </c>
      <c r="AX261" s="12" t="s">
        <v>73</v>
      </c>
      <c r="AY261" s="147" t="s">
        <v>120</v>
      </c>
    </row>
    <row r="262" spans="2:51" s="13" customFormat="1">
      <c r="B262" s="152"/>
      <c r="D262" s="146" t="s">
        <v>128</v>
      </c>
      <c r="E262" s="153" t="s">
        <v>1</v>
      </c>
      <c r="F262" s="154" t="s">
        <v>741</v>
      </c>
      <c r="H262" s="155">
        <v>7.47</v>
      </c>
      <c r="I262" s="156"/>
      <c r="L262" s="152"/>
      <c r="M262" s="157"/>
      <c r="T262" s="158"/>
      <c r="AT262" s="153" t="s">
        <v>128</v>
      </c>
      <c r="AU262" s="153" t="s">
        <v>83</v>
      </c>
      <c r="AV262" s="13" t="s">
        <v>83</v>
      </c>
      <c r="AW262" s="13" t="s">
        <v>30</v>
      </c>
      <c r="AX262" s="13" t="s">
        <v>73</v>
      </c>
      <c r="AY262" s="153" t="s">
        <v>120</v>
      </c>
    </row>
    <row r="263" spans="2:51" s="13" customFormat="1">
      <c r="B263" s="152"/>
      <c r="D263" s="146" t="s">
        <v>128</v>
      </c>
      <c r="E263" s="153" t="s">
        <v>1</v>
      </c>
      <c r="F263" s="154" t="s">
        <v>742</v>
      </c>
      <c r="H263" s="155">
        <v>4.5999999999999996</v>
      </c>
      <c r="I263" s="156"/>
      <c r="L263" s="152"/>
      <c r="M263" s="157"/>
      <c r="T263" s="158"/>
      <c r="AT263" s="153" t="s">
        <v>128</v>
      </c>
      <c r="AU263" s="153" t="s">
        <v>83</v>
      </c>
      <c r="AV263" s="13" t="s">
        <v>83</v>
      </c>
      <c r="AW263" s="13" t="s">
        <v>30</v>
      </c>
      <c r="AX263" s="13" t="s">
        <v>73</v>
      </c>
      <c r="AY263" s="153" t="s">
        <v>120</v>
      </c>
    </row>
    <row r="264" spans="2:51" s="12" customFormat="1">
      <c r="B264" s="145"/>
      <c r="D264" s="146" t="s">
        <v>128</v>
      </c>
      <c r="E264" s="147" t="s">
        <v>1</v>
      </c>
      <c r="F264" s="148" t="s">
        <v>725</v>
      </c>
      <c r="H264" s="147" t="s">
        <v>1</v>
      </c>
      <c r="I264" s="149"/>
      <c r="L264" s="145"/>
      <c r="M264" s="150"/>
      <c r="T264" s="151"/>
      <c r="AT264" s="147" t="s">
        <v>128</v>
      </c>
      <c r="AU264" s="147" t="s">
        <v>83</v>
      </c>
      <c r="AV264" s="12" t="s">
        <v>81</v>
      </c>
      <c r="AW264" s="12" t="s">
        <v>30</v>
      </c>
      <c r="AX264" s="12" t="s">
        <v>73</v>
      </c>
      <c r="AY264" s="147" t="s">
        <v>120</v>
      </c>
    </row>
    <row r="265" spans="2:51" s="13" customFormat="1">
      <c r="B265" s="152"/>
      <c r="D265" s="146" t="s">
        <v>128</v>
      </c>
      <c r="E265" s="153" t="s">
        <v>1</v>
      </c>
      <c r="F265" s="154" t="s">
        <v>782</v>
      </c>
      <c r="H265" s="155">
        <v>7.47</v>
      </c>
      <c r="I265" s="156"/>
      <c r="L265" s="152"/>
      <c r="M265" s="157"/>
      <c r="T265" s="158"/>
      <c r="AT265" s="153" t="s">
        <v>128</v>
      </c>
      <c r="AU265" s="153" t="s">
        <v>83</v>
      </c>
      <c r="AV265" s="13" t="s">
        <v>83</v>
      </c>
      <c r="AW265" s="13" t="s">
        <v>30</v>
      </c>
      <c r="AX265" s="13" t="s">
        <v>73</v>
      </c>
      <c r="AY265" s="153" t="s">
        <v>120</v>
      </c>
    </row>
    <row r="266" spans="2:51" s="13" customFormat="1">
      <c r="B266" s="152"/>
      <c r="D266" s="146" t="s">
        <v>128</v>
      </c>
      <c r="E266" s="153" t="s">
        <v>1</v>
      </c>
      <c r="F266" s="154" t="s">
        <v>744</v>
      </c>
      <c r="H266" s="155">
        <v>1.091</v>
      </c>
      <c r="I266" s="156"/>
      <c r="L266" s="152"/>
      <c r="M266" s="157"/>
      <c r="T266" s="158"/>
      <c r="AT266" s="153" t="s">
        <v>128</v>
      </c>
      <c r="AU266" s="153" t="s">
        <v>83</v>
      </c>
      <c r="AV266" s="13" t="s">
        <v>83</v>
      </c>
      <c r="AW266" s="13" t="s">
        <v>30</v>
      </c>
      <c r="AX266" s="13" t="s">
        <v>73</v>
      </c>
      <c r="AY266" s="153" t="s">
        <v>120</v>
      </c>
    </row>
    <row r="267" spans="2:51" s="12" customFormat="1">
      <c r="B267" s="145"/>
      <c r="D267" s="146" t="s">
        <v>128</v>
      </c>
      <c r="E267" s="147" t="s">
        <v>1</v>
      </c>
      <c r="F267" s="148" t="s">
        <v>727</v>
      </c>
      <c r="H267" s="147" t="s">
        <v>1</v>
      </c>
      <c r="I267" s="149"/>
      <c r="L267" s="145"/>
      <c r="M267" s="150"/>
      <c r="T267" s="151"/>
      <c r="AT267" s="147" t="s">
        <v>128</v>
      </c>
      <c r="AU267" s="147" t="s">
        <v>83</v>
      </c>
      <c r="AV267" s="12" t="s">
        <v>81</v>
      </c>
      <c r="AW267" s="12" t="s">
        <v>30</v>
      </c>
      <c r="AX267" s="12" t="s">
        <v>73</v>
      </c>
      <c r="AY267" s="147" t="s">
        <v>120</v>
      </c>
    </row>
    <row r="268" spans="2:51" s="13" customFormat="1">
      <c r="B268" s="152"/>
      <c r="D268" s="146" t="s">
        <v>128</v>
      </c>
      <c r="E268" s="153" t="s">
        <v>1</v>
      </c>
      <c r="F268" s="154" t="s">
        <v>783</v>
      </c>
      <c r="H268" s="155">
        <v>8.484</v>
      </c>
      <c r="I268" s="156"/>
      <c r="L268" s="152"/>
      <c r="M268" s="157"/>
      <c r="T268" s="158"/>
      <c r="AT268" s="153" t="s">
        <v>128</v>
      </c>
      <c r="AU268" s="153" t="s">
        <v>83</v>
      </c>
      <c r="AV268" s="13" t="s">
        <v>83</v>
      </c>
      <c r="AW268" s="13" t="s">
        <v>30</v>
      </c>
      <c r="AX268" s="13" t="s">
        <v>73</v>
      </c>
      <c r="AY268" s="153" t="s">
        <v>120</v>
      </c>
    </row>
    <row r="269" spans="2:51" s="13" customFormat="1">
      <c r="B269" s="152"/>
      <c r="D269" s="146" t="s">
        <v>128</v>
      </c>
      <c r="E269" s="153" t="s">
        <v>1</v>
      </c>
      <c r="F269" s="154" t="s">
        <v>746</v>
      </c>
      <c r="H269" s="155">
        <v>1.026</v>
      </c>
      <c r="I269" s="156"/>
      <c r="L269" s="152"/>
      <c r="M269" s="157"/>
      <c r="T269" s="158"/>
      <c r="AT269" s="153" t="s">
        <v>128</v>
      </c>
      <c r="AU269" s="153" t="s">
        <v>83</v>
      </c>
      <c r="AV269" s="13" t="s">
        <v>83</v>
      </c>
      <c r="AW269" s="13" t="s">
        <v>30</v>
      </c>
      <c r="AX269" s="13" t="s">
        <v>73</v>
      </c>
      <c r="AY269" s="153" t="s">
        <v>120</v>
      </c>
    </row>
    <row r="270" spans="2:51" s="12" customFormat="1">
      <c r="B270" s="145"/>
      <c r="D270" s="146" t="s">
        <v>128</v>
      </c>
      <c r="E270" s="147" t="s">
        <v>1</v>
      </c>
      <c r="F270" s="148" t="s">
        <v>784</v>
      </c>
      <c r="H270" s="147" t="s">
        <v>1</v>
      </c>
      <c r="I270" s="149"/>
      <c r="L270" s="145"/>
      <c r="M270" s="150"/>
      <c r="T270" s="151"/>
      <c r="AT270" s="147" t="s">
        <v>128</v>
      </c>
      <c r="AU270" s="147" t="s">
        <v>83</v>
      </c>
      <c r="AV270" s="12" t="s">
        <v>81</v>
      </c>
      <c r="AW270" s="12" t="s">
        <v>30</v>
      </c>
      <c r="AX270" s="12" t="s">
        <v>73</v>
      </c>
      <c r="AY270" s="147" t="s">
        <v>120</v>
      </c>
    </row>
    <row r="271" spans="2:51" s="13" customFormat="1" ht="22.5">
      <c r="B271" s="152"/>
      <c r="D271" s="146" t="s">
        <v>128</v>
      </c>
      <c r="E271" s="153" t="s">
        <v>1</v>
      </c>
      <c r="F271" s="154" t="s">
        <v>785</v>
      </c>
      <c r="H271" s="155">
        <v>340.5</v>
      </c>
      <c r="I271" s="156"/>
      <c r="L271" s="152"/>
      <c r="M271" s="157"/>
      <c r="T271" s="158"/>
      <c r="AT271" s="153" t="s">
        <v>128</v>
      </c>
      <c r="AU271" s="153" t="s">
        <v>83</v>
      </c>
      <c r="AV271" s="13" t="s">
        <v>83</v>
      </c>
      <c r="AW271" s="13" t="s">
        <v>30</v>
      </c>
      <c r="AX271" s="13" t="s">
        <v>73</v>
      </c>
      <c r="AY271" s="153" t="s">
        <v>120</v>
      </c>
    </row>
    <row r="272" spans="2:51" s="13" customFormat="1">
      <c r="B272" s="152"/>
      <c r="D272" s="146" t="s">
        <v>128</v>
      </c>
      <c r="E272" s="153" t="s">
        <v>1</v>
      </c>
      <c r="F272" s="154" t="s">
        <v>786</v>
      </c>
      <c r="H272" s="155">
        <v>-9.6</v>
      </c>
      <c r="I272" s="156"/>
      <c r="L272" s="152"/>
      <c r="M272" s="157"/>
      <c r="T272" s="158"/>
      <c r="AT272" s="153" t="s">
        <v>128</v>
      </c>
      <c r="AU272" s="153" t="s">
        <v>83</v>
      </c>
      <c r="AV272" s="13" t="s">
        <v>83</v>
      </c>
      <c r="AW272" s="13" t="s">
        <v>30</v>
      </c>
      <c r="AX272" s="13" t="s">
        <v>73</v>
      </c>
      <c r="AY272" s="153" t="s">
        <v>120</v>
      </c>
    </row>
    <row r="273" spans="2:65" s="14" customFormat="1">
      <c r="B273" s="159"/>
      <c r="D273" s="146" t="s">
        <v>128</v>
      </c>
      <c r="E273" s="160" t="s">
        <v>1</v>
      </c>
      <c r="F273" s="161" t="s">
        <v>141</v>
      </c>
      <c r="H273" s="162">
        <v>734.78200000000004</v>
      </c>
      <c r="I273" s="163"/>
      <c r="L273" s="159"/>
      <c r="M273" s="164"/>
      <c r="T273" s="165"/>
      <c r="AT273" s="160" t="s">
        <v>128</v>
      </c>
      <c r="AU273" s="160" t="s">
        <v>83</v>
      </c>
      <c r="AV273" s="14" t="s">
        <v>126</v>
      </c>
      <c r="AW273" s="14" t="s">
        <v>30</v>
      </c>
      <c r="AX273" s="14" t="s">
        <v>81</v>
      </c>
      <c r="AY273" s="160" t="s">
        <v>120</v>
      </c>
    </row>
    <row r="274" spans="2:65" s="1" customFormat="1" ht="16.5" customHeight="1">
      <c r="B274" s="32"/>
      <c r="C274" s="173" t="s">
        <v>241</v>
      </c>
      <c r="D274" s="173" t="s">
        <v>242</v>
      </c>
      <c r="E274" s="174" t="s">
        <v>243</v>
      </c>
      <c r="F274" s="175" t="s">
        <v>244</v>
      </c>
      <c r="G274" s="176" t="s">
        <v>225</v>
      </c>
      <c r="H274" s="177">
        <v>1469.5640000000001</v>
      </c>
      <c r="I274" s="178"/>
      <c r="J274" s="179">
        <f>ROUND(I274*H274,2)</f>
        <v>0</v>
      </c>
      <c r="K274" s="175" t="s">
        <v>144</v>
      </c>
      <c r="L274" s="180"/>
      <c r="M274" s="181" t="s">
        <v>1</v>
      </c>
      <c r="N274" s="182" t="s">
        <v>38</v>
      </c>
      <c r="P274" s="141">
        <f>O274*H274</f>
        <v>0</v>
      </c>
      <c r="Q274" s="141">
        <v>0</v>
      </c>
      <c r="R274" s="141">
        <f>Q274*H274</f>
        <v>0</v>
      </c>
      <c r="S274" s="141">
        <v>0</v>
      </c>
      <c r="T274" s="142">
        <f>S274*H274</f>
        <v>0</v>
      </c>
      <c r="AR274" s="143" t="s">
        <v>198</v>
      </c>
      <c r="AT274" s="143" t="s">
        <v>242</v>
      </c>
      <c r="AU274" s="143" t="s">
        <v>83</v>
      </c>
      <c r="AY274" s="17" t="s">
        <v>120</v>
      </c>
      <c r="BE274" s="144">
        <f>IF(N274="základní",J274,0)</f>
        <v>0</v>
      </c>
      <c r="BF274" s="144">
        <f>IF(N274="snížená",J274,0)</f>
        <v>0</v>
      </c>
      <c r="BG274" s="144">
        <f>IF(N274="zákl. přenesená",J274,0)</f>
        <v>0</v>
      </c>
      <c r="BH274" s="144">
        <f>IF(N274="sníž. přenesená",J274,0)</f>
        <v>0</v>
      </c>
      <c r="BI274" s="144">
        <f>IF(N274="nulová",J274,0)</f>
        <v>0</v>
      </c>
      <c r="BJ274" s="17" t="s">
        <v>81</v>
      </c>
      <c r="BK274" s="144">
        <f>ROUND(I274*H274,2)</f>
        <v>0</v>
      </c>
      <c r="BL274" s="17" t="s">
        <v>126</v>
      </c>
      <c r="BM274" s="143" t="s">
        <v>787</v>
      </c>
    </row>
    <row r="275" spans="2:65" s="13" customFormat="1">
      <c r="B275" s="152"/>
      <c r="D275" s="146" t="s">
        <v>128</v>
      </c>
      <c r="F275" s="154" t="s">
        <v>788</v>
      </c>
      <c r="H275" s="155">
        <v>1469.5640000000001</v>
      </c>
      <c r="I275" s="156"/>
      <c r="L275" s="152"/>
      <c r="M275" s="157"/>
      <c r="T275" s="158"/>
      <c r="AT275" s="153" t="s">
        <v>128</v>
      </c>
      <c r="AU275" s="153" t="s">
        <v>83</v>
      </c>
      <c r="AV275" s="13" t="s">
        <v>83</v>
      </c>
      <c r="AW275" s="13" t="s">
        <v>4</v>
      </c>
      <c r="AX275" s="13" t="s">
        <v>81</v>
      </c>
      <c r="AY275" s="153" t="s">
        <v>120</v>
      </c>
    </row>
    <row r="276" spans="2:65" s="1" customFormat="1" ht="24.2" customHeight="1">
      <c r="B276" s="32"/>
      <c r="C276" s="132" t="s">
        <v>247</v>
      </c>
      <c r="D276" s="132" t="s">
        <v>122</v>
      </c>
      <c r="E276" s="133" t="s">
        <v>248</v>
      </c>
      <c r="F276" s="134" t="s">
        <v>249</v>
      </c>
      <c r="G276" s="135" t="s">
        <v>163</v>
      </c>
      <c r="H276" s="136">
        <v>282.61</v>
      </c>
      <c r="I276" s="137"/>
      <c r="J276" s="138">
        <f>ROUND(I276*H276,2)</f>
        <v>0</v>
      </c>
      <c r="K276" s="134" t="s">
        <v>144</v>
      </c>
      <c r="L276" s="32"/>
      <c r="M276" s="139" t="s">
        <v>1</v>
      </c>
      <c r="N276" s="140" t="s">
        <v>38</v>
      </c>
      <c r="P276" s="141">
        <f>O276*H276</f>
        <v>0</v>
      </c>
      <c r="Q276" s="141">
        <v>0</v>
      </c>
      <c r="R276" s="141">
        <f>Q276*H276</f>
        <v>0</v>
      </c>
      <c r="S276" s="141">
        <v>0</v>
      </c>
      <c r="T276" s="142">
        <f>S276*H276</f>
        <v>0</v>
      </c>
      <c r="AR276" s="143" t="s">
        <v>126</v>
      </c>
      <c r="AT276" s="143" t="s">
        <v>122</v>
      </c>
      <c r="AU276" s="143" t="s">
        <v>83</v>
      </c>
      <c r="AY276" s="17" t="s">
        <v>120</v>
      </c>
      <c r="BE276" s="144">
        <f>IF(N276="základní",J276,0)</f>
        <v>0</v>
      </c>
      <c r="BF276" s="144">
        <f>IF(N276="snížená",J276,0)</f>
        <v>0</v>
      </c>
      <c r="BG276" s="144">
        <f>IF(N276="zákl. přenesená",J276,0)</f>
        <v>0</v>
      </c>
      <c r="BH276" s="144">
        <f>IF(N276="sníž. přenesená",J276,0)</f>
        <v>0</v>
      </c>
      <c r="BI276" s="144">
        <f>IF(N276="nulová",J276,0)</f>
        <v>0</v>
      </c>
      <c r="BJ276" s="17" t="s">
        <v>81</v>
      </c>
      <c r="BK276" s="144">
        <f>ROUND(I276*H276,2)</f>
        <v>0</v>
      </c>
      <c r="BL276" s="17" t="s">
        <v>126</v>
      </c>
      <c r="BM276" s="143" t="s">
        <v>789</v>
      </c>
    </row>
    <row r="277" spans="2:65" s="12" customFormat="1">
      <c r="B277" s="145"/>
      <c r="D277" s="146" t="s">
        <v>128</v>
      </c>
      <c r="E277" s="147" t="s">
        <v>1</v>
      </c>
      <c r="F277" s="148" t="s">
        <v>722</v>
      </c>
      <c r="H277" s="147" t="s">
        <v>1</v>
      </c>
      <c r="I277" s="149"/>
      <c r="L277" s="145"/>
      <c r="M277" s="150"/>
      <c r="T277" s="151"/>
      <c r="AT277" s="147" t="s">
        <v>128</v>
      </c>
      <c r="AU277" s="147" t="s">
        <v>83</v>
      </c>
      <c r="AV277" s="12" t="s">
        <v>81</v>
      </c>
      <c r="AW277" s="12" t="s">
        <v>30</v>
      </c>
      <c r="AX277" s="12" t="s">
        <v>73</v>
      </c>
      <c r="AY277" s="147" t="s">
        <v>120</v>
      </c>
    </row>
    <row r="278" spans="2:65" s="13" customFormat="1">
      <c r="B278" s="152"/>
      <c r="D278" s="146" t="s">
        <v>128</v>
      </c>
      <c r="E278" s="153" t="s">
        <v>1</v>
      </c>
      <c r="F278" s="154" t="s">
        <v>790</v>
      </c>
      <c r="H278" s="155">
        <v>98.4</v>
      </c>
      <c r="I278" s="156"/>
      <c r="L278" s="152"/>
      <c r="M278" s="157"/>
      <c r="T278" s="158"/>
      <c r="AT278" s="153" t="s">
        <v>128</v>
      </c>
      <c r="AU278" s="153" t="s">
        <v>83</v>
      </c>
      <c r="AV278" s="13" t="s">
        <v>83</v>
      </c>
      <c r="AW278" s="13" t="s">
        <v>30</v>
      </c>
      <c r="AX278" s="13" t="s">
        <v>73</v>
      </c>
      <c r="AY278" s="153" t="s">
        <v>120</v>
      </c>
    </row>
    <row r="279" spans="2:65" s="13" customFormat="1">
      <c r="B279" s="152"/>
      <c r="D279" s="146" t="s">
        <v>128</v>
      </c>
      <c r="E279" s="153" t="s">
        <v>1</v>
      </c>
      <c r="F279" s="154" t="s">
        <v>791</v>
      </c>
      <c r="H279" s="155">
        <v>36</v>
      </c>
      <c r="I279" s="156"/>
      <c r="L279" s="152"/>
      <c r="M279" s="157"/>
      <c r="T279" s="158"/>
      <c r="AT279" s="153" t="s">
        <v>128</v>
      </c>
      <c r="AU279" s="153" t="s">
        <v>83</v>
      </c>
      <c r="AV279" s="13" t="s">
        <v>83</v>
      </c>
      <c r="AW279" s="13" t="s">
        <v>30</v>
      </c>
      <c r="AX279" s="13" t="s">
        <v>73</v>
      </c>
      <c r="AY279" s="153" t="s">
        <v>120</v>
      </c>
    </row>
    <row r="280" spans="2:65" s="13" customFormat="1">
      <c r="B280" s="152"/>
      <c r="D280" s="146" t="s">
        <v>128</v>
      </c>
      <c r="E280" s="153" t="s">
        <v>1</v>
      </c>
      <c r="F280" s="154" t="s">
        <v>792</v>
      </c>
      <c r="H280" s="155">
        <v>24.51</v>
      </c>
      <c r="I280" s="156"/>
      <c r="L280" s="152"/>
      <c r="M280" s="157"/>
      <c r="T280" s="158"/>
      <c r="AT280" s="153" t="s">
        <v>128</v>
      </c>
      <c r="AU280" s="153" t="s">
        <v>83</v>
      </c>
      <c r="AV280" s="13" t="s">
        <v>83</v>
      </c>
      <c r="AW280" s="13" t="s">
        <v>30</v>
      </c>
      <c r="AX280" s="13" t="s">
        <v>73</v>
      </c>
      <c r="AY280" s="153" t="s">
        <v>120</v>
      </c>
    </row>
    <row r="281" spans="2:65" s="12" customFormat="1">
      <c r="B281" s="145"/>
      <c r="D281" s="146" t="s">
        <v>128</v>
      </c>
      <c r="E281" s="147" t="s">
        <v>1</v>
      </c>
      <c r="F281" s="148" t="s">
        <v>725</v>
      </c>
      <c r="H281" s="147" t="s">
        <v>1</v>
      </c>
      <c r="I281" s="149"/>
      <c r="L281" s="145"/>
      <c r="M281" s="150"/>
      <c r="T281" s="151"/>
      <c r="AT281" s="147" t="s">
        <v>128</v>
      </c>
      <c r="AU281" s="147" t="s">
        <v>83</v>
      </c>
      <c r="AV281" s="12" t="s">
        <v>81</v>
      </c>
      <c r="AW281" s="12" t="s">
        <v>30</v>
      </c>
      <c r="AX281" s="12" t="s">
        <v>73</v>
      </c>
      <c r="AY281" s="147" t="s">
        <v>120</v>
      </c>
    </row>
    <row r="282" spans="2:65" s="13" customFormat="1">
      <c r="B282" s="152"/>
      <c r="D282" s="146" t="s">
        <v>128</v>
      </c>
      <c r="E282" s="153" t="s">
        <v>1</v>
      </c>
      <c r="F282" s="154" t="s">
        <v>793</v>
      </c>
      <c r="H282" s="155">
        <v>5.4</v>
      </c>
      <c r="I282" s="156"/>
      <c r="L282" s="152"/>
      <c r="M282" s="157"/>
      <c r="T282" s="158"/>
      <c r="AT282" s="153" t="s">
        <v>128</v>
      </c>
      <c r="AU282" s="153" t="s">
        <v>83</v>
      </c>
      <c r="AV282" s="13" t="s">
        <v>83</v>
      </c>
      <c r="AW282" s="13" t="s">
        <v>30</v>
      </c>
      <c r="AX282" s="13" t="s">
        <v>73</v>
      </c>
      <c r="AY282" s="153" t="s">
        <v>120</v>
      </c>
    </row>
    <row r="283" spans="2:65" s="12" customFormat="1">
      <c r="B283" s="145"/>
      <c r="D283" s="146" t="s">
        <v>128</v>
      </c>
      <c r="E283" s="147" t="s">
        <v>1</v>
      </c>
      <c r="F283" s="148" t="s">
        <v>727</v>
      </c>
      <c r="H283" s="147" t="s">
        <v>1</v>
      </c>
      <c r="I283" s="149"/>
      <c r="L283" s="145"/>
      <c r="M283" s="150"/>
      <c r="T283" s="151"/>
      <c r="AT283" s="147" t="s">
        <v>128</v>
      </c>
      <c r="AU283" s="147" t="s">
        <v>83</v>
      </c>
      <c r="AV283" s="12" t="s">
        <v>81</v>
      </c>
      <c r="AW283" s="12" t="s">
        <v>30</v>
      </c>
      <c r="AX283" s="12" t="s">
        <v>73</v>
      </c>
      <c r="AY283" s="147" t="s">
        <v>120</v>
      </c>
    </row>
    <row r="284" spans="2:65" s="13" customFormat="1">
      <c r="B284" s="152"/>
      <c r="D284" s="146" t="s">
        <v>128</v>
      </c>
      <c r="E284" s="153" t="s">
        <v>1</v>
      </c>
      <c r="F284" s="154" t="s">
        <v>794</v>
      </c>
      <c r="H284" s="155">
        <v>4.8</v>
      </c>
      <c r="I284" s="156"/>
      <c r="L284" s="152"/>
      <c r="M284" s="157"/>
      <c r="T284" s="158"/>
      <c r="AT284" s="153" t="s">
        <v>128</v>
      </c>
      <c r="AU284" s="153" t="s">
        <v>83</v>
      </c>
      <c r="AV284" s="13" t="s">
        <v>83</v>
      </c>
      <c r="AW284" s="13" t="s">
        <v>30</v>
      </c>
      <c r="AX284" s="13" t="s">
        <v>73</v>
      </c>
      <c r="AY284" s="153" t="s">
        <v>120</v>
      </c>
    </row>
    <row r="285" spans="2:65" s="12" customFormat="1">
      <c r="B285" s="145"/>
      <c r="D285" s="146" t="s">
        <v>128</v>
      </c>
      <c r="E285" s="147" t="s">
        <v>1</v>
      </c>
      <c r="F285" s="148" t="s">
        <v>784</v>
      </c>
      <c r="H285" s="147" t="s">
        <v>1</v>
      </c>
      <c r="I285" s="149"/>
      <c r="L285" s="145"/>
      <c r="M285" s="150"/>
      <c r="T285" s="151"/>
      <c r="AT285" s="147" t="s">
        <v>128</v>
      </c>
      <c r="AU285" s="147" t="s">
        <v>83</v>
      </c>
      <c r="AV285" s="12" t="s">
        <v>81</v>
      </c>
      <c r="AW285" s="12" t="s">
        <v>30</v>
      </c>
      <c r="AX285" s="12" t="s">
        <v>73</v>
      </c>
      <c r="AY285" s="147" t="s">
        <v>120</v>
      </c>
    </row>
    <row r="286" spans="2:65" s="13" customFormat="1" ht="22.5">
      <c r="B286" s="152"/>
      <c r="D286" s="146" t="s">
        <v>128</v>
      </c>
      <c r="E286" s="153" t="s">
        <v>1</v>
      </c>
      <c r="F286" s="154" t="s">
        <v>795</v>
      </c>
      <c r="H286" s="155">
        <v>113.5</v>
      </c>
      <c r="I286" s="156"/>
      <c r="L286" s="152"/>
      <c r="M286" s="157"/>
      <c r="T286" s="158"/>
      <c r="AT286" s="153" t="s">
        <v>128</v>
      </c>
      <c r="AU286" s="153" t="s">
        <v>83</v>
      </c>
      <c r="AV286" s="13" t="s">
        <v>83</v>
      </c>
      <c r="AW286" s="13" t="s">
        <v>30</v>
      </c>
      <c r="AX286" s="13" t="s">
        <v>73</v>
      </c>
      <c r="AY286" s="153" t="s">
        <v>120</v>
      </c>
    </row>
    <row r="287" spans="2:65" s="14" customFormat="1">
      <c r="B287" s="159"/>
      <c r="D287" s="146" t="s">
        <v>128</v>
      </c>
      <c r="E287" s="160" t="s">
        <v>1</v>
      </c>
      <c r="F287" s="161" t="s">
        <v>141</v>
      </c>
      <c r="H287" s="162">
        <v>282.61</v>
      </c>
      <c r="I287" s="163"/>
      <c r="L287" s="159"/>
      <c r="M287" s="164"/>
      <c r="T287" s="165"/>
      <c r="AT287" s="160" t="s">
        <v>128</v>
      </c>
      <c r="AU287" s="160" t="s">
        <v>83</v>
      </c>
      <c r="AV287" s="14" t="s">
        <v>126</v>
      </c>
      <c r="AW287" s="14" t="s">
        <v>30</v>
      </c>
      <c r="AX287" s="14" t="s">
        <v>81</v>
      </c>
      <c r="AY287" s="160" t="s">
        <v>120</v>
      </c>
    </row>
    <row r="288" spans="2:65" s="1" customFormat="1" ht="16.5" customHeight="1">
      <c r="B288" s="32"/>
      <c r="C288" s="173" t="s">
        <v>260</v>
      </c>
      <c r="D288" s="173" t="s">
        <v>242</v>
      </c>
      <c r="E288" s="174" t="s">
        <v>796</v>
      </c>
      <c r="F288" s="175" t="s">
        <v>797</v>
      </c>
      <c r="G288" s="176" t="s">
        <v>225</v>
      </c>
      <c r="H288" s="177">
        <v>565.22</v>
      </c>
      <c r="I288" s="178"/>
      <c r="J288" s="179">
        <f>ROUND(I288*H288,2)</f>
        <v>0</v>
      </c>
      <c r="K288" s="175" t="s">
        <v>144</v>
      </c>
      <c r="L288" s="180"/>
      <c r="M288" s="181" t="s">
        <v>1</v>
      </c>
      <c r="N288" s="182" t="s">
        <v>38</v>
      </c>
      <c r="P288" s="141">
        <f>O288*H288</f>
        <v>0</v>
      </c>
      <c r="Q288" s="141">
        <v>0</v>
      </c>
      <c r="R288" s="141">
        <f>Q288*H288</f>
        <v>0</v>
      </c>
      <c r="S288" s="141">
        <v>0</v>
      </c>
      <c r="T288" s="142">
        <f>S288*H288</f>
        <v>0</v>
      </c>
      <c r="AR288" s="143" t="s">
        <v>198</v>
      </c>
      <c r="AT288" s="143" t="s">
        <v>242</v>
      </c>
      <c r="AU288" s="143" t="s">
        <v>83</v>
      </c>
      <c r="AY288" s="17" t="s">
        <v>120</v>
      </c>
      <c r="BE288" s="144">
        <f>IF(N288="základní",J288,0)</f>
        <v>0</v>
      </c>
      <c r="BF288" s="144">
        <f>IF(N288="snížená",J288,0)</f>
        <v>0</v>
      </c>
      <c r="BG288" s="144">
        <f>IF(N288="zákl. přenesená",J288,0)</f>
        <v>0</v>
      </c>
      <c r="BH288" s="144">
        <f>IF(N288="sníž. přenesená",J288,0)</f>
        <v>0</v>
      </c>
      <c r="BI288" s="144">
        <f>IF(N288="nulová",J288,0)</f>
        <v>0</v>
      </c>
      <c r="BJ288" s="17" t="s">
        <v>81</v>
      </c>
      <c r="BK288" s="144">
        <f>ROUND(I288*H288,2)</f>
        <v>0</v>
      </c>
      <c r="BL288" s="17" t="s">
        <v>126</v>
      </c>
      <c r="BM288" s="143" t="s">
        <v>798</v>
      </c>
    </row>
    <row r="289" spans="2:65" s="13" customFormat="1">
      <c r="B289" s="152"/>
      <c r="D289" s="146" t="s">
        <v>128</v>
      </c>
      <c r="F289" s="154" t="s">
        <v>799</v>
      </c>
      <c r="H289" s="155">
        <v>565.22</v>
      </c>
      <c r="I289" s="156"/>
      <c r="L289" s="152"/>
      <c r="M289" s="157"/>
      <c r="T289" s="158"/>
      <c r="AT289" s="153" t="s">
        <v>128</v>
      </c>
      <c r="AU289" s="153" t="s">
        <v>83</v>
      </c>
      <c r="AV289" s="13" t="s">
        <v>83</v>
      </c>
      <c r="AW289" s="13" t="s">
        <v>4</v>
      </c>
      <c r="AX289" s="13" t="s">
        <v>81</v>
      </c>
      <c r="AY289" s="153" t="s">
        <v>120</v>
      </c>
    </row>
    <row r="290" spans="2:65" s="11" customFormat="1" ht="22.9" customHeight="1">
      <c r="B290" s="120"/>
      <c r="D290" s="121" t="s">
        <v>72</v>
      </c>
      <c r="E290" s="130" t="s">
        <v>83</v>
      </c>
      <c r="F290" s="130" t="s">
        <v>265</v>
      </c>
      <c r="I290" s="123"/>
      <c r="J290" s="131">
        <f>BK290</f>
        <v>0</v>
      </c>
      <c r="L290" s="120"/>
      <c r="M290" s="125"/>
      <c r="P290" s="126">
        <f>SUM(P291:P295)</f>
        <v>0</v>
      </c>
      <c r="R290" s="126">
        <f>SUM(R291:R295)</f>
        <v>0</v>
      </c>
      <c r="T290" s="127">
        <f>SUM(T291:T295)</f>
        <v>0</v>
      </c>
      <c r="AR290" s="121" t="s">
        <v>81</v>
      </c>
      <c r="AT290" s="128" t="s">
        <v>72</v>
      </c>
      <c r="AU290" s="128" t="s">
        <v>81</v>
      </c>
      <c r="AY290" s="121" t="s">
        <v>120</v>
      </c>
      <c r="BK290" s="129">
        <f>SUM(BK291:BK295)</f>
        <v>0</v>
      </c>
    </row>
    <row r="291" spans="2:65" s="1" customFormat="1" ht="37.9" customHeight="1">
      <c r="B291" s="32"/>
      <c r="C291" s="132" t="s">
        <v>266</v>
      </c>
      <c r="D291" s="132" t="s">
        <v>122</v>
      </c>
      <c r="E291" s="133" t="s">
        <v>267</v>
      </c>
      <c r="F291" s="134" t="s">
        <v>268</v>
      </c>
      <c r="G291" s="135" t="s">
        <v>125</v>
      </c>
      <c r="H291" s="136">
        <v>225</v>
      </c>
      <c r="I291" s="137"/>
      <c r="J291" s="138">
        <f>ROUND(I291*H291,2)</f>
        <v>0</v>
      </c>
      <c r="K291" s="134" t="s">
        <v>144</v>
      </c>
      <c r="L291" s="32"/>
      <c r="M291" s="139" t="s">
        <v>1</v>
      </c>
      <c r="N291" s="140" t="s">
        <v>38</v>
      </c>
      <c r="P291" s="141">
        <f>O291*H291</f>
        <v>0</v>
      </c>
      <c r="Q291" s="141">
        <v>0</v>
      </c>
      <c r="R291" s="141">
        <f>Q291*H291</f>
        <v>0</v>
      </c>
      <c r="S291" s="141">
        <v>0</v>
      </c>
      <c r="T291" s="142">
        <f>S291*H291</f>
        <v>0</v>
      </c>
      <c r="AR291" s="143" t="s">
        <v>126</v>
      </c>
      <c r="AT291" s="143" t="s">
        <v>122</v>
      </c>
      <c r="AU291" s="143" t="s">
        <v>83</v>
      </c>
      <c r="AY291" s="17" t="s">
        <v>120</v>
      </c>
      <c r="BE291" s="144">
        <f>IF(N291="základní",J291,0)</f>
        <v>0</v>
      </c>
      <c r="BF291" s="144">
        <f>IF(N291="snížená",J291,0)</f>
        <v>0</v>
      </c>
      <c r="BG291" s="144">
        <f>IF(N291="zákl. přenesená",J291,0)</f>
        <v>0</v>
      </c>
      <c r="BH291" s="144">
        <f>IF(N291="sníž. přenesená",J291,0)</f>
        <v>0</v>
      </c>
      <c r="BI291" s="144">
        <f>IF(N291="nulová",J291,0)</f>
        <v>0</v>
      </c>
      <c r="BJ291" s="17" t="s">
        <v>81</v>
      </c>
      <c r="BK291" s="144">
        <f>ROUND(I291*H291,2)</f>
        <v>0</v>
      </c>
      <c r="BL291" s="17" t="s">
        <v>126</v>
      </c>
      <c r="BM291" s="143" t="s">
        <v>800</v>
      </c>
    </row>
    <row r="292" spans="2:65" s="13" customFormat="1">
      <c r="B292" s="152"/>
      <c r="D292" s="146" t="s">
        <v>128</v>
      </c>
      <c r="E292" s="153" t="s">
        <v>1</v>
      </c>
      <c r="F292" s="154" t="s">
        <v>718</v>
      </c>
      <c r="H292" s="155">
        <v>213</v>
      </c>
      <c r="I292" s="156"/>
      <c r="L292" s="152"/>
      <c r="M292" s="157"/>
      <c r="T292" s="158"/>
      <c r="AT292" s="153" t="s">
        <v>128</v>
      </c>
      <c r="AU292" s="153" t="s">
        <v>83</v>
      </c>
      <c r="AV292" s="13" t="s">
        <v>83</v>
      </c>
      <c r="AW292" s="13" t="s">
        <v>30</v>
      </c>
      <c r="AX292" s="13" t="s">
        <v>73</v>
      </c>
      <c r="AY292" s="153" t="s">
        <v>120</v>
      </c>
    </row>
    <row r="293" spans="2:65" s="13" customFormat="1">
      <c r="B293" s="152"/>
      <c r="D293" s="146" t="s">
        <v>128</v>
      </c>
      <c r="E293" s="153" t="s">
        <v>1</v>
      </c>
      <c r="F293" s="154" t="s">
        <v>801</v>
      </c>
      <c r="H293" s="155">
        <v>6</v>
      </c>
      <c r="I293" s="156"/>
      <c r="L293" s="152"/>
      <c r="M293" s="157"/>
      <c r="T293" s="158"/>
      <c r="AT293" s="153" t="s">
        <v>128</v>
      </c>
      <c r="AU293" s="153" t="s">
        <v>83</v>
      </c>
      <c r="AV293" s="13" t="s">
        <v>83</v>
      </c>
      <c r="AW293" s="13" t="s">
        <v>30</v>
      </c>
      <c r="AX293" s="13" t="s">
        <v>73</v>
      </c>
      <c r="AY293" s="153" t="s">
        <v>120</v>
      </c>
    </row>
    <row r="294" spans="2:65" s="13" customFormat="1">
      <c r="B294" s="152"/>
      <c r="D294" s="146" t="s">
        <v>128</v>
      </c>
      <c r="E294" s="153" t="s">
        <v>1</v>
      </c>
      <c r="F294" s="154" t="s">
        <v>802</v>
      </c>
      <c r="H294" s="155">
        <v>6</v>
      </c>
      <c r="I294" s="156"/>
      <c r="L294" s="152"/>
      <c r="M294" s="157"/>
      <c r="T294" s="158"/>
      <c r="AT294" s="153" t="s">
        <v>128</v>
      </c>
      <c r="AU294" s="153" t="s">
        <v>83</v>
      </c>
      <c r="AV294" s="13" t="s">
        <v>83</v>
      </c>
      <c r="AW294" s="13" t="s">
        <v>30</v>
      </c>
      <c r="AX294" s="13" t="s">
        <v>73</v>
      </c>
      <c r="AY294" s="153" t="s">
        <v>120</v>
      </c>
    </row>
    <row r="295" spans="2:65" s="14" customFormat="1">
      <c r="B295" s="159"/>
      <c r="D295" s="146" t="s">
        <v>128</v>
      </c>
      <c r="E295" s="160" t="s">
        <v>1</v>
      </c>
      <c r="F295" s="161" t="s">
        <v>141</v>
      </c>
      <c r="H295" s="162">
        <v>225</v>
      </c>
      <c r="I295" s="163"/>
      <c r="L295" s="159"/>
      <c r="M295" s="164"/>
      <c r="T295" s="165"/>
      <c r="AT295" s="160" t="s">
        <v>128</v>
      </c>
      <c r="AU295" s="160" t="s">
        <v>83</v>
      </c>
      <c r="AV295" s="14" t="s">
        <v>126</v>
      </c>
      <c r="AW295" s="14" t="s">
        <v>30</v>
      </c>
      <c r="AX295" s="14" t="s">
        <v>81</v>
      </c>
      <c r="AY295" s="160" t="s">
        <v>120</v>
      </c>
    </row>
    <row r="296" spans="2:65" s="11" customFormat="1" ht="22.9" customHeight="1">
      <c r="B296" s="120"/>
      <c r="D296" s="121" t="s">
        <v>72</v>
      </c>
      <c r="E296" s="130" t="s">
        <v>152</v>
      </c>
      <c r="F296" s="130" t="s">
        <v>803</v>
      </c>
      <c r="I296" s="123"/>
      <c r="J296" s="131">
        <f>BK296</f>
        <v>0</v>
      </c>
      <c r="L296" s="120"/>
      <c r="M296" s="125"/>
      <c r="P296" s="126">
        <f>SUM(P297:P311)</f>
        <v>0</v>
      </c>
      <c r="R296" s="126">
        <f>SUM(R297:R311)</f>
        <v>0</v>
      </c>
      <c r="T296" s="127">
        <f>SUM(T297:T311)</f>
        <v>0</v>
      </c>
      <c r="AR296" s="121" t="s">
        <v>81</v>
      </c>
      <c r="AT296" s="128" t="s">
        <v>72</v>
      </c>
      <c r="AU296" s="128" t="s">
        <v>81</v>
      </c>
      <c r="AY296" s="121" t="s">
        <v>120</v>
      </c>
      <c r="BK296" s="129">
        <f>SUM(BK297:BK311)</f>
        <v>0</v>
      </c>
    </row>
    <row r="297" spans="2:65" s="1" customFormat="1" ht="16.5" customHeight="1">
      <c r="B297" s="32"/>
      <c r="C297" s="132" t="s">
        <v>273</v>
      </c>
      <c r="D297" s="132" t="s">
        <v>122</v>
      </c>
      <c r="E297" s="133" t="s">
        <v>804</v>
      </c>
      <c r="F297" s="134" t="s">
        <v>805</v>
      </c>
      <c r="G297" s="135" t="s">
        <v>125</v>
      </c>
      <c r="H297" s="136">
        <v>225</v>
      </c>
      <c r="I297" s="137"/>
      <c r="J297" s="138">
        <f>ROUND(I297*H297,2)</f>
        <v>0</v>
      </c>
      <c r="K297" s="134" t="s">
        <v>144</v>
      </c>
      <c r="L297" s="32"/>
      <c r="M297" s="139" t="s">
        <v>1</v>
      </c>
      <c r="N297" s="140" t="s">
        <v>38</v>
      </c>
      <c r="P297" s="141">
        <f>O297*H297</f>
        <v>0</v>
      </c>
      <c r="Q297" s="141">
        <v>0</v>
      </c>
      <c r="R297" s="141">
        <f>Q297*H297</f>
        <v>0</v>
      </c>
      <c r="S297" s="141">
        <v>0</v>
      </c>
      <c r="T297" s="142">
        <f>S297*H297</f>
        <v>0</v>
      </c>
      <c r="AR297" s="143" t="s">
        <v>126</v>
      </c>
      <c r="AT297" s="143" t="s">
        <v>122</v>
      </c>
      <c r="AU297" s="143" t="s">
        <v>83</v>
      </c>
      <c r="AY297" s="17" t="s">
        <v>120</v>
      </c>
      <c r="BE297" s="144">
        <f>IF(N297="základní",J297,0)</f>
        <v>0</v>
      </c>
      <c r="BF297" s="144">
        <f>IF(N297="snížená",J297,0)</f>
        <v>0</v>
      </c>
      <c r="BG297" s="144">
        <f>IF(N297="zákl. přenesená",J297,0)</f>
        <v>0</v>
      </c>
      <c r="BH297" s="144">
        <f>IF(N297="sníž. přenesená",J297,0)</f>
        <v>0</v>
      </c>
      <c r="BI297" s="144">
        <f>IF(N297="nulová",J297,0)</f>
        <v>0</v>
      </c>
      <c r="BJ297" s="17" t="s">
        <v>81</v>
      </c>
      <c r="BK297" s="144">
        <f>ROUND(I297*H297,2)</f>
        <v>0</v>
      </c>
      <c r="BL297" s="17" t="s">
        <v>126</v>
      </c>
      <c r="BM297" s="143" t="s">
        <v>806</v>
      </c>
    </row>
    <row r="298" spans="2:65" s="13" customFormat="1">
      <c r="B298" s="152"/>
      <c r="D298" s="146" t="s">
        <v>128</v>
      </c>
      <c r="E298" s="153" t="s">
        <v>1</v>
      </c>
      <c r="F298" s="154" t="s">
        <v>718</v>
      </c>
      <c r="H298" s="155">
        <v>213</v>
      </c>
      <c r="I298" s="156"/>
      <c r="L298" s="152"/>
      <c r="M298" s="157"/>
      <c r="T298" s="158"/>
      <c r="AT298" s="153" t="s">
        <v>128</v>
      </c>
      <c r="AU298" s="153" t="s">
        <v>83</v>
      </c>
      <c r="AV298" s="13" t="s">
        <v>83</v>
      </c>
      <c r="AW298" s="13" t="s">
        <v>30</v>
      </c>
      <c r="AX298" s="13" t="s">
        <v>73</v>
      </c>
      <c r="AY298" s="153" t="s">
        <v>120</v>
      </c>
    </row>
    <row r="299" spans="2:65" s="13" customFormat="1">
      <c r="B299" s="152"/>
      <c r="D299" s="146" t="s">
        <v>128</v>
      </c>
      <c r="E299" s="153" t="s">
        <v>1</v>
      </c>
      <c r="F299" s="154" t="s">
        <v>719</v>
      </c>
      <c r="H299" s="155">
        <v>6</v>
      </c>
      <c r="I299" s="156"/>
      <c r="L299" s="152"/>
      <c r="M299" s="157"/>
      <c r="T299" s="158"/>
      <c r="AT299" s="153" t="s">
        <v>128</v>
      </c>
      <c r="AU299" s="153" t="s">
        <v>83</v>
      </c>
      <c r="AV299" s="13" t="s">
        <v>83</v>
      </c>
      <c r="AW299" s="13" t="s">
        <v>30</v>
      </c>
      <c r="AX299" s="13" t="s">
        <v>73</v>
      </c>
      <c r="AY299" s="153" t="s">
        <v>120</v>
      </c>
    </row>
    <row r="300" spans="2:65" s="13" customFormat="1">
      <c r="B300" s="152"/>
      <c r="D300" s="146" t="s">
        <v>128</v>
      </c>
      <c r="E300" s="153" t="s">
        <v>1</v>
      </c>
      <c r="F300" s="154" t="s">
        <v>720</v>
      </c>
      <c r="H300" s="155">
        <v>6</v>
      </c>
      <c r="I300" s="156"/>
      <c r="L300" s="152"/>
      <c r="M300" s="157"/>
      <c r="T300" s="158"/>
      <c r="AT300" s="153" t="s">
        <v>128</v>
      </c>
      <c r="AU300" s="153" t="s">
        <v>83</v>
      </c>
      <c r="AV300" s="13" t="s">
        <v>83</v>
      </c>
      <c r="AW300" s="13" t="s">
        <v>30</v>
      </c>
      <c r="AX300" s="13" t="s">
        <v>73</v>
      </c>
      <c r="AY300" s="153" t="s">
        <v>120</v>
      </c>
    </row>
    <row r="301" spans="2:65" s="14" customFormat="1">
      <c r="B301" s="159"/>
      <c r="D301" s="146" t="s">
        <v>128</v>
      </c>
      <c r="E301" s="160" t="s">
        <v>1</v>
      </c>
      <c r="F301" s="161" t="s">
        <v>141</v>
      </c>
      <c r="H301" s="162">
        <v>225</v>
      </c>
      <c r="I301" s="163"/>
      <c r="L301" s="159"/>
      <c r="M301" s="164"/>
      <c r="T301" s="165"/>
      <c r="AT301" s="160" t="s">
        <v>128</v>
      </c>
      <c r="AU301" s="160" t="s">
        <v>83</v>
      </c>
      <c r="AV301" s="14" t="s">
        <v>126</v>
      </c>
      <c r="AW301" s="14" t="s">
        <v>30</v>
      </c>
      <c r="AX301" s="14" t="s">
        <v>81</v>
      </c>
      <c r="AY301" s="160" t="s">
        <v>120</v>
      </c>
    </row>
    <row r="302" spans="2:65" s="1" customFormat="1" ht="21.75" customHeight="1">
      <c r="B302" s="32"/>
      <c r="C302" s="132" t="s">
        <v>285</v>
      </c>
      <c r="D302" s="132" t="s">
        <v>122</v>
      </c>
      <c r="E302" s="133" t="s">
        <v>807</v>
      </c>
      <c r="F302" s="134" t="s">
        <v>808</v>
      </c>
      <c r="G302" s="135" t="s">
        <v>125</v>
      </c>
      <c r="H302" s="136">
        <v>225</v>
      </c>
      <c r="I302" s="137"/>
      <c r="J302" s="138">
        <f>ROUND(I302*H302,2)</f>
        <v>0</v>
      </c>
      <c r="K302" s="134" t="s">
        <v>144</v>
      </c>
      <c r="L302" s="32"/>
      <c r="M302" s="139" t="s">
        <v>1</v>
      </c>
      <c r="N302" s="140" t="s">
        <v>38</v>
      </c>
      <c r="P302" s="141">
        <f>O302*H302</f>
        <v>0</v>
      </c>
      <c r="Q302" s="141">
        <v>0</v>
      </c>
      <c r="R302" s="141">
        <f>Q302*H302</f>
        <v>0</v>
      </c>
      <c r="S302" s="141">
        <v>0</v>
      </c>
      <c r="T302" s="142">
        <f>S302*H302</f>
        <v>0</v>
      </c>
      <c r="AR302" s="143" t="s">
        <v>126</v>
      </c>
      <c r="AT302" s="143" t="s">
        <v>122</v>
      </c>
      <c r="AU302" s="143" t="s">
        <v>83</v>
      </c>
      <c r="AY302" s="17" t="s">
        <v>120</v>
      </c>
      <c r="BE302" s="144">
        <f>IF(N302="základní",J302,0)</f>
        <v>0</v>
      </c>
      <c r="BF302" s="144">
        <f>IF(N302="snížená",J302,0)</f>
        <v>0</v>
      </c>
      <c r="BG302" s="144">
        <f>IF(N302="zákl. přenesená",J302,0)</f>
        <v>0</v>
      </c>
      <c r="BH302" s="144">
        <f>IF(N302="sníž. přenesená",J302,0)</f>
        <v>0</v>
      </c>
      <c r="BI302" s="144">
        <f>IF(N302="nulová",J302,0)</f>
        <v>0</v>
      </c>
      <c r="BJ302" s="17" t="s">
        <v>81</v>
      </c>
      <c r="BK302" s="144">
        <f>ROUND(I302*H302,2)</f>
        <v>0</v>
      </c>
      <c r="BL302" s="17" t="s">
        <v>126</v>
      </c>
      <c r="BM302" s="143" t="s">
        <v>809</v>
      </c>
    </row>
    <row r="303" spans="2:65" s="13" customFormat="1">
      <c r="B303" s="152"/>
      <c r="D303" s="146" t="s">
        <v>128</v>
      </c>
      <c r="E303" s="153" t="s">
        <v>1</v>
      </c>
      <c r="F303" s="154" t="s">
        <v>718</v>
      </c>
      <c r="H303" s="155">
        <v>213</v>
      </c>
      <c r="I303" s="156"/>
      <c r="L303" s="152"/>
      <c r="M303" s="157"/>
      <c r="T303" s="158"/>
      <c r="AT303" s="153" t="s">
        <v>128</v>
      </c>
      <c r="AU303" s="153" t="s">
        <v>83</v>
      </c>
      <c r="AV303" s="13" t="s">
        <v>83</v>
      </c>
      <c r="AW303" s="13" t="s">
        <v>30</v>
      </c>
      <c r="AX303" s="13" t="s">
        <v>73</v>
      </c>
      <c r="AY303" s="153" t="s">
        <v>120</v>
      </c>
    </row>
    <row r="304" spans="2:65" s="13" customFormat="1">
      <c r="B304" s="152"/>
      <c r="D304" s="146" t="s">
        <v>128</v>
      </c>
      <c r="E304" s="153" t="s">
        <v>1</v>
      </c>
      <c r="F304" s="154" t="s">
        <v>719</v>
      </c>
      <c r="H304" s="155">
        <v>6</v>
      </c>
      <c r="I304" s="156"/>
      <c r="L304" s="152"/>
      <c r="M304" s="157"/>
      <c r="T304" s="158"/>
      <c r="AT304" s="153" t="s">
        <v>128</v>
      </c>
      <c r="AU304" s="153" t="s">
        <v>83</v>
      </c>
      <c r="AV304" s="13" t="s">
        <v>83</v>
      </c>
      <c r="AW304" s="13" t="s">
        <v>30</v>
      </c>
      <c r="AX304" s="13" t="s">
        <v>73</v>
      </c>
      <c r="AY304" s="153" t="s">
        <v>120</v>
      </c>
    </row>
    <row r="305" spans="2:65" s="13" customFormat="1">
      <c r="B305" s="152"/>
      <c r="D305" s="146" t="s">
        <v>128</v>
      </c>
      <c r="E305" s="153" t="s">
        <v>1</v>
      </c>
      <c r="F305" s="154" t="s">
        <v>720</v>
      </c>
      <c r="H305" s="155">
        <v>6</v>
      </c>
      <c r="I305" s="156"/>
      <c r="L305" s="152"/>
      <c r="M305" s="157"/>
      <c r="T305" s="158"/>
      <c r="AT305" s="153" t="s">
        <v>128</v>
      </c>
      <c r="AU305" s="153" t="s">
        <v>83</v>
      </c>
      <c r="AV305" s="13" t="s">
        <v>83</v>
      </c>
      <c r="AW305" s="13" t="s">
        <v>30</v>
      </c>
      <c r="AX305" s="13" t="s">
        <v>73</v>
      </c>
      <c r="AY305" s="153" t="s">
        <v>120</v>
      </c>
    </row>
    <row r="306" spans="2:65" s="14" customFormat="1">
      <c r="B306" s="159"/>
      <c r="D306" s="146" t="s">
        <v>128</v>
      </c>
      <c r="E306" s="160" t="s">
        <v>1</v>
      </c>
      <c r="F306" s="161" t="s">
        <v>141</v>
      </c>
      <c r="H306" s="162">
        <v>225</v>
      </c>
      <c r="I306" s="163"/>
      <c r="L306" s="159"/>
      <c r="M306" s="164"/>
      <c r="T306" s="165"/>
      <c r="AT306" s="160" t="s">
        <v>128</v>
      </c>
      <c r="AU306" s="160" t="s">
        <v>83</v>
      </c>
      <c r="AV306" s="14" t="s">
        <v>126</v>
      </c>
      <c r="AW306" s="14" t="s">
        <v>30</v>
      </c>
      <c r="AX306" s="14" t="s">
        <v>81</v>
      </c>
      <c r="AY306" s="160" t="s">
        <v>120</v>
      </c>
    </row>
    <row r="307" spans="2:65" s="1" customFormat="1" ht="37.9" customHeight="1">
      <c r="B307" s="32"/>
      <c r="C307" s="132" t="s">
        <v>290</v>
      </c>
      <c r="D307" s="132" t="s">
        <v>122</v>
      </c>
      <c r="E307" s="133" t="s">
        <v>810</v>
      </c>
      <c r="F307" s="134" t="s">
        <v>811</v>
      </c>
      <c r="G307" s="135" t="s">
        <v>125</v>
      </c>
      <c r="H307" s="136">
        <v>225</v>
      </c>
      <c r="I307" s="137"/>
      <c r="J307" s="138">
        <f>ROUND(I307*H307,2)</f>
        <v>0</v>
      </c>
      <c r="K307" s="134" t="s">
        <v>1</v>
      </c>
      <c r="L307" s="32"/>
      <c r="M307" s="139" t="s">
        <v>1</v>
      </c>
      <c r="N307" s="140" t="s">
        <v>38</v>
      </c>
      <c r="P307" s="141">
        <f>O307*H307</f>
        <v>0</v>
      </c>
      <c r="Q307" s="141">
        <v>0</v>
      </c>
      <c r="R307" s="141">
        <f>Q307*H307</f>
        <v>0</v>
      </c>
      <c r="S307" s="141">
        <v>0</v>
      </c>
      <c r="T307" s="142">
        <f>S307*H307</f>
        <v>0</v>
      </c>
      <c r="AR307" s="143" t="s">
        <v>126</v>
      </c>
      <c r="AT307" s="143" t="s">
        <v>122</v>
      </c>
      <c r="AU307" s="143" t="s">
        <v>83</v>
      </c>
      <c r="AY307" s="17" t="s">
        <v>120</v>
      </c>
      <c r="BE307" s="144">
        <f>IF(N307="základní",J307,0)</f>
        <v>0</v>
      </c>
      <c r="BF307" s="144">
        <f>IF(N307="snížená",J307,0)</f>
        <v>0</v>
      </c>
      <c r="BG307" s="144">
        <f>IF(N307="zákl. přenesená",J307,0)</f>
        <v>0</v>
      </c>
      <c r="BH307" s="144">
        <f>IF(N307="sníž. přenesená",J307,0)</f>
        <v>0</v>
      </c>
      <c r="BI307" s="144">
        <f>IF(N307="nulová",J307,0)</f>
        <v>0</v>
      </c>
      <c r="BJ307" s="17" t="s">
        <v>81</v>
      </c>
      <c r="BK307" s="144">
        <f>ROUND(I307*H307,2)</f>
        <v>0</v>
      </c>
      <c r="BL307" s="17" t="s">
        <v>126</v>
      </c>
      <c r="BM307" s="143" t="s">
        <v>812</v>
      </c>
    </row>
    <row r="308" spans="2:65" s="13" customFormat="1">
      <c r="B308" s="152"/>
      <c r="D308" s="146" t="s">
        <v>128</v>
      </c>
      <c r="E308" s="153" t="s">
        <v>1</v>
      </c>
      <c r="F308" s="154" t="s">
        <v>718</v>
      </c>
      <c r="H308" s="155">
        <v>213</v>
      </c>
      <c r="I308" s="156"/>
      <c r="L308" s="152"/>
      <c r="M308" s="157"/>
      <c r="T308" s="158"/>
      <c r="AT308" s="153" t="s">
        <v>128</v>
      </c>
      <c r="AU308" s="153" t="s">
        <v>83</v>
      </c>
      <c r="AV308" s="13" t="s">
        <v>83</v>
      </c>
      <c r="AW308" s="13" t="s">
        <v>30</v>
      </c>
      <c r="AX308" s="13" t="s">
        <v>73</v>
      </c>
      <c r="AY308" s="153" t="s">
        <v>120</v>
      </c>
    </row>
    <row r="309" spans="2:65" s="13" customFormat="1">
      <c r="B309" s="152"/>
      <c r="D309" s="146" t="s">
        <v>128</v>
      </c>
      <c r="E309" s="153" t="s">
        <v>1</v>
      </c>
      <c r="F309" s="154" t="s">
        <v>719</v>
      </c>
      <c r="H309" s="155">
        <v>6</v>
      </c>
      <c r="I309" s="156"/>
      <c r="L309" s="152"/>
      <c r="M309" s="157"/>
      <c r="T309" s="158"/>
      <c r="AT309" s="153" t="s">
        <v>128</v>
      </c>
      <c r="AU309" s="153" t="s">
        <v>83</v>
      </c>
      <c r="AV309" s="13" t="s">
        <v>83</v>
      </c>
      <c r="AW309" s="13" t="s">
        <v>30</v>
      </c>
      <c r="AX309" s="13" t="s">
        <v>73</v>
      </c>
      <c r="AY309" s="153" t="s">
        <v>120</v>
      </c>
    </row>
    <row r="310" spans="2:65" s="13" customFormat="1">
      <c r="B310" s="152"/>
      <c r="D310" s="146" t="s">
        <v>128</v>
      </c>
      <c r="E310" s="153" t="s">
        <v>1</v>
      </c>
      <c r="F310" s="154" t="s">
        <v>720</v>
      </c>
      <c r="H310" s="155">
        <v>6</v>
      </c>
      <c r="I310" s="156"/>
      <c r="L310" s="152"/>
      <c r="M310" s="157"/>
      <c r="T310" s="158"/>
      <c r="AT310" s="153" t="s">
        <v>128</v>
      </c>
      <c r="AU310" s="153" t="s">
        <v>83</v>
      </c>
      <c r="AV310" s="13" t="s">
        <v>83</v>
      </c>
      <c r="AW310" s="13" t="s">
        <v>30</v>
      </c>
      <c r="AX310" s="13" t="s">
        <v>73</v>
      </c>
      <c r="AY310" s="153" t="s">
        <v>120</v>
      </c>
    </row>
    <row r="311" spans="2:65" s="14" customFormat="1">
      <c r="B311" s="159"/>
      <c r="D311" s="146" t="s">
        <v>128</v>
      </c>
      <c r="E311" s="160" t="s">
        <v>1</v>
      </c>
      <c r="F311" s="161" t="s">
        <v>141</v>
      </c>
      <c r="H311" s="162">
        <v>225</v>
      </c>
      <c r="I311" s="163"/>
      <c r="L311" s="159"/>
      <c r="M311" s="164"/>
      <c r="T311" s="165"/>
      <c r="AT311" s="160" t="s">
        <v>128</v>
      </c>
      <c r="AU311" s="160" t="s">
        <v>83</v>
      </c>
      <c r="AV311" s="14" t="s">
        <v>126</v>
      </c>
      <c r="AW311" s="14" t="s">
        <v>30</v>
      </c>
      <c r="AX311" s="14" t="s">
        <v>81</v>
      </c>
      <c r="AY311" s="160" t="s">
        <v>120</v>
      </c>
    </row>
    <row r="312" spans="2:65" s="11" customFormat="1" ht="22.9" customHeight="1">
      <c r="B312" s="120"/>
      <c r="D312" s="121" t="s">
        <v>72</v>
      </c>
      <c r="E312" s="130" t="s">
        <v>126</v>
      </c>
      <c r="F312" s="130" t="s">
        <v>272</v>
      </c>
      <c r="I312" s="123"/>
      <c r="J312" s="131">
        <f>BK312</f>
        <v>0</v>
      </c>
      <c r="L312" s="120"/>
      <c r="M312" s="125"/>
      <c r="P312" s="126">
        <f>SUM(P313:P325)</f>
        <v>0</v>
      </c>
      <c r="R312" s="126">
        <f>SUM(R313:R325)</f>
        <v>0</v>
      </c>
      <c r="T312" s="127">
        <f>SUM(T313:T325)</f>
        <v>0</v>
      </c>
      <c r="AR312" s="121" t="s">
        <v>81</v>
      </c>
      <c r="AT312" s="128" t="s">
        <v>72</v>
      </c>
      <c r="AU312" s="128" t="s">
        <v>81</v>
      </c>
      <c r="AY312" s="121" t="s">
        <v>120</v>
      </c>
      <c r="BK312" s="129">
        <f>SUM(BK313:BK325)</f>
        <v>0</v>
      </c>
    </row>
    <row r="313" spans="2:65" s="1" customFormat="1" ht="24.2" customHeight="1">
      <c r="B313" s="32"/>
      <c r="C313" s="132" t="s">
        <v>7</v>
      </c>
      <c r="D313" s="132" t="s">
        <v>122</v>
      </c>
      <c r="E313" s="133" t="s">
        <v>274</v>
      </c>
      <c r="F313" s="134" t="s">
        <v>275</v>
      </c>
      <c r="G313" s="135" t="s">
        <v>163</v>
      </c>
      <c r="H313" s="136">
        <v>22.7</v>
      </c>
      <c r="I313" s="137"/>
      <c r="J313" s="138">
        <f>ROUND(I313*H313,2)</f>
        <v>0</v>
      </c>
      <c r="K313" s="134" t="s">
        <v>144</v>
      </c>
      <c r="L313" s="32"/>
      <c r="M313" s="139" t="s">
        <v>1</v>
      </c>
      <c r="N313" s="140" t="s">
        <v>38</v>
      </c>
      <c r="P313" s="141">
        <f>O313*H313</f>
        <v>0</v>
      </c>
      <c r="Q313" s="141">
        <v>0</v>
      </c>
      <c r="R313" s="141">
        <f>Q313*H313</f>
        <v>0</v>
      </c>
      <c r="S313" s="141">
        <v>0</v>
      </c>
      <c r="T313" s="142">
        <f>S313*H313</f>
        <v>0</v>
      </c>
      <c r="AR313" s="143" t="s">
        <v>126</v>
      </c>
      <c r="AT313" s="143" t="s">
        <v>122</v>
      </c>
      <c r="AU313" s="143" t="s">
        <v>83</v>
      </c>
      <c r="AY313" s="17" t="s">
        <v>120</v>
      </c>
      <c r="BE313" s="144">
        <f>IF(N313="základní",J313,0)</f>
        <v>0</v>
      </c>
      <c r="BF313" s="144">
        <f>IF(N313="snížená",J313,0)</f>
        <v>0</v>
      </c>
      <c r="BG313" s="144">
        <f>IF(N313="zákl. přenesená",J313,0)</f>
        <v>0</v>
      </c>
      <c r="BH313" s="144">
        <f>IF(N313="sníž. přenesená",J313,0)</f>
        <v>0</v>
      </c>
      <c r="BI313" s="144">
        <f>IF(N313="nulová",J313,0)</f>
        <v>0</v>
      </c>
      <c r="BJ313" s="17" t="s">
        <v>81</v>
      </c>
      <c r="BK313" s="144">
        <f>ROUND(I313*H313,2)</f>
        <v>0</v>
      </c>
      <c r="BL313" s="17" t="s">
        <v>126</v>
      </c>
      <c r="BM313" s="143" t="s">
        <v>813</v>
      </c>
    </row>
    <row r="314" spans="2:65" s="12" customFormat="1">
      <c r="B314" s="145"/>
      <c r="D314" s="146" t="s">
        <v>128</v>
      </c>
      <c r="E314" s="147" t="s">
        <v>1</v>
      </c>
      <c r="F314" s="148" t="s">
        <v>784</v>
      </c>
      <c r="H314" s="147" t="s">
        <v>1</v>
      </c>
      <c r="I314" s="149"/>
      <c r="L314" s="145"/>
      <c r="M314" s="150"/>
      <c r="T314" s="151"/>
      <c r="AT314" s="147" t="s">
        <v>128</v>
      </c>
      <c r="AU314" s="147" t="s">
        <v>83</v>
      </c>
      <c r="AV314" s="12" t="s">
        <v>81</v>
      </c>
      <c r="AW314" s="12" t="s">
        <v>30</v>
      </c>
      <c r="AX314" s="12" t="s">
        <v>73</v>
      </c>
      <c r="AY314" s="147" t="s">
        <v>120</v>
      </c>
    </row>
    <row r="315" spans="2:65" s="13" customFormat="1" ht="22.5">
      <c r="B315" s="152"/>
      <c r="D315" s="146" t="s">
        <v>128</v>
      </c>
      <c r="E315" s="153" t="s">
        <v>1</v>
      </c>
      <c r="F315" s="154" t="s">
        <v>814</v>
      </c>
      <c r="H315" s="155">
        <v>22.7</v>
      </c>
      <c r="I315" s="156"/>
      <c r="L315" s="152"/>
      <c r="M315" s="157"/>
      <c r="T315" s="158"/>
      <c r="AT315" s="153" t="s">
        <v>128</v>
      </c>
      <c r="AU315" s="153" t="s">
        <v>83</v>
      </c>
      <c r="AV315" s="13" t="s">
        <v>83</v>
      </c>
      <c r="AW315" s="13" t="s">
        <v>30</v>
      </c>
      <c r="AX315" s="13" t="s">
        <v>81</v>
      </c>
      <c r="AY315" s="153" t="s">
        <v>120</v>
      </c>
    </row>
    <row r="316" spans="2:65" s="1" customFormat="1" ht="24.2" customHeight="1">
      <c r="B316" s="32"/>
      <c r="C316" s="132" t="s">
        <v>301</v>
      </c>
      <c r="D316" s="132" t="s">
        <v>122</v>
      </c>
      <c r="E316" s="133" t="s">
        <v>815</v>
      </c>
      <c r="F316" s="134" t="s">
        <v>816</v>
      </c>
      <c r="G316" s="135" t="s">
        <v>163</v>
      </c>
      <c r="H316" s="136">
        <v>106.86</v>
      </c>
      <c r="I316" s="137"/>
      <c r="J316" s="138">
        <f>ROUND(I316*H316,2)</f>
        <v>0</v>
      </c>
      <c r="K316" s="134" t="s">
        <v>144</v>
      </c>
      <c r="L316" s="32"/>
      <c r="M316" s="139" t="s">
        <v>1</v>
      </c>
      <c r="N316" s="140" t="s">
        <v>38</v>
      </c>
      <c r="P316" s="141">
        <f>O316*H316</f>
        <v>0</v>
      </c>
      <c r="Q316" s="141">
        <v>0</v>
      </c>
      <c r="R316" s="141">
        <f>Q316*H316</f>
        <v>0</v>
      </c>
      <c r="S316" s="141">
        <v>0</v>
      </c>
      <c r="T316" s="142">
        <f>S316*H316</f>
        <v>0</v>
      </c>
      <c r="AR316" s="143" t="s">
        <v>126</v>
      </c>
      <c r="AT316" s="143" t="s">
        <v>122</v>
      </c>
      <c r="AU316" s="143" t="s">
        <v>83</v>
      </c>
      <c r="AY316" s="17" t="s">
        <v>120</v>
      </c>
      <c r="BE316" s="144">
        <f>IF(N316="základní",J316,0)</f>
        <v>0</v>
      </c>
      <c r="BF316" s="144">
        <f>IF(N316="snížená",J316,0)</f>
        <v>0</v>
      </c>
      <c r="BG316" s="144">
        <f>IF(N316="zákl. přenesená",J316,0)</f>
        <v>0</v>
      </c>
      <c r="BH316" s="144">
        <f>IF(N316="sníž. přenesená",J316,0)</f>
        <v>0</v>
      </c>
      <c r="BI316" s="144">
        <f>IF(N316="nulová",J316,0)</f>
        <v>0</v>
      </c>
      <c r="BJ316" s="17" t="s">
        <v>81</v>
      </c>
      <c r="BK316" s="144">
        <f>ROUND(I316*H316,2)</f>
        <v>0</v>
      </c>
      <c r="BL316" s="17" t="s">
        <v>126</v>
      </c>
      <c r="BM316" s="143" t="s">
        <v>817</v>
      </c>
    </row>
    <row r="317" spans="2:65" s="12" customFormat="1">
      <c r="B317" s="145"/>
      <c r="D317" s="146" t="s">
        <v>128</v>
      </c>
      <c r="E317" s="147" t="s">
        <v>1</v>
      </c>
      <c r="F317" s="148" t="s">
        <v>722</v>
      </c>
      <c r="H317" s="147" t="s">
        <v>1</v>
      </c>
      <c r="I317" s="149"/>
      <c r="L317" s="145"/>
      <c r="M317" s="150"/>
      <c r="T317" s="151"/>
      <c r="AT317" s="147" t="s">
        <v>128</v>
      </c>
      <c r="AU317" s="147" t="s">
        <v>83</v>
      </c>
      <c r="AV317" s="12" t="s">
        <v>81</v>
      </c>
      <c r="AW317" s="12" t="s">
        <v>30</v>
      </c>
      <c r="AX317" s="12" t="s">
        <v>73</v>
      </c>
      <c r="AY317" s="147" t="s">
        <v>120</v>
      </c>
    </row>
    <row r="318" spans="2:65" s="13" customFormat="1">
      <c r="B318" s="152"/>
      <c r="D318" s="146" t="s">
        <v>128</v>
      </c>
      <c r="E318" s="153" t="s">
        <v>1</v>
      </c>
      <c r="F318" s="154" t="s">
        <v>818</v>
      </c>
      <c r="H318" s="155">
        <v>66.12</v>
      </c>
      <c r="I318" s="156"/>
      <c r="L318" s="152"/>
      <c r="M318" s="157"/>
      <c r="T318" s="158"/>
      <c r="AT318" s="153" t="s">
        <v>128</v>
      </c>
      <c r="AU318" s="153" t="s">
        <v>83</v>
      </c>
      <c r="AV318" s="13" t="s">
        <v>83</v>
      </c>
      <c r="AW318" s="13" t="s">
        <v>30</v>
      </c>
      <c r="AX318" s="13" t="s">
        <v>73</v>
      </c>
      <c r="AY318" s="153" t="s">
        <v>120</v>
      </c>
    </row>
    <row r="319" spans="2:65" s="13" customFormat="1">
      <c r="B319" s="152"/>
      <c r="D319" s="146" t="s">
        <v>128</v>
      </c>
      <c r="E319" s="153" t="s">
        <v>1</v>
      </c>
      <c r="F319" s="154" t="s">
        <v>819</v>
      </c>
      <c r="H319" s="155">
        <v>20.95</v>
      </c>
      <c r="I319" s="156"/>
      <c r="L319" s="152"/>
      <c r="M319" s="157"/>
      <c r="T319" s="158"/>
      <c r="AT319" s="153" t="s">
        <v>128</v>
      </c>
      <c r="AU319" s="153" t="s">
        <v>83</v>
      </c>
      <c r="AV319" s="13" t="s">
        <v>83</v>
      </c>
      <c r="AW319" s="13" t="s">
        <v>30</v>
      </c>
      <c r="AX319" s="13" t="s">
        <v>73</v>
      </c>
      <c r="AY319" s="153" t="s">
        <v>120</v>
      </c>
    </row>
    <row r="320" spans="2:65" s="13" customFormat="1">
      <c r="B320" s="152"/>
      <c r="D320" s="146" t="s">
        <v>128</v>
      </c>
      <c r="E320" s="153" t="s">
        <v>1</v>
      </c>
      <c r="F320" s="154" t="s">
        <v>820</v>
      </c>
      <c r="H320" s="155">
        <v>13.502000000000001</v>
      </c>
      <c r="I320" s="156"/>
      <c r="L320" s="152"/>
      <c r="M320" s="157"/>
      <c r="T320" s="158"/>
      <c r="AT320" s="153" t="s">
        <v>128</v>
      </c>
      <c r="AU320" s="153" t="s">
        <v>83</v>
      </c>
      <c r="AV320" s="13" t="s">
        <v>83</v>
      </c>
      <c r="AW320" s="13" t="s">
        <v>30</v>
      </c>
      <c r="AX320" s="13" t="s">
        <v>73</v>
      </c>
      <c r="AY320" s="153" t="s">
        <v>120</v>
      </c>
    </row>
    <row r="321" spans="2:65" s="12" customFormat="1">
      <c r="B321" s="145"/>
      <c r="D321" s="146" t="s">
        <v>128</v>
      </c>
      <c r="E321" s="147" t="s">
        <v>1</v>
      </c>
      <c r="F321" s="148" t="s">
        <v>725</v>
      </c>
      <c r="H321" s="147" t="s">
        <v>1</v>
      </c>
      <c r="I321" s="149"/>
      <c r="L321" s="145"/>
      <c r="M321" s="150"/>
      <c r="T321" s="151"/>
      <c r="AT321" s="147" t="s">
        <v>128</v>
      </c>
      <c r="AU321" s="147" t="s">
        <v>83</v>
      </c>
      <c r="AV321" s="12" t="s">
        <v>81</v>
      </c>
      <c r="AW321" s="12" t="s">
        <v>30</v>
      </c>
      <c r="AX321" s="12" t="s">
        <v>73</v>
      </c>
      <c r="AY321" s="147" t="s">
        <v>120</v>
      </c>
    </row>
    <row r="322" spans="2:65" s="13" customFormat="1">
      <c r="B322" s="152"/>
      <c r="D322" s="146" t="s">
        <v>128</v>
      </c>
      <c r="E322" s="153" t="s">
        <v>1</v>
      </c>
      <c r="F322" s="154" t="s">
        <v>821</v>
      </c>
      <c r="H322" s="155">
        <v>3.5640000000000001</v>
      </c>
      <c r="I322" s="156"/>
      <c r="L322" s="152"/>
      <c r="M322" s="157"/>
      <c r="T322" s="158"/>
      <c r="AT322" s="153" t="s">
        <v>128</v>
      </c>
      <c r="AU322" s="153" t="s">
        <v>83</v>
      </c>
      <c r="AV322" s="13" t="s">
        <v>83</v>
      </c>
      <c r="AW322" s="13" t="s">
        <v>30</v>
      </c>
      <c r="AX322" s="13" t="s">
        <v>73</v>
      </c>
      <c r="AY322" s="153" t="s">
        <v>120</v>
      </c>
    </row>
    <row r="323" spans="2:65" s="12" customFormat="1">
      <c r="B323" s="145"/>
      <c r="D323" s="146" t="s">
        <v>128</v>
      </c>
      <c r="E323" s="147" t="s">
        <v>1</v>
      </c>
      <c r="F323" s="148" t="s">
        <v>727</v>
      </c>
      <c r="H323" s="147" t="s">
        <v>1</v>
      </c>
      <c r="I323" s="149"/>
      <c r="L323" s="145"/>
      <c r="M323" s="150"/>
      <c r="T323" s="151"/>
      <c r="AT323" s="147" t="s">
        <v>128</v>
      </c>
      <c r="AU323" s="147" t="s">
        <v>83</v>
      </c>
      <c r="AV323" s="12" t="s">
        <v>81</v>
      </c>
      <c r="AW323" s="12" t="s">
        <v>30</v>
      </c>
      <c r="AX323" s="12" t="s">
        <v>73</v>
      </c>
      <c r="AY323" s="147" t="s">
        <v>120</v>
      </c>
    </row>
    <row r="324" spans="2:65" s="13" customFormat="1">
      <c r="B324" s="152"/>
      <c r="D324" s="146" t="s">
        <v>128</v>
      </c>
      <c r="E324" s="153" t="s">
        <v>1</v>
      </c>
      <c r="F324" s="154" t="s">
        <v>822</v>
      </c>
      <c r="H324" s="155">
        <v>2.7240000000000002</v>
      </c>
      <c r="I324" s="156"/>
      <c r="L324" s="152"/>
      <c r="M324" s="157"/>
      <c r="T324" s="158"/>
      <c r="AT324" s="153" t="s">
        <v>128</v>
      </c>
      <c r="AU324" s="153" t="s">
        <v>83</v>
      </c>
      <c r="AV324" s="13" t="s">
        <v>83</v>
      </c>
      <c r="AW324" s="13" t="s">
        <v>30</v>
      </c>
      <c r="AX324" s="13" t="s">
        <v>73</v>
      </c>
      <c r="AY324" s="153" t="s">
        <v>120</v>
      </c>
    </row>
    <row r="325" spans="2:65" s="14" customFormat="1">
      <c r="B325" s="159"/>
      <c r="D325" s="146" t="s">
        <v>128</v>
      </c>
      <c r="E325" s="160" t="s">
        <v>1</v>
      </c>
      <c r="F325" s="161" t="s">
        <v>141</v>
      </c>
      <c r="H325" s="162">
        <v>106.86</v>
      </c>
      <c r="I325" s="163"/>
      <c r="L325" s="159"/>
      <c r="M325" s="164"/>
      <c r="T325" s="165"/>
      <c r="AT325" s="160" t="s">
        <v>128</v>
      </c>
      <c r="AU325" s="160" t="s">
        <v>83</v>
      </c>
      <c r="AV325" s="14" t="s">
        <v>126</v>
      </c>
      <c r="AW325" s="14" t="s">
        <v>30</v>
      </c>
      <c r="AX325" s="14" t="s">
        <v>81</v>
      </c>
      <c r="AY325" s="160" t="s">
        <v>120</v>
      </c>
    </row>
    <row r="326" spans="2:65" s="11" customFormat="1" ht="22.9" customHeight="1">
      <c r="B326" s="120"/>
      <c r="D326" s="121" t="s">
        <v>72</v>
      </c>
      <c r="E326" s="130" t="s">
        <v>177</v>
      </c>
      <c r="F326" s="130" t="s">
        <v>823</v>
      </c>
      <c r="I326" s="123"/>
      <c r="J326" s="131">
        <f>BK326</f>
        <v>0</v>
      </c>
      <c r="L326" s="120"/>
      <c r="M326" s="125"/>
      <c r="P326" s="126">
        <v>0</v>
      </c>
      <c r="R326" s="126">
        <v>0</v>
      </c>
      <c r="T326" s="127">
        <v>0</v>
      </c>
      <c r="AR326" s="121" t="s">
        <v>81</v>
      </c>
      <c r="AT326" s="128" t="s">
        <v>72</v>
      </c>
      <c r="AU326" s="128" t="s">
        <v>81</v>
      </c>
      <c r="AY326" s="121" t="s">
        <v>120</v>
      </c>
      <c r="BK326" s="129">
        <v>0</v>
      </c>
    </row>
    <row r="327" spans="2:65" s="11" customFormat="1" ht="22.9" customHeight="1">
      <c r="B327" s="120"/>
      <c r="D327" s="121" t="s">
        <v>72</v>
      </c>
      <c r="E327" s="130" t="s">
        <v>198</v>
      </c>
      <c r="F327" s="130" t="s">
        <v>295</v>
      </c>
      <c r="I327" s="123"/>
      <c r="J327" s="131">
        <f>BK327</f>
        <v>0</v>
      </c>
      <c r="L327" s="120"/>
      <c r="M327" s="125"/>
      <c r="P327" s="126">
        <f>SUM(P328:P424)</f>
        <v>0</v>
      </c>
      <c r="R327" s="126">
        <f>SUM(R328:R424)</f>
        <v>85.022449500000022</v>
      </c>
      <c r="T327" s="127">
        <f>SUM(T328:T424)</f>
        <v>21.868960000000001</v>
      </c>
      <c r="AR327" s="121" t="s">
        <v>81</v>
      </c>
      <c r="AT327" s="128" t="s">
        <v>72</v>
      </c>
      <c r="AU327" s="128" t="s">
        <v>81</v>
      </c>
      <c r="AY327" s="121" t="s">
        <v>120</v>
      </c>
      <c r="BK327" s="129">
        <f>SUM(BK328:BK424)</f>
        <v>0</v>
      </c>
    </row>
    <row r="328" spans="2:65" s="1" customFormat="1" ht="33" customHeight="1">
      <c r="B328" s="32"/>
      <c r="C328" s="132" t="s">
        <v>307</v>
      </c>
      <c r="D328" s="132" t="s">
        <v>122</v>
      </c>
      <c r="E328" s="133" t="s">
        <v>824</v>
      </c>
      <c r="F328" s="134" t="s">
        <v>825</v>
      </c>
      <c r="G328" s="135" t="s">
        <v>125</v>
      </c>
      <c r="H328" s="136">
        <v>43</v>
      </c>
      <c r="I328" s="137"/>
      <c r="J328" s="138">
        <f>ROUND(I328*H328,2)</f>
        <v>0</v>
      </c>
      <c r="K328" s="134" t="s">
        <v>299</v>
      </c>
      <c r="L328" s="32"/>
      <c r="M328" s="139" t="s">
        <v>1</v>
      </c>
      <c r="N328" s="140" t="s">
        <v>38</v>
      </c>
      <c r="P328" s="141">
        <f>O328*H328</f>
        <v>0</v>
      </c>
      <c r="Q328" s="141">
        <v>8.0000000000000007E-5</v>
      </c>
      <c r="R328" s="141">
        <f>Q328*H328</f>
        <v>3.4400000000000003E-3</v>
      </c>
      <c r="S328" s="141">
        <v>0</v>
      </c>
      <c r="T328" s="142">
        <f>S328*H328</f>
        <v>0</v>
      </c>
      <c r="AR328" s="143" t="s">
        <v>126</v>
      </c>
      <c r="AT328" s="143" t="s">
        <v>122</v>
      </c>
      <c r="AU328" s="143" t="s">
        <v>83</v>
      </c>
      <c r="AY328" s="17" t="s">
        <v>120</v>
      </c>
      <c r="BE328" s="144">
        <f>IF(N328="základní",J328,0)</f>
        <v>0</v>
      </c>
      <c r="BF328" s="144">
        <f>IF(N328="snížená",J328,0)</f>
        <v>0</v>
      </c>
      <c r="BG328" s="144">
        <f>IF(N328="zákl. přenesená",J328,0)</f>
        <v>0</v>
      </c>
      <c r="BH328" s="144">
        <f>IF(N328="sníž. přenesená",J328,0)</f>
        <v>0</v>
      </c>
      <c r="BI328" s="144">
        <f>IF(N328="nulová",J328,0)</f>
        <v>0</v>
      </c>
      <c r="BJ328" s="17" t="s">
        <v>81</v>
      </c>
      <c r="BK328" s="144">
        <f>ROUND(I328*H328,2)</f>
        <v>0</v>
      </c>
      <c r="BL328" s="17" t="s">
        <v>126</v>
      </c>
      <c r="BM328" s="143" t="s">
        <v>826</v>
      </c>
    </row>
    <row r="329" spans="2:65" s="13" customFormat="1">
      <c r="B329" s="152"/>
      <c r="D329" s="146" t="s">
        <v>128</v>
      </c>
      <c r="E329" s="153" t="s">
        <v>1</v>
      </c>
      <c r="F329" s="154" t="s">
        <v>827</v>
      </c>
      <c r="H329" s="155">
        <v>43</v>
      </c>
      <c r="I329" s="156"/>
      <c r="L329" s="152"/>
      <c r="M329" s="157"/>
      <c r="T329" s="158"/>
      <c r="AT329" s="153" t="s">
        <v>128</v>
      </c>
      <c r="AU329" s="153" t="s">
        <v>83</v>
      </c>
      <c r="AV329" s="13" t="s">
        <v>83</v>
      </c>
      <c r="AW329" s="13" t="s">
        <v>30</v>
      </c>
      <c r="AX329" s="13" t="s">
        <v>81</v>
      </c>
      <c r="AY329" s="153" t="s">
        <v>120</v>
      </c>
    </row>
    <row r="330" spans="2:65" s="1" customFormat="1" ht="24.2" customHeight="1">
      <c r="B330" s="32"/>
      <c r="C330" s="173" t="s">
        <v>312</v>
      </c>
      <c r="D330" s="173" t="s">
        <v>242</v>
      </c>
      <c r="E330" s="174" t="s">
        <v>828</v>
      </c>
      <c r="F330" s="175" t="s">
        <v>829</v>
      </c>
      <c r="G330" s="176" t="s">
        <v>125</v>
      </c>
      <c r="H330" s="177">
        <v>43.645000000000003</v>
      </c>
      <c r="I330" s="179">
        <v>0</v>
      </c>
      <c r="J330" s="179">
        <f>ROUND(I330*H330,2)</f>
        <v>0</v>
      </c>
      <c r="K330" s="175" t="s">
        <v>299</v>
      </c>
      <c r="L330" s="180"/>
      <c r="M330" s="181" t="s">
        <v>1</v>
      </c>
      <c r="N330" s="182" t="s">
        <v>38</v>
      </c>
      <c r="P330" s="141">
        <f>O330*H330</f>
        <v>0</v>
      </c>
      <c r="Q330" s="141">
        <v>0.1</v>
      </c>
      <c r="R330" s="141">
        <f>Q330*H330</f>
        <v>4.3645000000000005</v>
      </c>
      <c r="S330" s="141">
        <v>0</v>
      </c>
      <c r="T330" s="142">
        <f>S330*H330</f>
        <v>0</v>
      </c>
      <c r="AR330" s="143" t="s">
        <v>198</v>
      </c>
      <c r="AT330" s="143" t="s">
        <v>242</v>
      </c>
      <c r="AU330" s="143" t="s">
        <v>83</v>
      </c>
      <c r="AY330" s="17" t="s">
        <v>120</v>
      </c>
      <c r="BE330" s="144">
        <f>IF(N330="základní",J330,0)</f>
        <v>0</v>
      </c>
      <c r="BF330" s="144">
        <f>IF(N330="snížená",J330,0)</f>
        <v>0</v>
      </c>
      <c r="BG330" s="144">
        <f>IF(N330="zákl. přenesená",J330,0)</f>
        <v>0</v>
      </c>
      <c r="BH330" s="144">
        <f>IF(N330="sníž. přenesená",J330,0)</f>
        <v>0</v>
      </c>
      <c r="BI330" s="144">
        <f>IF(N330="nulová",J330,0)</f>
        <v>0</v>
      </c>
      <c r="BJ330" s="17" t="s">
        <v>81</v>
      </c>
      <c r="BK330" s="144">
        <f>ROUND(I330*H330,2)</f>
        <v>0</v>
      </c>
      <c r="BL330" s="17" t="s">
        <v>126</v>
      </c>
      <c r="BM330" s="143" t="s">
        <v>830</v>
      </c>
    </row>
    <row r="331" spans="2:65" s="1" customFormat="1" ht="19.5">
      <c r="B331" s="32"/>
      <c r="D331" s="146" t="s">
        <v>305</v>
      </c>
      <c r="F331" s="183" t="s">
        <v>321</v>
      </c>
      <c r="I331" s="184"/>
      <c r="L331" s="32"/>
      <c r="M331" s="185"/>
      <c r="T331" s="56"/>
      <c r="AT331" s="17" t="s">
        <v>305</v>
      </c>
      <c r="AU331" s="17" t="s">
        <v>83</v>
      </c>
    </row>
    <row r="332" spans="2:65" s="13" customFormat="1">
      <c r="B332" s="152"/>
      <c r="D332" s="146" t="s">
        <v>128</v>
      </c>
      <c r="F332" s="154" t="s">
        <v>831</v>
      </c>
      <c r="H332" s="155">
        <v>43.645000000000003</v>
      </c>
      <c r="I332" s="156"/>
      <c r="L332" s="152"/>
      <c r="M332" s="157"/>
      <c r="T332" s="158"/>
      <c r="AT332" s="153" t="s">
        <v>128</v>
      </c>
      <c r="AU332" s="153" t="s">
        <v>83</v>
      </c>
      <c r="AV332" s="13" t="s">
        <v>83</v>
      </c>
      <c r="AW332" s="13" t="s">
        <v>4</v>
      </c>
      <c r="AX332" s="13" t="s">
        <v>81</v>
      </c>
      <c r="AY332" s="153" t="s">
        <v>120</v>
      </c>
    </row>
    <row r="333" spans="2:65" s="1" customFormat="1" ht="33" customHeight="1">
      <c r="B333" s="32"/>
      <c r="C333" s="132" t="s">
        <v>317</v>
      </c>
      <c r="D333" s="132" t="s">
        <v>122</v>
      </c>
      <c r="E333" s="133" t="s">
        <v>832</v>
      </c>
      <c r="F333" s="134" t="s">
        <v>833</v>
      </c>
      <c r="G333" s="135" t="s">
        <v>125</v>
      </c>
      <c r="H333" s="136">
        <v>56</v>
      </c>
      <c r="I333" s="137"/>
      <c r="J333" s="138">
        <f>ROUND(I333*H333,2)</f>
        <v>0</v>
      </c>
      <c r="K333" s="134" t="s">
        <v>299</v>
      </c>
      <c r="L333" s="32"/>
      <c r="M333" s="139" t="s">
        <v>1</v>
      </c>
      <c r="N333" s="140" t="s">
        <v>38</v>
      </c>
      <c r="P333" s="141">
        <f>O333*H333</f>
        <v>0</v>
      </c>
      <c r="Q333" s="141">
        <v>1.1E-4</v>
      </c>
      <c r="R333" s="141">
        <f>Q333*H333</f>
        <v>6.1600000000000005E-3</v>
      </c>
      <c r="S333" s="141">
        <v>0</v>
      </c>
      <c r="T333" s="142">
        <f>S333*H333</f>
        <v>0</v>
      </c>
      <c r="AR333" s="143" t="s">
        <v>126</v>
      </c>
      <c r="AT333" s="143" t="s">
        <v>122</v>
      </c>
      <c r="AU333" s="143" t="s">
        <v>83</v>
      </c>
      <c r="AY333" s="17" t="s">
        <v>120</v>
      </c>
      <c r="BE333" s="144">
        <f>IF(N333="základní",J333,0)</f>
        <v>0</v>
      </c>
      <c r="BF333" s="144">
        <f>IF(N333="snížená",J333,0)</f>
        <v>0</v>
      </c>
      <c r="BG333" s="144">
        <f>IF(N333="zákl. přenesená",J333,0)</f>
        <v>0</v>
      </c>
      <c r="BH333" s="144">
        <f>IF(N333="sníž. přenesená",J333,0)</f>
        <v>0</v>
      </c>
      <c r="BI333" s="144">
        <f>IF(N333="nulová",J333,0)</f>
        <v>0</v>
      </c>
      <c r="BJ333" s="17" t="s">
        <v>81</v>
      </c>
      <c r="BK333" s="144">
        <f>ROUND(I333*H333,2)</f>
        <v>0</v>
      </c>
      <c r="BL333" s="17" t="s">
        <v>126</v>
      </c>
      <c r="BM333" s="143" t="s">
        <v>834</v>
      </c>
    </row>
    <row r="334" spans="2:65" s="13" customFormat="1">
      <c r="B334" s="152"/>
      <c r="D334" s="146" t="s">
        <v>128</v>
      </c>
      <c r="E334" s="153" t="s">
        <v>1</v>
      </c>
      <c r="F334" s="154" t="s">
        <v>835</v>
      </c>
      <c r="H334" s="155">
        <v>50</v>
      </c>
      <c r="I334" s="156"/>
      <c r="L334" s="152"/>
      <c r="M334" s="157"/>
      <c r="T334" s="158"/>
      <c r="AT334" s="153" t="s">
        <v>128</v>
      </c>
      <c r="AU334" s="153" t="s">
        <v>83</v>
      </c>
      <c r="AV334" s="13" t="s">
        <v>83</v>
      </c>
      <c r="AW334" s="13" t="s">
        <v>30</v>
      </c>
      <c r="AX334" s="13" t="s">
        <v>73</v>
      </c>
      <c r="AY334" s="153" t="s">
        <v>120</v>
      </c>
    </row>
    <row r="335" spans="2:65" s="13" customFormat="1">
      <c r="B335" s="152"/>
      <c r="D335" s="146" t="s">
        <v>128</v>
      </c>
      <c r="E335" s="153" t="s">
        <v>1</v>
      </c>
      <c r="F335" s="154" t="s">
        <v>720</v>
      </c>
      <c r="H335" s="155">
        <v>6</v>
      </c>
      <c r="I335" s="156"/>
      <c r="L335" s="152"/>
      <c r="M335" s="157"/>
      <c r="T335" s="158"/>
      <c r="AT335" s="153" t="s">
        <v>128</v>
      </c>
      <c r="AU335" s="153" t="s">
        <v>83</v>
      </c>
      <c r="AV335" s="13" t="s">
        <v>83</v>
      </c>
      <c r="AW335" s="13" t="s">
        <v>30</v>
      </c>
      <c r="AX335" s="13" t="s">
        <v>73</v>
      </c>
      <c r="AY335" s="153" t="s">
        <v>120</v>
      </c>
    </row>
    <row r="336" spans="2:65" s="14" customFormat="1">
      <c r="B336" s="159"/>
      <c r="D336" s="146" t="s">
        <v>128</v>
      </c>
      <c r="E336" s="160" t="s">
        <v>1</v>
      </c>
      <c r="F336" s="161" t="s">
        <v>141</v>
      </c>
      <c r="H336" s="162">
        <v>56</v>
      </c>
      <c r="I336" s="163"/>
      <c r="L336" s="159"/>
      <c r="M336" s="164"/>
      <c r="T336" s="165"/>
      <c r="AT336" s="160" t="s">
        <v>128</v>
      </c>
      <c r="AU336" s="160" t="s">
        <v>83</v>
      </c>
      <c r="AV336" s="14" t="s">
        <v>126</v>
      </c>
      <c r="AW336" s="14" t="s">
        <v>30</v>
      </c>
      <c r="AX336" s="14" t="s">
        <v>81</v>
      </c>
      <c r="AY336" s="160" t="s">
        <v>120</v>
      </c>
    </row>
    <row r="337" spans="2:65" s="1" customFormat="1" ht="24.2" customHeight="1">
      <c r="B337" s="32"/>
      <c r="C337" s="173" t="s">
        <v>322</v>
      </c>
      <c r="D337" s="173" t="s">
        <v>242</v>
      </c>
      <c r="E337" s="174" t="s">
        <v>836</v>
      </c>
      <c r="F337" s="175" t="s">
        <v>837</v>
      </c>
      <c r="G337" s="176" t="s">
        <v>125</v>
      </c>
      <c r="H337" s="177">
        <v>56.84</v>
      </c>
      <c r="I337" s="179">
        <v>0</v>
      </c>
      <c r="J337" s="179">
        <f>ROUND(I337*H337,2)</f>
        <v>0</v>
      </c>
      <c r="K337" s="175" t="s">
        <v>299</v>
      </c>
      <c r="L337" s="180"/>
      <c r="M337" s="181" t="s">
        <v>1</v>
      </c>
      <c r="N337" s="182" t="s">
        <v>38</v>
      </c>
      <c r="P337" s="141">
        <f>O337*H337</f>
        <v>0</v>
      </c>
      <c r="Q337" s="141">
        <v>0.152</v>
      </c>
      <c r="R337" s="141">
        <f>Q337*H337</f>
        <v>8.6396800000000002</v>
      </c>
      <c r="S337" s="141">
        <v>0</v>
      </c>
      <c r="T337" s="142">
        <f>S337*H337</f>
        <v>0</v>
      </c>
      <c r="AR337" s="143" t="s">
        <v>198</v>
      </c>
      <c r="AT337" s="143" t="s">
        <v>242</v>
      </c>
      <c r="AU337" s="143" t="s">
        <v>83</v>
      </c>
      <c r="AY337" s="17" t="s">
        <v>120</v>
      </c>
      <c r="BE337" s="144">
        <f>IF(N337="základní",J337,0)</f>
        <v>0</v>
      </c>
      <c r="BF337" s="144">
        <f>IF(N337="snížená",J337,0)</f>
        <v>0</v>
      </c>
      <c r="BG337" s="144">
        <f>IF(N337="zákl. přenesená",J337,0)</f>
        <v>0</v>
      </c>
      <c r="BH337" s="144">
        <f>IF(N337="sníž. přenesená",J337,0)</f>
        <v>0</v>
      </c>
      <c r="BI337" s="144">
        <f>IF(N337="nulová",J337,0)</f>
        <v>0</v>
      </c>
      <c r="BJ337" s="17" t="s">
        <v>81</v>
      </c>
      <c r="BK337" s="144">
        <f>ROUND(I337*H337,2)</f>
        <v>0</v>
      </c>
      <c r="BL337" s="17" t="s">
        <v>126</v>
      </c>
      <c r="BM337" s="143" t="s">
        <v>838</v>
      </c>
    </row>
    <row r="338" spans="2:65" s="1" customFormat="1" ht="19.5">
      <c r="B338" s="32"/>
      <c r="D338" s="146" t="s">
        <v>305</v>
      </c>
      <c r="F338" s="183" t="s">
        <v>321</v>
      </c>
      <c r="I338" s="184"/>
      <c r="L338" s="32"/>
      <c r="M338" s="185"/>
      <c r="T338" s="56"/>
      <c r="AT338" s="17" t="s">
        <v>305</v>
      </c>
      <c r="AU338" s="17" t="s">
        <v>83</v>
      </c>
    </row>
    <row r="339" spans="2:65" s="13" customFormat="1">
      <c r="B339" s="152"/>
      <c r="D339" s="146" t="s">
        <v>128</v>
      </c>
      <c r="F339" s="154" t="s">
        <v>839</v>
      </c>
      <c r="H339" s="155">
        <v>56.84</v>
      </c>
      <c r="I339" s="156"/>
      <c r="L339" s="152"/>
      <c r="M339" s="157"/>
      <c r="T339" s="158"/>
      <c r="AT339" s="153" t="s">
        <v>128</v>
      </c>
      <c r="AU339" s="153" t="s">
        <v>83</v>
      </c>
      <c r="AV339" s="13" t="s">
        <v>83</v>
      </c>
      <c r="AW339" s="13" t="s">
        <v>4</v>
      </c>
      <c r="AX339" s="13" t="s">
        <v>81</v>
      </c>
      <c r="AY339" s="153" t="s">
        <v>120</v>
      </c>
    </row>
    <row r="340" spans="2:65" s="1" customFormat="1" ht="33" customHeight="1">
      <c r="B340" s="32"/>
      <c r="C340" s="132" t="s">
        <v>328</v>
      </c>
      <c r="D340" s="132" t="s">
        <v>122</v>
      </c>
      <c r="E340" s="133" t="s">
        <v>840</v>
      </c>
      <c r="F340" s="134" t="s">
        <v>841</v>
      </c>
      <c r="G340" s="135" t="s">
        <v>125</v>
      </c>
      <c r="H340" s="136">
        <v>126</v>
      </c>
      <c r="I340" s="137"/>
      <c r="J340" s="138">
        <f>ROUND(I340*H340,2)</f>
        <v>0</v>
      </c>
      <c r="K340" s="134" t="s">
        <v>144</v>
      </c>
      <c r="L340" s="32"/>
      <c r="M340" s="139" t="s">
        <v>1</v>
      </c>
      <c r="N340" s="140" t="s">
        <v>38</v>
      </c>
      <c r="P340" s="141">
        <f>O340*H340</f>
        <v>0</v>
      </c>
      <c r="Q340" s="141">
        <v>1.3999999999999999E-4</v>
      </c>
      <c r="R340" s="141">
        <f>Q340*H340</f>
        <v>1.7639999999999999E-2</v>
      </c>
      <c r="S340" s="141">
        <v>0</v>
      </c>
      <c r="T340" s="142">
        <f>S340*H340</f>
        <v>0</v>
      </c>
      <c r="AR340" s="143" t="s">
        <v>126</v>
      </c>
      <c r="AT340" s="143" t="s">
        <v>122</v>
      </c>
      <c r="AU340" s="143" t="s">
        <v>83</v>
      </c>
      <c r="AY340" s="17" t="s">
        <v>120</v>
      </c>
      <c r="BE340" s="144">
        <f>IF(N340="základní",J340,0)</f>
        <v>0</v>
      </c>
      <c r="BF340" s="144">
        <f>IF(N340="snížená",J340,0)</f>
        <v>0</v>
      </c>
      <c r="BG340" s="144">
        <f>IF(N340="zákl. přenesená",J340,0)</f>
        <v>0</v>
      </c>
      <c r="BH340" s="144">
        <f>IF(N340="sníž. přenesená",J340,0)</f>
        <v>0</v>
      </c>
      <c r="BI340" s="144">
        <f>IF(N340="nulová",J340,0)</f>
        <v>0</v>
      </c>
      <c r="BJ340" s="17" t="s">
        <v>81</v>
      </c>
      <c r="BK340" s="144">
        <f>ROUND(I340*H340,2)</f>
        <v>0</v>
      </c>
      <c r="BL340" s="17" t="s">
        <v>126</v>
      </c>
      <c r="BM340" s="143" t="s">
        <v>842</v>
      </c>
    </row>
    <row r="341" spans="2:65" s="13" customFormat="1">
      <c r="B341" s="152"/>
      <c r="D341" s="146" t="s">
        <v>128</v>
      </c>
      <c r="E341" s="153" t="s">
        <v>1</v>
      </c>
      <c r="F341" s="154" t="s">
        <v>843</v>
      </c>
      <c r="H341" s="155">
        <v>120</v>
      </c>
      <c r="I341" s="156"/>
      <c r="L341" s="152"/>
      <c r="M341" s="157"/>
      <c r="T341" s="158"/>
      <c r="AT341" s="153" t="s">
        <v>128</v>
      </c>
      <c r="AU341" s="153" t="s">
        <v>83</v>
      </c>
      <c r="AV341" s="13" t="s">
        <v>83</v>
      </c>
      <c r="AW341" s="13" t="s">
        <v>30</v>
      </c>
      <c r="AX341" s="13" t="s">
        <v>73</v>
      </c>
      <c r="AY341" s="153" t="s">
        <v>120</v>
      </c>
    </row>
    <row r="342" spans="2:65" s="13" customFormat="1">
      <c r="B342" s="152"/>
      <c r="D342" s="146" t="s">
        <v>128</v>
      </c>
      <c r="E342" s="153" t="s">
        <v>1</v>
      </c>
      <c r="F342" s="154" t="s">
        <v>719</v>
      </c>
      <c r="H342" s="155">
        <v>6</v>
      </c>
      <c r="I342" s="156"/>
      <c r="L342" s="152"/>
      <c r="M342" s="157"/>
      <c r="T342" s="158"/>
      <c r="AT342" s="153" t="s">
        <v>128</v>
      </c>
      <c r="AU342" s="153" t="s">
        <v>83</v>
      </c>
      <c r="AV342" s="13" t="s">
        <v>83</v>
      </c>
      <c r="AW342" s="13" t="s">
        <v>30</v>
      </c>
      <c r="AX342" s="13" t="s">
        <v>73</v>
      </c>
      <c r="AY342" s="153" t="s">
        <v>120</v>
      </c>
    </row>
    <row r="343" spans="2:65" s="14" customFormat="1">
      <c r="B343" s="159"/>
      <c r="D343" s="146" t="s">
        <v>128</v>
      </c>
      <c r="E343" s="160" t="s">
        <v>1</v>
      </c>
      <c r="F343" s="161" t="s">
        <v>141</v>
      </c>
      <c r="H343" s="162">
        <v>126</v>
      </c>
      <c r="I343" s="163"/>
      <c r="L343" s="159"/>
      <c r="M343" s="164"/>
      <c r="T343" s="165"/>
      <c r="AT343" s="160" t="s">
        <v>128</v>
      </c>
      <c r="AU343" s="160" t="s">
        <v>83</v>
      </c>
      <c r="AV343" s="14" t="s">
        <v>126</v>
      </c>
      <c r="AW343" s="14" t="s">
        <v>30</v>
      </c>
      <c r="AX343" s="14" t="s">
        <v>81</v>
      </c>
      <c r="AY343" s="160" t="s">
        <v>120</v>
      </c>
    </row>
    <row r="344" spans="2:65" s="1" customFormat="1" ht="24.2" customHeight="1">
      <c r="B344" s="32"/>
      <c r="C344" s="173" t="s">
        <v>332</v>
      </c>
      <c r="D344" s="173" t="s">
        <v>242</v>
      </c>
      <c r="E344" s="174" t="s">
        <v>844</v>
      </c>
      <c r="F344" s="175" t="s">
        <v>845</v>
      </c>
      <c r="G344" s="176" t="s">
        <v>125</v>
      </c>
      <c r="H344" s="177">
        <v>127.89</v>
      </c>
      <c r="I344" s="179">
        <v>0</v>
      </c>
      <c r="J344" s="179">
        <f>ROUND(I344*H344,2)</f>
        <v>0</v>
      </c>
      <c r="K344" s="175" t="s">
        <v>144</v>
      </c>
      <c r="L344" s="180"/>
      <c r="M344" s="181" t="s">
        <v>1</v>
      </c>
      <c r="N344" s="182" t="s">
        <v>38</v>
      </c>
      <c r="P344" s="141">
        <f>O344*H344</f>
        <v>0</v>
      </c>
      <c r="Q344" s="141">
        <v>0.23</v>
      </c>
      <c r="R344" s="141">
        <f>Q344*H344</f>
        <v>29.4147</v>
      </c>
      <c r="S344" s="141">
        <v>0</v>
      </c>
      <c r="T344" s="142">
        <f>S344*H344</f>
        <v>0</v>
      </c>
      <c r="AR344" s="143" t="s">
        <v>198</v>
      </c>
      <c r="AT344" s="143" t="s">
        <v>242</v>
      </c>
      <c r="AU344" s="143" t="s">
        <v>83</v>
      </c>
      <c r="AY344" s="17" t="s">
        <v>120</v>
      </c>
      <c r="BE344" s="144">
        <f>IF(N344="základní",J344,0)</f>
        <v>0</v>
      </c>
      <c r="BF344" s="144">
        <f>IF(N344="snížená",J344,0)</f>
        <v>0</v>
      </c>
      <c r="BG344" s="144">
        <f>IF(N344="zákl. přenesená",J344,0)</f>
        <v>0</v>
      </c>
      <c r="BH344" s="144">
        <f>IF(N344="sníž. přenesená",J344,0)</f>
        <v>0</v>
      </c>
      <c r="BI344" s="144">
        <f>IF(N344="nulová",J344,0)</f>
        <v>0</v>
      </c>
      <c r="BJ344" s="17" t="s">
        <v>81</v>
      </c>
      <c r="BK344" s="144">
        <f>ROUND(I344*H344,2)</f>
        <v>0</v>
      </c>
      <c r="BL344" s="17" t="s">
        <v>126</v>
      </c>
      <c r="BM344" s="143" t="s">
        <v>846</v>
      </c>
    </row>
    <row r="345" spans="2:65" s="1" customFormat="1" ht="19.5">
      <c r="B345" s="32"/>
      <c r="D345" s="146" t="s">
        <v>305</v>
      </c>
      <c r="F345" s="183" t="s">
        <v>321</v>
      </c>
      <c r="I345" s="184"/>
      <c r="L345" s="32"/>
      <c r="M345" s="185"/>
      <c r="T345" s="56"/>
      <c r="AT345" s="17" t="s">
        <v>305</v>
      </c>
      <c r="AU345" s="17" t="s">
        <v>83</v>
      </c>
    </row>
    <row r="346" spans="2:65" s="13" customFormat="1">
      <c r="B346" s="152"/>
      <c r="D346" s="146" t="s">
        <v>128</v>
      </c>
      <c r="F346" s="154" t="s">
        <v>847</v>
      </c>
      <c r="H346" s="155">
        <v>127.89</v>
      </c>
      <c r="I346" s="156"/>
      <c r="L346" s="152"/>
      <c r="M346" s="157"/>
      <c r="T346" s="158"/>
      <c r="AT346" s="153" t="s">
        <v>128</v>
      </c>
      <c r="AU346" s="153" t="s">
        <v>83</v>
      </c>
      <c r="AV346" s="13" t="s">
        <v>83</v>
      </c>
      <c r="AW346" s="13" t="s">
        <v>4</v>
      </c>
      <c r="AX346" s="13" t="s">
        <v>81</v>
      </c>
      <c r="AY346" s="153" t="s">
        <v>120</v>
      </c>
    </row>
    <row r="347" spans="2:65" s="1" customFormat="1" ht="24.2" customHeight="1">
      <c r="B347" s="32"/>
      <c r="C347" s="132" t="s">
        <v>336</v>
      </c>
      <c r="D347" s="132" t="s">
        <v>122</v>
      </c>
      <c r="E347" s="133" t="s">
        <v>848</v>
      </c>
      <c r="F347" s="134" t="s">
        <v>849</v>
      </c>
      <c r="G347" s="135" t="s">
        <v>298</v>
      </c>
      <c r="H347" s="136">
        <v>11</v>
      </c>
      <c r="I347" s="137"/>
      <c r="J347" s="138">
        <f>ROUND(I347*H347,2)</f>
        <v>0</v>
      </c>
      <c r="K347" s="134" t="s">
        <v>299</v>
      </c>
      <c r="L347" s="32"/>
      <c r="M347" s="139" t="s">
        <v>1</v>
      </c>
      <c r="N347" s="140" t="s">
        <v>38</v>
      </c>
      <c r="P347" s="141">
        <f>O347*H347</f>
        <v>0</v>
      </c>
      <c r="Q347" s="141">
        <v>1.6000000000000001E-4</v>
      </c>
      <c r="R347" s="141">
        <f>Q347*H347</f>
        <v>1.7600000000000001E-3</v>
      </c>
      <c r="S347" s="141">
        <v>0</v>
      </c>
      <c r="T347" s="142">
        <f>S347*H347</f>
        <v>0</v>
      </c>
      <c r="AR347" s="143" t="s">
        <v>126</v>
      </c>
      <c r="AT347" s="143" t="s">
        <v>122</v>
      </c>
      <c r="AU347" s="143" t="s">
        <v>83</v>
      </c>
      <c r="AY347" s="17" t="s">
        <v>120</v>
      </c>
      <c r="BE347" s="144">
        <f>IF(N347="základní",J347,0)</f>
        <v>0</v>
      </c>
      <c r="BF347" s="144">
        <f>IF(N347="snížená",J347,0)</f>
        <v>0</v>
      </c>
      <c r="BG347" s="144">
        <f>IF(N347="zákl. přenesená",J347,0)</f>
        <v>0</v>
      </c>
      <c r="BH347" s="144">
        <f>IF(N347="sníž. přenesená",J347,0)</f>
        <v>0</v>
      </c>
      <c r="BI347" s="144">
        <f>IF(N347="nulová",J347,0)</f>
        <v>0</v>
      </c>
      <c r="BJ347" s="17" t="s">
        <v>81</v>
      </c>
      <c r="BK347" s="144">
        <f>ROUND(I347*H347,2)</f>
        <v>0</v>
      </c>
      <c r="BL347" s="17" t="s">
        <v>126</v>
      </c>
      <c r="BM347" s="143" t="s">
        <v>850</v>
      </c>
    </row>
    <row r="348" spans="2:65" s="13" customFormat="1">
      <c r="B348" s="152"/>
      <c r="D348" s="146" t="s">
        <v>128</v>
      </c>
      <c r="E348" s="153" t="s">
        <v>1</v>
      </c>
      <c r="F348" s="154" t="s">
        <v>851</v>
      </c>
      <c r="H348" s="155">
        <v>11</v>
      </c>
      <c r="I348" s="156"/>
      <c r="L348" s="152"/>
      <c r="M348" s="157"/>
      <c r="T348" s="158"/>
      <c r="AT348" s="153" t="s">
        <v>128</v>
      </c>
      <c r="AU348" s="153" t="s">
        <v>83</v>
      </c>
      <c r="AV348" s="13" t="s">
        <v>83</v>
      </c>
      <c r="AW348" s="13" t="s">
        <v>30</v>
      </c>
      <c r="AX348" s="13" t="s">
        <v>81</v>
      </c>
      <c r="AY348" s="153" t="s">
        <v>120</v>
      </c>
    </row>
    <row r="349" spans="2:65" s="1" customFormat="1" ht="24.2" customHeight="1">
      <c r="B349" s="32"/>
      <c r="C349" s="173" t="s">
        <v>340</v>
      </c>
      <c r="D349" s="173" t="s">
        <v>242</v>
      </c>
      <c r="E349" s="174" t="s">
        <v>852</v>
      </c>
      <c r="F349" s="175" t="s">
        <v>853</v>
      </c>
      <c r="G349" s="176" t="s">
        <v>298</v>
      </c>
      <c r="H349" s="177">
        <v>11.164999999999999</v>
      </c>
      <c r="I349" s="179">
        <v>0</v>
      </c>
      <c r="J349" s="179">
        <f>ROUND(I349*H349,2)</f>
        <v>0</v>
      </c>
      <c r="K349" s="175" t="s">
        <v>1</v>
      </c>
      <c r="L349" s="180"/>
      <c r="M349" s="181" t="s">
        <v>1</v>
      </c>
      <c r="N349" s="182" t="s">
        <v>38</v>
      </c>
      <c r="P349" s="141">
        <f>O349*H349</f>
        <v>0</v>
      </c>
      <c r="Q349" s="141">
        <v>7.4999999999999997E-2</v>
      </c>
      <c r="R349" s="141">
        <f>Q349*H349</f>
        <v>0.83737499999999987</v>
      </c>
      <c r="S349" s="141">
        <v>0</v>
      </c>
      <c r="T349" s="142">
        <f>S349*H349</f>
        <v>0</v>
      </c>
      <c r="AR349" s="143" t="s">
        <v>198</v>
      </c>
      <c r="AT349" s="143" t="s">
        <v>242</v>
      </c>
      <c r="AU349" s="143" t="s">
        <v>83</v>
      </c>
      <c r="AY349" s="17" t="s">
        <v>120</v>
      </c>
      <c r="BE349" s="144">
        <f>IF(N349="základní",J349,0)</f>
        <v>0</v>
      </c>
      <c r="BF349" s="144">
        <f>IF(N349="snížená",J349,0)</f>
        <v>0</v>
      </c>
      <c r="BG349" s="144">
        <f>IF(N349="zákl. přenesená",J349,0)</f>
        <v>0</v>
      </c>
      <c r="BH349" s="144">
        <f>IF(N349="sníž. přenesená",J349,0)</f>
        <v>0</v>
      </c>
      <c r="BI349" s="144">
        <f>IF(N349="nulová",J349,0)</f>
        <v>0</v>
      </c>
      <c r="BJ349" s="17" t="s">
        <v>81</v>
      </c>
      <c r="BK349" s="144">
        <f>ROUND(I349*H349,2)</f>
        <v>0</v>
      </c>
      <c r="BL349" s="17" t="s">
        <v>126</v>
      </c>
      <c r="BM349" s="143" t="s">
        <v>854</v>
      </c>
    </row>
    <row r="350" spans="2:65" s="1" customFormat="1" ht="19.5">
      <c r="B350" s="32"/>
      <c r="D350" s="146" t="s">
        <v>305</v>
      </c>
      <c r="F350" s="183" t="s">
        <v>321</v>
      </c>
      <c r="I350" s="184"/>
      <c r="L350" s="32"/>
      <c r="M350" s="185"/>
      <c r="T350" s="56"/>
      <c r="AT350" s="17" t="s">
        <v>305</v>
      </c>
      <c r="AU350" s="17" t="s">
        <v>83</v>
      </c>
    </row>
    <row r="351" spans="2:65" s="13" customFormat="1">
      <c r="B351" s="152"/>
      <c r="D351" s="146" t="s">
        <v>128</v>
      </c>
      <c r="F351" s="154" t="s">
        <v>855</v>
      </c>
      <c r="H351" s="155">
        <v>11.164999999999999</v>
      </c>
      <c r="I351" s="156"/>
      <c r="L351" s="152"/>
      <c r="M351" s="157"/>
      <c r="T351" s="158"/>
      <c r="AT351" s="153" t="s">
        <v>128</v>
      </c>
      <c r="AU351" s="153" t="s">
        <v>83</v>
      </c>
      <c r="AV351" s="13" t="s">
        <v>83</v>
      </c>
      <c r="AW351" s="13" t="s">
        <v>4</v>
      </c>
      <c r="AX351" s="13" t="s">
        <v>81</v>
      </c>
      <c r="AY351" s="153" t="s">
        <v>120</v>
      </c>
    </row>
    <row r="352" spans="2:65" s="1" customFormat="1" ht="24.2" customHeight="1">
      <c r="B352" s="32"/>
      <c r="C352" s="132" t="s">
        <v>347</v>
      </c>
      <c r="D352" s="132" t="s">
        <v>122</v>
      </c>
      <c r="E352" s="133" t="s">
        <v>856</v>
      </c>
      <c r="F352" s="134" t="s">
        <v>857</v>
      </c>
      <c r="G352" s="135" t="s">
        <v>298</v>
      </c>
      <c r="H352" s="136">
        <v>5</v>
      </c>
      <c r="I352" s="137"/>
      <c r="J352" s="138">
        <f>ROUND(I352*H352,2)</f>
        <v>0</v>
      </c>
      <c r="K352" s="134" t="s">
        <v>299</v>
      </c>
      <c r="L352" s="32"/>
      <c r="M352" s="139" t="s">
        <v>1</v>
      </c>
      <c r="N352" s="140" t="s">
        <v>38</v>
      </c>
      <c r="P352" s="141">
        <f>O352*H352</f>
        <v>0</v>
      </c>
      <c r="Q352" s="141">
        <v>1.7000000000000001E-4</v>
      </c>
      <c r="R352" s="141">
        <f>Q352*H352</f>
        <v>8.5000000000000006E-4</v>
      </c>
      <c r="S352" s="141">
        <v>0</v>
      </c>
      <c r="T352" s="142">
        <f>S352*H352</f>
        <v>0</v>
      </c>
      <c r="AR352" s="143" t="s">
        <v>126</v>
      </c>
      <c r="AT352" s="143" t="s">
        <v>122</v>
      </c>
      <c r="AU352" s="143" t="s">
        <v>83</v>
      </c>
      <c r="AY352" s="17" t="s">
        <v>120</v>
      </c>
      <c r="BE352" s="144">
        <f>IF(N352="základní",J352,0)</f>
        <v>0</v>
      </c>
      <c r="BF352" s="144">
        <f>IF(N352="snížená",J352,0)</f>
        <v>0</v>
      </c>
      <c r="BG352" s="144">
        <f>IF(N352="zákl. přenesená",J352,0)</f>
        <v>0</v>
      </c>
      <c r="BH352" s="144">
        <f>IF(N352="sníž. přenesená",J352,0)</f>
        <v>0</v>
      </c>
      <c r="BI352" s="144">
        <f>IF(N352="nulová",J352,0)</f>
        <v>0</v>
      </c>
      <c r="BJ352" s="17" t="s">
        <v>81</v>
      </c>
      <c r="BK352" s="144">
        <f>ROUND(I352*H352,2)</f>
        <v>0</v>
      </c>
      <c r="BL352" s="17" t="s">
        <v>126</v>
      </c>
      <c r="BM352" s="143" t="s">
        <v>858</v>
      </c>
    </row>
    <row r="353" spans="2:65" s="13" customFormat="1">
      <c r="B353" s="152"/>
      <c r="D353" s="146" t="s">
        <v>128</v>
      </c>
      <c r="E353" s="153" t="s">
        <v>1</v>
      </c>
      <c r="F353" s="154" t="s">
        <v>859</v>
      </c>
      <c r="H353" s="155">
        <v>5</v>
      </c>
      <c r="I353" s="156"/>
      <c r="L353" s="152"/>
      <c r="M353" s="157"/>
      <c r="T353" s="158"/>
      <c r="AT353" s="153" t="s">
        <v>128</v>
      </c>
      <c r="AU353" s="153" t="s">
        <v>83</v>
      </c>
      <c r="AV353" s="13" t="s">
        <v>83</v>
      </c>
      <c r="AW353" s="13" t="s">
        <v>30</v>
      </c>
      <c r="AX353" s="13" t="s">
        <v>81</v>
      </c>
      <c r="AY353" s="153" t="s">
        <v>120</v>
      </c>
    </row>
    <row r="354" spans="2:65" s="1" customFormat="1" ht="21.75" customHeight="1">
      <c r="B354" s="32"/>
      <c r="C354" s="173" t="s">
        <v>351</v>
      </c>
      <c r="D354" s="173" t="s">
        <v>242</v>
      </c>
      <c r="E354" s="174" t="s">
        <v>860</v>
      </c>
      <c r="F354" s="175" t="s">
        <v>861</v>
      </c>
      <c r="G354" s="176" t="s">
        <v>298</v>
      </c>
      <c r="H354" s="177">
        <v>5.0750000000000002</v>
      </c>
      <c r="I354" s="179">
        <v>0</v>
      </c>
      <c r="J354" s="179">
        <f>ROUND(I354*H354,2)</f>
        <v>0</v>
      </c>
      <c r="K354" s="175" t="s">
        <v>1</v>
      </c>
      <c r="L354" s="180"/>
      <c r="M354" s="181" t="s">
        <v>1</v>
      </c>
      <c r="N354" s="182" t="s">
        <v>38</v>
      </c>
      <c r="P354" s="141">
        <f>O354*H354</f>
        <v>0</v>
      </c>
      <c r="Q354" s="141">
        <v>0</v>
      </c>
      <c r="R354" s="141">
        <f>Q354*H354</f>
        <v>0</v>
      </c>
      <c r="S354" s="141">
        <v>0</v>
      </c>
      <c r="T354" s="142">
        <f>S354*H354</f>
        <v>0</v>
      </c>
      <c r="AR354" s="143" t="s">
        <v>198</v>
      </c>
      <c r="AT354" s="143" t="s">
        <v>242</v>
      </c>
      <c r="AU354" s="143" t="s">
        <v>83</v>
      </c>
      <c r="AY354" s="17" t="s">
        <v>120</v>
      </c>
      <c r="BE354" s="144">
        <f>IF(N354="základní",J354,0)</f>
        <v>0</v>
      </c>
      <c r="BF354" s="144">
        <f>IF(N354="snížená",J354,0)</f>
        <v>0</v>
      </c>
      <c r="BG354" s="144">
        <f>IF(N354="zákl. přenesená",J354,0)</f>
        <v>0</v>
      </c>
      <c r="BH354" s="144">
        <f>IF(N354="sníž. přenesená",J354,0)</f>
        <v>0</v>
      </c>
      <c r="BI354" s="144">
        <f>IF(N354="nulová",J354,0)</f>
        <v>0</v>
      </c>
      <c r="BJ354" s="17" t="s">
        <v>81</v>
      </c>
      <c r="BK354" s="144">
        <f>ROUND(I354*H354,2)</f>
        <v>0</v>
      </c>
      <c r="BL354" s="17" t="s">
        <v>126</v>
      </c>
      <c r="BM354" s="143" t="s">
        <v>862</v>
      </c>
    </row>
    <row r="355" spans="2:65" s="1" customFormat="1" ht="19.5">
      <c r="B355" s="32"/>
      <c r="D355" s="146" t="s">
        <v>305</v>
      </c>
      <c r="F355" s="183" t="s">
        <v>321</v>
      </c>
      <c r="I355" s="184"/>
      <c r="L355" s="32"/>
      <c r="M355" s="185"/>
      <c r="T355" s="56"/>
      <c r="AT355" s="17" t="s">
        <v>305</v>
      </c>
      <c r="AU355" s="17" t="s">
        <v>83</v>
      </c>
    </row>
    <row r="356" spans="2:65" s="13" customFormat="1">
      <c r="B356" s="152"/>
      <c r="D356" s="146" t="s">
        <v>128</v>
      </c>
      <c r="F356" s="154" t="s">
        <v>863</v>
      </c>
      <c r="H356" s="155">
        <v>5.0750000000000002</v>
      </c>
      <c r="I356" s="156"/>
      <c r="L356" s="152"/>
      <c r="M356" s="157"/>
      <c r="T356" s="158"/>
      <c r="AT356" s="153" t="s">
        <v>128</v>
      </c>
      <c r="AU356" s="153" t="s">
        <v>83</v>
      </c>
      <c r="AV356" s="13" t="s">
        <v>83</v>
      </c>
      <c r="AW356" s="13" t="s">
        <v>4</v>
      </c>
      <c r="AX356" s="13" t="s">
        <v>81</v>
      </c>
      <c r="AY356" s="153" t="s">
        <v>120</v>
      </c>
    </row>
    <row r="357" spans="2:65" s="1" customFormat="1" ht="24.2" customHeight="1">
      <c r="B357" s="32"/>
      <c r="C357" s="132" t="s">
        <v>355</v>
      </c>
      <c r="D357" s="132" t="s">
        <v>122</v>
      </c>
      <c r="E357" s="133" t="s">
        <v>864</v>
      </c>
      <c r="F357" s="134" t="s">
        <v>865</v>
      </c>
      <c r="G357" s="135" t="s">
        <v>298</v>
      </c>
      <c r="H357" s="136">
        <v>21</v>
      </c>
      <c r="I357" s="137"/>
      <c r="J357" s="138">
        <f>ROUND(I357*H357,2)</f>
        <v>0</v>
      </c>
      <c r="K357" s="134" t="s">
        <v>144</v>
      </c>
      <c r="L357" s="32"/>
      <c r="M357" s="139" t="s">
        <v>1</v>
      </c>
      <c r="N357" s="140" t="s">
        <v>38</v>
      </c>
      <c r="P357" s="141">
        <f>O357*H357</f>
        <v>0</v>
      </c>
      <c r="Q357" s="141">
        <v>1.8000000000000001E-4</v>
      </c>
      <c r="R357" s="141">
        <f>Q357*H357</f>
        <v>3.7800000000000004E-3</v>
      </c>
      <c r="S357" s="141">
        <v>0</v>
      </c>
      <c r="T357" s="142">
        <f>S357*H357</f>
        <v>0</v>
      </c>
      <c r="AR357" s="143" t="s">
        <v>126</v>
      </c>
      <c r="AT357" s="143" t="s">
        <v>122</v>
      </c>
      <c r="AU357" s="143" t="s">
        <v>83</v>
      </c>
      <c r="AY357" s="17" t="s">
        <v>120</v>
      </c>
      <c r="BE357" s="144">
        <f>IF(N357="základní",J357,0)</f>
        <v>0</v>
      </c>
      <c r="BF357" s="144">
        <f>IF(N357="snížená",J357,0)</f>
        <v>0</v>
      </c>
      <c r="BG357" s="144">
        <f>IF(N357="zákl. přenesená",J357,0)</f>
        <v>0</v>
      </c>
      <c r="BH357" s="144">
        <f>IF(N357="sníž. přenesená",J357,0)</f>
        <v>0</v>
      </c>
      <c r="BI357" s="144">
        <f>IF(N357="nulová",J357,0)</f>
        <v>0</v>
      </c>
      <c r="BJ357" s="17" t="s">
        <v>81</v>
      </c>
      <c r="BK357" s="144">
        <f>ROUND(I357*H357,2)</f>
        <v>0</v>
      </c>
      <c r="BL357" s="17" t="s">
        <v>126</v>
      </c>
      <c r="BM357" s="143" t="s">
        <v>866</v>
      </c>
    </row>
    <row r="358" spans="2:65" s="13" customFormat="1">
      <c r="B358" s="152"/>
      <c r="D358" s="146" t="s">
        <v>128</v>
      </c>
      <c r="E358" s="153" t="s">
        <v>1</v>
      </c>
      <c r="F358" s="154" t="s">
        <v>867</v>
      </c>
      <c r="H358" s="155">
        <v>21</v>
      </c>
      <c r="I358" s="156"/>
      <c r="L358" s="152"/>
      <c r="M358" s="157"/>
      <c r="T358" s="158"/>
      <c r="AT358" s="153" t="s">
        <v>128</v>
      </c>
      <c r="AU358" s="153" t="s">
        <v>83</v>
      </c>
      <c r="AV358" s="13" t="s">
        <v>83</v>
      </c>
      <c r="AW358" s="13" t="s">
        <v>30</v>
      </c>
      <c r="AX358" s="13" t="s">
        <v>81</v>
      </c>
      <c r="AY358" s="153" t="s">
        <v>120</v>
      </c>
    </row>
    <row r="359" spans="2:65" s="1" customFormat="1" ht="33" customHeight="1">
      <c r="B359" s="32"/>
      <c r="C359" s="173" t="s">
        <v>360</v>
      </c>
      <c r="D359" s="173" t="s">
        <v>242</v>
      </c>
      <c r="E359" s="174" t="s">
        <v>868</v>
      </c>
      <c r="F359" s="175" t="s">
        <v>869</v>
      </c>
      <c r="G359" s="176" t="s">
        <v>298</v>
      </c>
      <c r="H359" s="177">
        <v>21.315000000000001</v>
      </c>
      <c r="I359" s="179">
        <v>0</v>
      </c>
      <c r="J359" s="179">
        <f>ROUND(I359*H359,2)</f>
        <v>0</v>
      </c>
      <c r="K359" s="175" t="s">
        <v>1</v>
      </c>
      <c r="L359" s="180"/>
      <c r="M359" s="181" t="s">
        <v>1</v>
      </c>
      <c r="N359" s="182" t="s">
        <v>38</v>
      </c>
      <c r="P359" s="141">
        <f>O359*H359</f>
        <v>0</v>
      </c>
      <c r="Q359" s="141">
        <v>0.27</v>
      </c>
      <c r="R359" s="141">
        <f>Q359*H359</f>
        <v>5.7550500000000007</v>
      </c>
      <c r="S359" s="141">
        <v>0</v>
      </c>
      <c r="T359" s="142">
        <f>S359*H359</f>
        <v>0</v>
      </c>
      <c r="AR359" s="143" t="s">
        <v>198</v>
      </c>
      <c r="AT359" s="143" t="s">
        <v>242</v>
      </c>
      <c r="AU359" s="143" t="s">
        <v>83</v>
      </c>
      <c r="AY359" s="17" t="s">
        <v>120</v>
      </c>
      <c r="BE359" s="144">
        <f>IF(N359="základní",J359,0)</f>
        <v>0</v>
      </c>
      <c r="BF359" s="144">
        <f>IF(N359="snížená",J359,0)</f>
        <v>0</v>
      </c>
      <c r="BG359" s="144">
        <f>IF(N359="zákl. přenesená",J359,0)</f>
        <v>0</v>
      </c>
      <c r="BH359" s="144">
        <f>IF(N359="sníž. přenesená",J359,0)</f>
        <v>0</v>
      </c>
      <c r="BI359" s="144">
        <f>IF(N359="nulová",J359,0)</f>
        <v>0</v>
      </c>
      <c r="BJ359" s="17" t="s">
        <v>81</v>
      </c>
      <c r="BK359" s="144">
        <f>ROUND(I359*H359,2)</f>
        <v>0</v>
      </c>
      <c r="BL359" s="17" t="s">
        <v>126</v>
      </c>
      <c r="BM359" s="143" t="s">
        <v>870</v>
      </c>
    </row>
    <row r="360" spans="2:65" s="1" customFormat="1" ht="19.5">
      <c r="B360" s="32"/>
      <c r="D360" s="146" t="s">
        <v>305</v>
      </c>
      <c r="F360" s="183" t="s">
        <v>321</v>
      </c>
      <c r="I360" s="184"/>
      <c r="L360" s="32"/>
      <c r="M360" s="185"/>
      <c r="T360" s="56"/>
      <c r="AT360" s="17" t="s">
        <v>305</v>
      </c>
      <c r="AU360" s="17" t="s">
        <v>83</v>
      </c>
    </row>
    <row r="361" spans="2:65" s="13" customFormat="1">
      <c r="B361" s="152"/>
      <c r="D361" s="146" t="s">
        <v>128</v>
      </c>
      <c r="F361" s="154" t="s">
        <v>871</v>
      </c>
      <c r="H361" s="155">
        <v>21.315000000000001</v>
      </c>
      <c r="I361" s="156"/>
      <c r="L361" s="152"/>
      <c r="M361" s="157"/>
      <c r="T361" s="158"/>
      <c r="AT361" s="153" t="s">
        <v>128</v>
      </c>
      <c r="AU361" s="153" t="s">
        <v>83</v>
      </c>
      <c r="AV361" s="13" t="s">
        <v>83</v>
      </c>
      <c r="AW361" s="13" t="s">
        <v>4</v>
      </c>
      <c r="AX361" s="13" t="s">
        <v>81</v>
      </c>
      <c r="AY361" s="153" t="s">
        <v>120</v>
      </c>
    </row>
    <row r="362" spans="2:65" s="1" customFormat="1" ht="33" customHeight="1">
      <c r="B362" s="32"/>
      <c r="C362" s="132" t="s">
        <v>367</v>
      </c>
      <c r="D362" s="132" t="s">
        <v>122</v>
      </c>
      <c r="E362" s="133" t="s">
        <v>872</v>
      </c>
      <c r="F362" s="134" t="s">
        <v>873</v>
      </c>
      <c r="G362" s="135" t="s">
        <v>125</v>
      </c>
      <c r="H362" s="136">
        <v>227</v>
      </c>
      <c r="I362" s="137"/>
      <c r="J362" s="138">
        <f>ROUND(I362*H362,2)</f>
        <v>0</v>
      </c>
      <c r="K362" s="134" t="s">
        <v>144</v>
      </c>
      <c r="L362" s="32"/>
      <c r="M362" s="139" t="s">
        <v>1</v>
      </c>
      <c r="N362" s="140" t="s">
        <v>38</v>
      </c>
      <c r="P362" s="141">
        <f>O362*H362</f>
        <v>0</v>
      </c>
      <c r="Q362" s="141">
        <v>1.0000000000000001E-5</v>
      </c>
      <c r="R362" s="141">
        <f>Q362*H362</f>
        <v>2.2700000000000003E-3</v>
      </c>
      <c r="S362" s="141">
        <v>0</v>
      </c>
      <c r="T362" s="142">
        <f>S362*H362</f>
        <v>0</v>
      </c>
      <c r="AR362" s="143" t="s">
        <v>126</v>
      </c>
      <c r="AT362" s="143" t="s">
        <v>122</v>
      </c>
      <c r="AU362" s="143" t="s">
        <v>83</v>
      </c>
      <c r="AY362" s="17" t="s">
        <v>120</v>
      </c>
      <c r="BE362" s="144">
        <f>IF(N362="základní",J362,0)</f>
        <v>0</v>
      </c>
      <c r="BF362" s="144">
        <f>IF(N362="snížená",J362,0)</f>
        <v>0</v>
      </c>
      <c r="BG362" s="144">
        <f>IF(N362="zákl. přenesená",J362,0)</f>
        <v>0</v>
      </c>
      <c r="BH362" s="144">
        <f>IF(N362="sníž. přenesená",J362,0)</f>
        <v>0</v>
      </c>
      <c r="BI362" s="144">
        <f>IF(N362="nulová",J362,0)</f>
        <v>0</v>
      </c>
      <c r="BJ362" s="17" t="s">
        <v>81</v>
      </c>
      <c r="BK362" s="144">
        <f>ROUND(I362*H362,2)</f>
        <v>0</v>
      </c>
      <c r="BL362" s="17" t="s">
        <v>126</v>
      </c>
      <c r="BM362" s="143" t="s">
        <v>874</v>
      </c>
    </row>
    <row r="363" spans="2:65" s="13" customFormat="1" ht="22.5">
      <c r="B363" s="152"/>
      <c r="D363" s="146" t="s">
        <v>128</v>
      </c>
      <c r="E363" s="153" t="s">
        <v>1</v>
      </c>
      <c r="F363" s="154" t="s">
        <v>875</v>
      </c>
      <c r="H363" s="155">
        <v>227</v>
      </c>
      <c r="I363" s="156"/>
      <c r="L363" s="152"/>
      <c r="M363" s="157"/>
      <c r="T363" s="158"/>
      <c r="AT363" s="153" t="s">
        <v>128</v>
      </c>
      <c r="AU363" s="153" t="s">
        <v>83</v>
      </c>
      <c r="AV363" s="13" t="s">
        <v>83</v>
      </c>
      <c r="AW363" s="13" t="s">
        <v>30</v>
      </c>
      <c r="AX363" s="13" t="s">
        <v>81</v>
      </c>
      <c r="AY363" s="153" t="s">
        <v>120</v>
      </c>
    </row>
    <row r="364" spans="2:65" s="1" customFormat="1" ht="24.2" customHeight="1">
      <c r="B364" s="32"/>
      <c r="C364" s="173" t="s">
        <v>373</v>
      </c>
      <c r="D364" s="173" t="s">
        <v>242</v>
      </c>
      <c r="E364" s="174" t="s">
        <v>876</v>
      </c>
      <c r="F364" s="175" t="s">
        <v>877</v>
      </c>
      <c r="G364" s="176" t="s">
        <v>298</v>
      </c>
      <c r="H364" s="177">
        <v>38</v>
      </c>
      <c r="I364" s="179">
        <v>0</v>
      </c>
      <c r="J364" s="179">
        <f>ROUND(I364*H364,2)</f>
        <v>0</v>
      </c>
      <c r="K364" s="175" t="s">
        <v>1</v>
      </c>
      <c r="L364" s="180"/>
      <c r="M364" s="181" t="s">
        <v>1</v>
      </c>
      <c r="N364" s="182" t="s">
        <v>38</v>
      </c>
      <c r="P364" s="141">
        <f>O364*H364</f>
        <v>0</v>
      </c>
      <c r="Q364" s="141">
        <v>1.5100000000000001E-3</v>
      </c>
      <c r="R364" s="141">
        <f>Q364*H364</f>
        <v>5.738E-2</v>
      </c>
      <c r="S364" s="141">
        <v>0</v>
      </c>
      <c r="T364" s="142">
        <f>S364*H364</f>
        <v>0</v>
      </c>
      <c r="AR364" s="143" t="s">
        <v>198</v>
      </c>
      <c r="AT364" s="143" t="s">
        <v>242</v>
      </c>
      <c r="AU364" s="143" t="s">
        <v>83</v>
      </c>
      <c r="AY364" s="17" t="s">
        <v>120</v>
      </c>
      <c r="BE364" s="144">
        <f>IF(N364="základní",J364,0)</f>
        <v>0</v>
      </c>
      <c r="BF364" s="144">
        <f>IF(N364="snížená",J364,0)</f>
        <v>0</v>
      </c>
      <c r="BG364" s="144">
        <f>IF(N364="zákl. přenesená",J364,0)</f>
        <v>0</v>
      </c>
      <c r="BH364" s="144">
        <f>IF(N364="sníž. přenesená",J364,0)</f>
        <v>0</v>
      </c>
      <c r="BI364" s="144">
        <f>IF(N364="nulová",J364,0)</f>
        <v>0</v>
      </c>
      <c r="BJ364" s="17" t="s">
        <v>81</v>
      </c>
      <c r="BK364" s="144">
        <f>ROUND(I364*H364,2)</f>
        <v>0</v>
      </c>
      <c r="BL364" s="17" t="s">
        <v>126</v>
      </c>
      <c r="BM364" s="143" t="s">
        <v>878</v>
      </c>
    </row>
    <row r="365" spans="2:65" s="1" customFormat="1" ht="19.5">
      <c r="B365" s="32"/>
      <c r="D365" s="146" t="s">
        <v>305</v>
      </c>
      <c r="F365" s="183" t="s">
        <v>321</v>
      </c>
      <c r="I365" s="184"/>
      <c r="L365" s="32"/>
      <c r="M365" s="185"/>
      <c r="T365" s="56"/>
      <c r="AT365" s="17" t="s">
        <v>305</v>
      </c>
      <c r="AU365" s="17" t="s">
        <v>83</v>
      </c>
    </row>
    <row r="366" spans="2:65" s="1" customFormat="1" ht="16.5" customHeight="1">
      <c r="B366" s="32"/>
      <c r="C366" s="173" t="s">
        <v>378</v>
      </c>
      <c r="D366" s="173" t="s">
        <v>242</v>
      </c>
      <c r="E366" s="174" t="s">
        <v>879</v>
      </c>
      <c r="F366" s="175" t="s">
        <v>880</v>
      </c>
      <c r="G366" s="176" t="s">
        <v>298</v>
      </c>
      <c r="H366" s="177">
        <v>38</v>
      </c>
      <c r="I366" s="179">
        <v>0</v>
      </c>
      <c r="J366" s="179">
        <f>ROUND(I366*H366,2)</f>
        <v>0</v>
      </c>
      <c r="K366" s="175" t="s">
        <v>144</v>
      </c>
      <c r="L366" s="180"/>
      <c r="M366" s="181" t="s">
        <v>1</v>
      </c>
      <c r="N366" s="182" t="s">
        <v>38</v>
      </c>
      <c r="P366" s="141">
        <f>O366*H366</f>
        <v>0</v>
      </c>
      <c r="Q366" s="141">
        <v>1.4599999999999999E-3</v>
      </c>
      <c r="R366" s="141">
        <f>Q366*H366</f>
        <v>5.5479999999999995E-2</v>
      </c>
      <c r="S366" s="141">
        <v>0</v>
      </c>
      <c r="T366" s="142">
        <f>S366*H366</f>
        <v>0</v>
      </c>
      <c r="AR366" s="143" t="s">
        <v>198</v>
      </c>
      <c r="AT366" s="143" t="s">
        <v>242</v>
      </c>
      <c r="AU366" s="143" t="s">
        <v>83</v>
      </c>
      <c r="AY366" s="17" t="s">
        <v>120</v>
      </c>
      <c r="BE366" s="144">
        <f>IF(N366="základní",J366,0)</f>
        <v>0</v>
      </c>
      <c r="BF366" s="144">
        <f>IF(N366="snížená",J366,0)</f>
        <v>0</v>
      </c>
      <c r="BG366" s="144">
        <f>IF(N366="zákl. přenesená",J366,0)</f>
        <v>0</v>
      </c>
      <c r="BH366" s="144">
        <f>IF(N366="sníž. přenesená",J366,0)</f>
        <v>0</v>
      </c>
      <c r="BI366" s="144">
        <f>IF(N366="nulová",J366,0)</f>
        <v>0</v>
      </c>
      <c r="BJ366" s="17" t="s">
        <v>81</v>
      </c>
      <c r="BK366" s="144">
        <f>ROUND(I366*H366,2)</f>
        <v>0</v>
      </c>
      <c r="BL366" s="17" t="s">
        <v>126</v>
      </c>
      <c r="BM366" s="143" t="s">
        <v>881</v>
      </c>
    </row>
    <row r="367" spans="2:65" s="1" customFormat="1" ht="19.5">
      <c r="B367" s="32"/>
      <c r="D367" s="146" t="s">
        <v>305</v>
      </c>
      <c r="F367" s="183" t="s">
        <v>321</v>
      </c>
      <c r="I367" s="184"/>
      <c r="L367" s="32"/>
      <c r="M367" s="185"/>
      <c r="T367" s="56"/>
      <c r="AT367" s="17" t="s">
        <v>305</v>
      </c>
      <c r="AU367" s="17" t="s">
        <v>83</v>
      </c>
    </row>
    <row r="368" spans="2:65" s="1" customFormat="1" ht="16.5" customHeight="1">
      <c r="B368" s="32"/>
      <c r="C368" s="173" t="s">
        <v>383</v>
      </c>
      <c r="D368" s="173" t="s">
        <v>242</v>
      </c>
      <c r="E368" s="174" t="s">
        <v>882</v>
      </c>
      <c r="F368" s="175" t="s">
        <v>883</v>
      </c>
      <c r="G368" s="176" t="s">
        <v>298</v>
      </c>
      <c r="H368" s="177">
        <v>152</v>
      </c>
      <c r="I368" s="179">
        <v>0</v>
      </c>
      <c r="J368" s="179">
        <f>ROUND(I368*H368,2)</f>
        <v>0</v>
      </c>
      <c r="K368" s="175" t="s">
        <v>144</v>
      </c>
      <c r="L368" s="180"/>
      <c r="M368" s="181" t="s">
        <v>1</v>
      </c>
      <c r="N368" s="182" t="s">
        <v>38</v>
      </c>
      <c r="P368" s="141">
        <f>O368*H368</f>
        <v>0</v>
      </c>
      <c r="Q368" s="141">
        <v>1.1000000000000001E-3</v>
      </c>
      <c r="R368" s="141">
        <f>Q368*H368</f>
        <v>0.16720000000000002</v>
      </c>
      <c r="S368" s="141">
        <v>0</v>
      </c>
      <c r="T368" s="142">
        <f>S368*H368</f>
        <v>0</v>
      </c>
      <c r="AR368" s="143" t="s">
        <v>198</v>
      </c>
      <c r="AT368" s="143" t="s">
        <v>242</v>
      </c>
      <c r="AU368" s="143" t="s">
        <v>83</v>
      </c>
      <c r="AY368" s="17" t="s">
        <v>120</v>
      </c>
      <c r="BE368" s="144">
        <f>IF(N368="základní",J368,0)</f>
        <v>0</v>
      </c>
      <c r="BF368" s="144">
        <f>IF(N368="snížená",J368,0)</f>
        <v>0</v>
      </c>
      <c r="BG368" s="144">
        <f>IF(N368="zákl. přenesená",J368,0)</f>
        <v>0</v>
      </c>
      <c r="BH368" s="144">
        <f>IF(N368="sníž. přenesená",J368,0)</f>
        <v>0</v>
      </c>
      <c r="BI368" s="144">
        <f>IF(N368="nulová",J368,0)</f>
        <v>0</v>
      </c>
      <c r="BJ368" s="17" t="s">
        <v>81</v>
      </c>
      <c r="BK368" s="144">
        <f>ROUND(I368*H368,2)</f>
        <v>0</v>
      </c>
      <c r="BL368" s="17" t="s">
        <v>126</v>
      </c>
      <c r="BM368" s="143" t="s">
        <v>884</v>
      </c>
    </row>
    <row r="369" spans="2:65" s="1" customFormat="1" ht="19.5">
      <c r="B369" s="32"/>
      <c r="D369" s="146" t="s">
        <v>305</v>
      </c>
      <c r="F369" s="183" t="s">
        <v>321</v>
      </c>
      <c r="I369" s="184"/>
      <c r="L369" s="32"/>
      <c r="M369" s="185"/>
      <c r="T369" s="56"/>
      <c r="AT369" s="17" t="s">
        <v>305</v>
      </c>
      <c r="AU369" s="17" t="s">
        <v>83</v>
      </c>
    </row>
    <row r="370" spans="2:65" s="13" customFormat="1">
      <c r="B370" s="152"/>
      <c r="D370" s="146" t="s">
        <v>128</v>
      </c>
      <c r="E370" s="153" t="s">
        <v>1</v>
      </c>
      <c r="F370" s="154" t="s">
        <v>885</v>
      </c>
      <c r="H370" s="155">
        <v>152</v>
      </c>
      <c r="I370" s="156"/>
      <c r="L370" s="152"/>
      <c r="M370" s="157"/>
      <c r="T370" s="158"/>
      <c r="AT370" s="153" t="s">
        <v>128</v>
      </c>
      <c r="AU370" s="153" t="s">
        <v>83</v>
      </c>
      <c r="AV370" s="13" t="s">
        <v>83</v>
      </c>
      <c r="AW370" s="13" t="s">
        <v>30</v>
      </c>
      <c r="AX370" s="13" t="s">
        <v>81</v>
      </c>
      <c r="AY370" s="153" t="s">
        <v>120</v>
      </c>
    </row>
    <row r="371" spans="2:65" s="1" customFormat="1" ht="16.5" customHeight="1">
      <c r="B371" s="32"/>
      <c r="C371" s="173" t="s">
        <v>387</v>
      </c>
      <c r="D371" s="173" t="s">
        <v>242</v>
      </c>
      <c r="E371" s="174" t="s">
        <v>886</v>
      </c>
      <c r="F371" s="175" t="s">
        <v>887</v>
      </c>
      <c r="G371" s="176" t="s">
        <v>125</v>
      </c>
      <c r="H371" s="177">
        <v>233.81</v>
      </c>
      <c r="I371" s="179">
        <v>0</v>
      </c>
      <c r="J371" s="179">
        <f>ROUND(I371*H371,2)</f>
        <v>0</v>
      </c>
      <c r="K371" s="175" t="s">
        <v>144</v>
      </c>
      <c r="L371" s="180"/>
      <c r="M371" s="181" t="s">
        <v>1</v>
      </c>
      <c r="N371" s="182" t="s">
        <v>38</v>
      </c>
      <c r="P371" s="141">
        <f>O371*H371</f>
        <v>0</v>
      </c>
      <c r="Q371" s="141">
        <v>4.45E-3</v>
      </c>
      <c r="R371" s="141">
        <f>Q371*H371</f>
        <v>1.0404545000000001</v>
      </c>
      <c r="S371" s="141">
        <v>0</v>
      </c>
      <c r="T371" s="142">
        <f>S371*H371</f>
        <v>0</v>
      </c>
      <c r="AR371" s="143" t="s">
        <v>198</v>
      </c>
      <c r="AT371" s="143" t="s">
        <v>242</v>
      </c>
      <c r="AU371" s="143" t="s">
        <v>83</v>
      </c>
      <c r="AY371" s="17" t="s">
        <v>120</v>
      </c>
      <c r="BE371" s="144">
        <f>IF(N371="základní",J371,0)</f>
        <v>0</v>
      </c>
      <c r="BF371" s="144">
        <f>IF(N371="snížená",J371,0)</f>
        <v>0</v>
      </c>
      <c r="BG371" s="144">
        <f>IF(N371="zákl. přenesená",J371,0)</f>
        <v>0</v>
      </c>
      <c r="BH371" s="144">
        <f>IF(N371="sníž. přenesená",J371,0)</f>
        <v>0</v>
      </c>
      <c r="BI371" s="144">
        <f>IF(N371="nulová",J371,0)</f>
        <v>0</v>
      </c>
      <c r="BJ371" s="17" t="s">
        <v>81</v>
      </c>
      <c r="BK371" s="144">
        <f>ROUND(I371*H371,2)</f>
        <v>0</v>
      </c>
      <c r="BL371" s="17" t="s">
        <v>126</v>
      </c>
      <c r="BM371" s="143" t="s">
        <v>888</v>
      </c>
    </row>
    <row r="372" spans="2:65" s="1" customFormat="1" ht="19.5">
      <c r="B372" s="32"/>
      <c r="D372" s="146" t="s">
        <v>305</v>
      </c>
      <c r="F372" s="183" t="s">
        <v>321</v>
      </c>
      <c r="I372" s="184"/>
      <c r="L372" s="32"/>
      <c r="M372" s="185"/>
      <c r="T372" s="56"/>
      <c r="AT372" s="17" t="s">
        <v>305</v>
      </c>
      <c r="AU372" s="17" t="s">
        <v>83</v>
      </c>
    </row>
    <row r="373" spans="2:65" s="13" customFormat="1">
      <c r="B373" s="152"/>
      <c r="D373" s="146" t="s">
        <v>128</v>
      </c>
      <c r="F373" s="154" t="s">
        <v>889</v>
      </c>
      <c r="H373" s="155">
        <v>233.81</v>
      </c>
      <c r="I373" s="156"/>
      <c r="L373" s="152"/>
      <c r="M373" s="157"/>
      <c r="T373" s="158"/>
      <c r="AT373" s="153" t="s">
        <v>128</v>
      </c>
      <c r="AU373" s="153" t="s">
        <v>83</v>
      </c>
      <c r="AV373" s="13" t="s">
        <v>83</v>
      </c>
      <c r="AW373" s="13" t="s">
        <v>4</v>
      </c>
      <c r="AX373" s="13" t="s">
        <v>81</v>
      </c>
      <c r="AY373" s="153" t="s">
        <v>120</v>
      </c>
    </row>
    <row r="374" spans="2:65" s="1" customFormat="1" ht="24.2" customHeight="1">
      <c r="B374" s="32"/>
      <c r="C374" s="132" t="s">
        <v>391</v>
      </c>
      <c r="D374" s="132" t="s">
        <v>122</v>
      </c>
      <c r="E374" s="133" t="s">
        <v>890</v>
      </c>
      <c r="F374" s="134" t="s">
        <v>891</v>
      </c>
      <c r="G374" s="135" t="s">
        <v>163</v>
      </c>
      <c r="H374" s="136">
        <v>11.971</v>
      </c>
      <c r="I374" s="137"/>
      <c r="J374" s="138">
        <f>ROUND(I374*H374,2)</f>
        <v>0</v>
      </c>
      <c r="K374" s="134" t="s">
        <v>892</v>
      </c>
      <c r="L374" s="32"/>
      <c r="M374" s="139" t="s">
        <v>1</v>
      </c>
      <c r="N374" s="140" t="s">
        <v>38</v>
      </c>
      <c r="P374" s="141">
        <f>O374*H374</f>
        <v>0</v>
      </c>
      <c r="Q374" s="141">
        <v>0</v>
      </c>
      <c r="R374" s="141">
        <f>Q374*H374</f>
        <v>0</v>
      </c>
      <c r="S374" s="141">
        <v>1.76</v>
      </c>
      <c r="T374" s="142">
        <f>S374*H374</f>
        <v>21.068960000000001</v>
      </c>
      <c r="AR374" s="143" t="s">
        <v>126</v>
      </c>
      <c r="AT374" s="143" t="s">
        <v>122</v>
      </c>
      <c r="AU374" s="143" t="s">
        <v>83</v>
      </c>
      <c r="AY374" s="17" t="s">
        <v>120</v>
      </c>
      <c r="BE374" s="144">
        <f>IF(N374="základní",J374,0)</f>
        <v>0</v>
      </c>
      <c r="BF374" s="144">
        <f>IF(N374="snížená",J374,0)</f>
        <v>0</v>
      </c>
      <c r="BG374" s="144">
        <f>IF(N374="zákl. přenesená",J374,0)</f>
        <v>0</v>
      </c>
      <c r="BH374" s="144">
        <f>IF(N374="sníž. přenesená",J374,0)</f>
        <v>0</v>
      </c>
      <c r="BI374" s="144">
        <f>IF(N374="nulová",J374,0)</f>
        <v>0</v>
      </c>
      <c r="BJ374" s="17" t="s">
        <v>81</v>
      </c>
      <c r="BK374" s="144">
        <f>ROUND(I374*H374,2)</f>
        <v>0</v>
      </c>
      <c r="BL374" s="17" t="s">
        <v>126</v>
      </c>
      <c r="BM374" s="143" t="s">
        <v>893</v>
      </c>
    </row>
    <row r="375" spans="2:65" s="13" customFormat="1">
      <c r="B375" s="152"/>
      <c r="D375" s="146" t="s">
        <v>128</v>
      </c>
      <c r="E375" s="153" t="s">
        <v>1</v>
      </c>
      <c r="F375" s="154" t="s">
        <v>894</v>
      </c>
      <c r="H375" s="155">
        <v>7.0650000000000004</v>
      </c>
      <c r="I375" s="156"/>
      <c r="L375" s="152"/>
      <c r="M375" s="157"/>
      <c r="T375" s="158"/>
      <c r="AT375" s="153" t="s">
        <v>128</v>
      </c>
      <c r="AU375" s="153" t="s">
        <v>83</v>
      </c>
      <c r="AV375" s="13" t="s">
        <v>83</v>
      </c>
      <c r="AW375" s="13" t="s">
        <v>30</v>
      </c>
      <c r="AX375" s="13" t="s">
        <v>73</v>
      </c>
      <c r="AY375" s="153" t="s">
        <v>120</v>
      </c>
    </row>
    <row r="376" spans="2:65" s="13" customFormat="1">
      <c r="B376" s="152"/>
      <c r="D376" s="146" t="s">
        <v>128</v>
      </c>
      <c r="E376" s="153" t="s">
        <v>1</v>
      </c>
      <c r="F376" s="154" t="s">
        <v>895</v>
      </c>
      <c r="H376" s="155">
        <v>4.9059999999999997</v>
      </c>
      <c r="I376" s="156"/>
      <c r="L376" s="152"/>
      <c r="M376" s="157"/>
      <c r="T376" s="158"/>
      <c r="AT376" s="153" t="s">
        <v>128</v>
      </c>
      <c r="AU376" s="153" t="s">
        <v>83</v>
      </c>
      <c r="AV376" s="13" t="s">
        <v>83</v>
      </c>
      <c r="AW376" s="13" t="s">
        <v>30</v>
      </c>
      <c r="AX376" s="13" t="s">
        <v>73</v>
      </c>
      <c r="AY376" s="153" t="s">
        <v>120</v>
      </c>
    </row>
    <row r="377" spans="2:65" s="14" customFormat="1">
      <c r="B377" s="159"/>
      <c r="D377" s="146" t="s">
        <v>128</v>
      </c>
      <c r="E377" s="160" t="s">
        <v>1</v>
      </c>
      <c r="F377" s="161" t="s">
        <v>141</v>
      </c>
      <c r="H377" s="162">
        <v>11.971</v>
      </c>
      <c r="I377" s="163"/>
      <c r="L377" s="159"/>
      <c r="M377" s="164"/>
      <c r="T377" s="165"/>
      <c r="AT377" s="160" t="s">
        <v>128</v>
      </c>
      <c r="AU377" s="160" t="s">
        <v>83</v>
      </c>
      <c r="AV377" s="14" t="s">
        <v>126</v>
      </c>
      <c r="AW377" s="14" t="s">
        <v>30</v>
      </c>
      <c r="AX377" s="14" t="s">
        <v>81</v>
      </c>
      <c r="AY377" s="160" t="s">
        <v>120</v>
      </c>
    </row>
    <row r="378" spans="2:65" s="1" customFormat="1" ht="66.75" customHeight="1">
      <c r="B378" s="32"/>
      <c r="C378" s="132" t="s">
        <v>396</v>
      </c>
      <c r="D378" s="132" t="s">
        <v>122</v>
      </c>
      <c r="E378" s="133" t="s">
        <v>896</v>
      </c>
      <c r="F378" s="134" t="s">
        <v>897</v>
      </c>
      <c r="G378" s="135" t="s">
        <v>298</v>
      </c>
      <c r="H378" s="136">
        <v>2</v>
      </c>
      <c r="I378" s="137"/>
      <c r="J378" s="138">
        <f>ROUND(I378*H378,2)</f>
        <v>0</v>
      </c>
      <c r="K378" s="134" t="s">
        <v>1</v>
      </c>
      <c r="L378" s="32"/>
      <c r="M378" s="139" t="s">
        <v>1</v>
      </c>
      <c r="N378" s="140" t="s">
        <v>38</v>
      </c>
      <c r="P378" s="141">
        <f>O378*H378</f>
        <v>0</v>
      </c>
      <c r="Q378" s="141">
        <v>2.4971399999999999</v>
      </c>
      <c r="R378" s="141">
        <f>Q378*H378</f>
        <v>4.9942799999999998</v>
      </c>
      <c r="S378" s="141">
        <v>0</v>
      </c>
      <c r="T378" s="142">
        <f>S378*H378</f>
        <v>0</v>
      </c>
      <c r="AR378" s="143" t="s">
        <v>126</v>
      </c>
      <c r="AT378" s="143" t="s">
        <v>122</v>
      </c>
      <c r="AU378" s="143" t="s">
        <v>83</v>
      </c>
      <c r="AY378" s="17" t="s">
        <v>120</v>
      </c>
      <c r="BE378" s="144">
        <f>IF(N378="základní",J378,0)</f>
        <v>0</v>
      </c>
      <c r="BF378" s="144">
        <f>IF(N378="snížená",J378,0)</f>
        <v>0</v>
      </c>
      <c r="BG378" s="144">
        <f>IF(N378="zákl. přenesená",J378,0)</f>
        <v>0</v>
      </c>
      <c r="BH378" s="144">
        <f>IF(N378="sníž. přenesená",J378,0)</f>
        <v>0</v>
      </c>
      <c r="BI378" s="144">
        <f>IF(N378="nulová",J378,0)</f>
        <v>0</v>
      </c>
      <c r="BJ378" s="17" t="s">
        <v>81</v>
      </c>
      <c r="BK378" s="144">
        <f>ROUND(I378*H378,2)</f>
        <v>0</v>
      </c>
      <c r="BL378" s="17" t="s">
        <v>126</v>
      </c>
      <c r="BM378" s="143" t="s">
        <v>898</v>
      </c>
    </row>
    <row r="379" spans="2:65" s="13" customFormat="1">
      <c r="B379" s="152"/>
      <c r="D379" s="146" t="s">
        <v>128</v>
      </c>
      <c r="E379" s="153" t="s">
        <v>1</v>
      </c>
      <c r="F379" s="154" t="s">
        <v>899</v>
      </c>
      <c r="H379" s="155">
        <v>1</v>
      </c>
      <c r="I379" s="156"/>
      <c r="L379" s="152"/>
      <c r="M379" s="157"/>
      <c r="T379" s="158"/>
      <c r="AT379" s="153" t="s">
        <v>128</v>
      </c>
      <c r="AU379" s="153" t="s">
        <v>83</v>
      </c>
      <c r="AV379" s="13" t="s">
        <v>83</v>
      </c>
      <c r="AW379" s="13" t="s">
        <v>30</v>
      </c>
      <c r="AX379" s="13" t="s">
        <v>73</v>
      </c>
      <c r="AY379" s="153" t="s">
        <v>120</v>
      </c>
    </row>
    <row r="380" spans="2:65" s="13" customFormat="1">
      <c r="B380" s="152"/>
      <c r="D380" s="146" t="s">
        <v>128</v>
      </c>
      <c r="E380" s="153" t="s">
        <v>1</v>
      </c>
      <c r="F380" s="154" t="s">
        <v>900</v>
      </c>
      <c r="H380" s="155">
        <v>1</v>
      </c>
      <c r="I380" s="156"/>
      <c r="L380" s="152"/>
      <c r="M380" s="157"/>
      <c r="T380" s="158"/>
      <c r="AT380" s="153" t="s">
        <v>128</v>
      </c>
      <c r="AU380" s="153" t="s">
        <v>83</v>
      </c>
      <c r="AV380" s="13" t="s">
        <v>83</v>
      </c>
      <c r="AW380" s="13" t="s">
        <v>30</v>
      </c>
      <c r="AX380" s="13" t="s">
        <v>73</v>
      </c>
      <c r="AY380" s="153" t="s">
        <v>120</v>
      </c>
    </row>
    <row r="381" spans="2:65" s="14" customFormat="1">
      <c r="B381" s="159"/>
      <c r="D381" s="146" t="s">
        <v>128</v>
      </c>
      <c r="E381" s="160" t="s">
        <v>1</v>
      </c>
      <c r="F381" s="161" t="s">
        <v>141</v>
      </c>
      <c r="H381" s="162">
        <v>2</v>
      </c>
      <c r="I381" s="163"/>
      <c r="L381" s="159"/>
      <c r="M381" s="164"/>
      <c r="T381" s="165"/>
      <c r="AT381" s="160" t="s">
        <v>128</v>
      </c>
      <c r="AU381" s="160" t="s">
        <v>83</v>
      </c>
      <c r="AV381" s="14" t="s">
        <v>126</v>
      </c>
      <c r="AW381" s="14" t="s">
        <v>30</v>
      </c>
      <c r="AX381" s="14" t="s">
        <v>81</v>
      </c>
      <c r="AY381" s="160" t="s">
        <v>120</v>
      </c>
    </row>
    <row r="382" spans="2:65" s="1" customFormat="1" ht="49.15" customHeight="1">
      <c r="B382" s="32"/>
      <c r="C382" s="132" t="s">
        <v>400</v>
      </c>
      <c r="D382" s="132" t="s">
        <v>122</v>
      </c>
      <c r="E382" s="133" t="s">
        <v>901</v>
      </c>
      <c r="F382" s="134" t="s">
        <v>902</v>
      </c>
      <c r="G382" s="135" t="s">
        <v>298</v>
      </c>
      <c r="H382" s="136">
        <v>1</v>
      </c>
      <c r="I382" s="137"/>
      <c r="J382" s="138">
        <f>ROUND(I382*H382,2)</f>
        <v>0</v>
      </c>
      <c r="K382" s="134" t="s">
        <v>1</v>
      </c>
      <c r="L382" s="32"/>
      <c r="M382" s="139" t="s">
        <v>1</v>
      </c>
      <c r="N382" s="140" t="s">
        <v>38</v>
      </c>
      <c r="P382" s="141">
        <f>O382*H382</f>
        <v>0</v>
      </c>
      <c r="Q382" s="141">
        <v>2.35562</v>
      </c>
      <c r="R382" s="141">
        <f>Q382*H382</f>
        <v>2.35562</v>
      </c>
      <c r="S382" s="141">
        <v>0</v>
      </c>
      <c r="T382" s="142">
        <f>S382*H382</f>
        <v>0</v>
      </c>
      <c r="AR382" s="143" t="s">
        <v>126</v>
      </c>
      <c r="AT382" s="143" t="s">
        <v>122</v>
      </c>
      <c r="AU382" s="143" t="s">
        <v>83</v>
      </c>
      <c r="AY382" s="17" t="s">
        <v>120</v>
      </c>
      <c r="BE382" s="144">
        <f>IF(N382="základní",J382,0)</f>
        <v>0</v>
      </c>
      <c r="BF382" s="144">
        <f>IF(N382="snížená",J382,0)</f>
        <v>0</v>
      </c>
      <c r="BG382" s="144">
        <f>IF(N382="zákl. přenesená",J382,0)</f>
        <v>0</v>
      </c>
      <c r="BH382" s="144">
        <f>IF(N382="sníž. přenesená",J382,0)</f>
        <v>0</v>
      </c>
      <c r="BI382" s="144">
        <f>IF(N382="nulová",J382,0)</f>
        <v>0</v>
      </c>
      <c r="BJ382" s="17" t="s">
        <v>81</v>
      </c>
      <c r="BK382" s="144">
        <f>ROUND(I382*H382,2)</f>
        <v>0</v>
      </c>
      <c r="BL382" s="17" t="s">
        <v>126</v>
      </c>
      <c r="BM382" s="143" t="s">
        <v>903</v>
      </c>
    </row>
    <row r="383" spans="2:65" s="13" customFormat="1">
      <c r="B383" s="152"/>
      <c r="D383" s="146" t="s">
        <v>128</v>
      </c>
      <c r="E383" s="153" t="s">
        <v>1</v>
      </c>
      <c r="F383" s="154" t="s">
        <v>904</v>
      </c>
      <c r="H383" s="155">
        <v>1</v>
      </c>
      <c r="I383" s="156"/>
      <c r="L383" s="152"/>
      <c r="M383" s="157"/>
      <c r="T383" s="158"/>
      <c r="AT383" s="153" t="s">
        <v>128</v>
      </c>
      <c r="AU383" s="153" t="s">
        <v>83</v>
      </c>
      <c r="AV383" s="13" t="s">
        <v>83</v>
      </c>
      <c r="AW383" s="13" t="s">
        <v>30</v>
      </c>
      <c r="AX383" s="13" t="s">
        <v>81</v>
      </c>
      <c r="AY383" s="153" t="s">
        <v>120</v>
      </c>
    </row>
    <row r="384" spans="2:65" s="1" customFormat="1" ht="49.15" customHeight="1">
      <c r="B384" s="32"/>
      <c r="C384" s="132" t="s">
        <v>405</v>
      </c>
      <c r="D384" s="132" t="s">
        <v>122</v>
      </c>
      <c r="E384" s="133" t="s">
        <v>905</v>
      </c>
      <c r="F384" s="134" t="s">
        <v>906</v>
      </c>
      <c r="G384" s="135" t="s">
        <v>298</v>
      </c>
      <c r="H384" s="136">
        <v>1</v>
      </c>
      <c r="I384" s="137"/>
      <c r="J384" s="138">
        <f>ROUND(I384*H384,2)</f>
        <v>0</v>
      </c>
      <c r="K384" s="134" t="s">
        <v>1</v>
      </c>
      <c r="L384" s="32"/>
      <c r="M384" s="139" t="s">
        <v>1</v>
      </c>
      <c r="N384" s="140" t="s">
        <v>38</v>
      </c>
      <c r="P384" s="141">
        <f>O384*H384</f>
        <v>0</v>
      </c>
      <c r="Q384" s="141">
        <v>2.50712</v>
      </c>
      <c r="R384" s="141">
        <f>Q384*H384</f>
        <v>2.50712</v>
      </c>
      <c r="S384" s="141">
        <v>0</v>
      </c>
      <c r="T384" s="142">
        <f>S384*H384</f>
        <v>0</v>
      </c>
      <c r="AR384" s="143" t="s">
        <v>126</v>
      </c>
      <c r="AT384" s="143" t="s">
        <v>122</v>
      </c>
      <c r="AU384" s="143" t="s">
        <v>83</v>
      </c>
      <c r="AY384" s="17" t="s">
        <v>120</v>
      </c>
      <c r="BE384" s="144">
        <f>IF(N384="základní",J384,0)</f>
        <v>0</v>
      </c>
      <c r="BF384" s="144">
        <f>IF(N384="snížená",J384,0)</f>
        <v>0</v>
      </c>
      <c r="BG384" s="144">
        <f>IF(N384="zákl. přenesená",J384,0)</f>
        <v>0</v>
      </c>
      <c r="BH384" s="144">
        <f>IF(N384="sníž. přenesená",J384,0)</f>
        <v>0</v>
      </c>
      <c r="BI384" s="144">
        <f>IF(N384="nulová",J384,0)</f>
        <v>0</v>
      </c>
      <c r="BJ384" s="17" t="s">
        <v>81</v>
      </c>
      <c r="BK384" s="144">
        <f>ROUND(I384*H384,2)</f>
        <v>0</v>
      </c>
      <c r="BL384" s="17" t="s">
        <v>126</v>
      </c>
      <c r="BM384" s="143" t="s">
        <v>907</v>
      </c>
    </row>
    <row r="385" spans="2:65" s="13" customFormat="1">
      <c r="B385" s="152"/>
      <c r="D385" s="146" t="s">
        <v>128</v>
      </c>
      <c r="E385" s="153" t="s">
        <v>1</v>
      </c>
      <c r="F385" s="154" t="s">
        <v>904</v>
      </c>
      <c r="H385" s="155">
        <v>1</v>
      </c>
      <c r="I385" s="156"/>
      <c r="L385" s="152"/>
      <c r="M385" s="157"/>
      <c r="T385" s="158"/>
      <c r="AT385" s="153" t="s">
        <v>128</v>
      </c>
      <c r="AU385" s="153" t="s">
        <v>83</v>
      </c>
      <c r="AV385" s="13" t="s">
        <v>83</v>
      </c>
      <c r="AW385" s="13" t="s">
        <v>30</v>
      </c>
      <c r="AX385" s="13" t="s">
        <v>81</v>
      </c>
      <c r="AY385" s="153" t="s">
        <v>120</v>
      </c>
    </row>
    <row r="386" spans="2:65" s="1" customFormat="1" ht="49.15" customHeight="1">
      <c r="B386" s="32"/>
      <c r="C386" s="132" t="s">
        <v>410</v>
      </c>
      <c r="D386" s="132" t="s">
        <v>122</v>
      </c>
      <c r="E386" s="133" t="s">
        <v>908</v>
      </c>
      <c r="F386" s="134" t="s">
        <v>909</v>
      </c>
      <c r="G386" s="135" t="s">
        <v>298</v>
      </c>
      <c r="H386" s="136">
        <v>3</v>
      </c>
      <c r="I386" s="137"/>
      <c r="J386" s="138">
        <f>ROUND(I386*H386,2)</f>
        <v>0</v>
      </c>
      <c r="K386" s="134" t="s">
        <v>1</v>
      </c>
      <c r="L386" s="32"/>
      <c r="M386" s="139" t="s">
        <v>1</v>
      </c>
      <c r="N386" s="140" t="s">
        <v>38</v>
      </c>
      <c r="P386" s="141">
        <f>O386*H386</f>
        <v>0</v>
      </c>
      <c r="Q386" s="141">
        <v>2.6375700000000002</v>
      </c>
      <c r="R386" s="141">
        <f>Q386*H386</f>
        <v>7.9127100000000006</v>
      </c>
      <c r="S386" s="141">
        <v>0</v>
      </c>
      <c r="T386" s="142">
        <f>S386*H386</f>
        <v>0</v>
      </c>
      <c r="AR386" s="143" t="s">
        <v>126</v>
      </c>
      <c r="AT386" s="143" t="s">
        <v>122</v>
      </c>
      <c r="AU386" s="143" t="s">
        <v>83</v>
      </c>
      <c r="AY386" s="17" t="s">
        <v>120</v>
      </c>
      <c r="BE386" s="144">
        <f>IF(N386="základní",J386,0)</f>
        <v>0</v>
      </c>
      <c r="BF386" s="144">
        <f>IF(N386="snížená",J386,0)</f>
        <v>0</v>
      </c>
      <c r="BG386" s="144">
        <f>IF(N386="zákl. přenesená",J386,0)</f>
        <v>0</v>
      </c>
      <c r="BH386" s="144">
        <f>IF(N386="sníž. přenesená",J386,0)</f>
        <v>0</v>
      </c>
      <c r="BI386" s="144">
        <f>IF(N386="nulová",J386,0)</f>
        <v>0</v>
      </c>
      <c r="BJ386" s="17" t="s">
        <v>81</v>
      </c>
      <c r="BK386" s="144">
        <f>ROUND(I386*H386,2)</f>
        <v>0</v>
      </c>
      <c r="BL386" s="17" t="s">
        <v>126</v>
      </c>
      <c r="BM386" s="143" t="s">
        <v>910</v>
      </c>
    </row>
    <row r="387" spans="2:65" s="13" customFormat="1">
      <c r="B387" s="152"/>
      <c r="D387" s="146" t="s">
        <v>128</v>
      </c>
      <c r="E387" s="153" t="s">
        <v>1</v>
      </c>
      <c r="F387" s="154" t="s">
        <v>911</v>
      </c>
      <c r="H387" s="155">
        <v>3</v>
      </c>
      <c r="I387" s="156"/>
      <c r="L387" s="152"/>
      <c r="M387" s="157"/>
      <c r="T387" s="158"/>
      <c r="AT387" s="153" t="s">
        <v>128</v>
      </c>
      <c r="AU387" s="153" t="s">
        <v>83</v>
      </c>
      <c r="AV387" s="13" t="s">
        <v>83</v>
      </c>
      <c r="AW387" s="13" t="s">
        <v>30</v>
      </c>
      <c r="AX387" s="13" t="s">
        <v>81</v>
      </c>
      <c r="AY387" s="153" t="s">
        <v>120</v>
      </c>
    </row>
    <row r="388" spans="2:65" s="1" customFormat="1" ht="24.2" customHeight="1">
      <c r="B388" s="32"/>
      <c r="C388" s="173" t="s">
        <v>414</v>
      </c>
      <c r="D388" s="173" t="s">
        <v>242</v>
      </c>
      <c r="E388" s="174" t="s">
        <v>912</v>
      </c>
      <c r="F388" s="175" t="s">
        <v>913</v>
      </c>
      <c r="G388" s="176" t="s">
        <v>298</v>
      </c>
      <c r="H388" s="177">
        <v>3</v>
      </c>
      <c r="I388" s="179">
        <v>0</v>
      </c>
      <c r="J388" s="179">
        <f>ROUND(I388*H388,2)</f>
        <v>0</v>
      </c>
      <c r="K388" s="175" t="s">
        <v>144</v>
      </c>
      <c r="L388" s="180"/>
      <c r="M388" s="181" t="s">
        <v>1</v>
      </c>
      <c r="N388" s="182" t="s">
        <v>38</v>
      </c>
      <c r="P388" s="141">
        <f>O388*H388</f>
        <v>0</v>
      </c>
      <c r="Q388" s="141">
        <v>2.5299999999999998</v>
      </c>
      <c r="R388" s="141">
        <f>Q388*H388</f>
        <v>7.59</v>
      </c>
      <c r="S388" s="141">
        <v>0</v>
      </c>
      <c r="T388" s="142">
        <f>S388*H388</f>
        <v>0</v>
      </c>
      <c r="AR388" s="143" t="s">
        <v>198</v>
      </c>
      <c r="AT388" s="143" t="s">
        <v>242</v>
      </c>
      <c r="AU388" s="143" t="s">
        <v>83</v>
      </c>
      <c r="AY388" s="17" t="s">
        <v>120</v>
      </c>
      <c r="BE388" s="144">
        <f>IF(N388="základní",J388,0)</f>
        <v>0</v>
      </c>
      <c r="BF388" s="144">
        <f>IF(N388="snížená",J388,0)</f>
        <v>0</v>
      </c>
      <c r="BG388" s="144">
        <f>IF(N388="zákl. přenesená",J388,0)</f>
        <v>0</v>
      </c>
      <c r="BH388" s="144">
        <f>IF(N388="sníž. přenesená",J388,0)</f>
        <v>0</v>
      </c>
      <c r="BI388" s="144">
        <f>IF(N388="nulová",J388,0)</f>
        <v>0</v>
      </c>
      <c r="BJ388" s="17" t="s">
        <v>81</v>
      </c>
      <c r="BK388" s="144">
        <f>ROUND(I388*H388,2)</f>
        <v>0</v>
      </c>
      <c r="BL388" s="17" t="s">
        <v>126</v>
      </c>
      <c r="BM388" s="143" t="s">
        <v>914</v>
      </c>
    </row>
    <row r="389" spans="2:65" s="1" customFormat="1" ht="19.5">
      <c r="B389" s="32"/>
      <c r="D389" s="146" t="s">
        <v>305</v>
      </c>
      <c r="F389" s="183" t="s">
        <v>321</v>
      </c>
      <c r="I389" s="184"/>
      <c r="L389" s="32"/>
      <c r="M389" s="185"/>
      <c r="T389" s="56"/>
      <c r="AT389" s="17" t="s">
        <v>305</v>
      </c>
      <c r="AU389" s="17" t="s">
        <v>83</v>
      </c>
    </row>
    <row r="390" spans="2:65" s="1" customFormat="1" ht="24.2" customHeight="1">
      <c r="B390" s="32"/>
      <c r="C390" s="173" t="s">
        <v>419</v>
      </c>
      <c r="D390" s="173" t="s">
        <v>242</v>
      </c>
      <c r="E390" s="174" t="s">
        <v>915</v>
      </c>
      <c r="F390" s="175" t="s">
        <v>916</v>
      </c>
      <c r="G390" s="176" t="s">
        <v>298</v>
      </c>
      <c r="H390" s="177">
        <v>6</v>
      </c>
      <c r="I390" s="179">
        <v>0</v>
      </c>
      <c r="J390" s="179">
        <f>ROUND(I390*H390,2)</f>
        <v>0</v>
      </c>
      <c r="K390" s="175" t="s">
        <v>892</v>
      </c>
      <c r="L390" s="180"/>
      <c r="M390" s="181" t="s">
        <v>1</v>
      </c>
      <c r="N390" s="182" t="s">
        <v>38</v>
      </c>
      <c r="P390" s="141">
        <f>O390*H390</f>
        <v>0</v>
      </c>
      <c r="Q390" s="141">
        <v>0.58499999999999996</v>
      </c>
      <c r="R390" s="141">
        <f>Q390*H390</f>
        <v>3.51</v>
      </c>
      <c r="S390" s="141">
        <v>0</v>
      </c>
      <c r="T390" s="142">
        <f>S390*H390</f>
        <v>0</v>
      </c>
      <c r="AR390" s="143" t="s">
        <v>198</v>
      </c>
      <c r="AT390" s="143" t="s">
        <v>242</v>
      </c>
      <c r="AU390" s="143" t="s">
        <v>83</v>
      </c>
      <c r="AY390" s="17" t="s">
        <v>120</v>
      </c>
      <c r="BE390" s="144">
        <f>IF(N390="základní",J390,0)</f>
        <v>0</v>
      </c>
      <c r="BF390" s="144">
        <f>IF(N390="snížená",J390,0)</f>
        <v>0</v>
      </c>
      <c r="BG390" s="144">
        <f>IF(N390="zákl. přenesená",J390,0)</f>
        <v>0</v>
      </c>
      <c r="BH390" s="144">
        <f>IF(N390="sníž. přenesená",J390,0)</f>
        <v>0</v>
      </c>
      <c r="BI390" s="144">
        <f>IF(N390="nulová",J390,0)</f>
        <v>0</v>
      </c>
      <c r="BJ390" s="17" t="s">
        <v>81</v>
      </c>
      <c r="BK390" s="144">
        <f>ROUND(I390*H390,2)</f>
        <v>0</v>
      </c>
      <c r="BL390" s="17" t="s">
        <v>126</v>
      </c>
      <c r="BM390" s="143" t="s">
        <v>917</v>
      </c>
    </row>
    <row r="391" spans="2:65" s="1" customFormat="1" ht="19.5">
      <c r="B391" s="32"/>
      <c r="D391" s="146" t="s">
        <v>305</v>
      </c>
      <c r="F391" s="183" t="s">
        <v>321</v>
      </c>
      <c r="I391" s="184"/>
      <c r="L391" s="32"/>
      <c r="M391" s="185"/>
      <c r="T391" s="56"/>
      <c r="AT391" s="17" t="s">
        <v>305</v>
      </c>
      <c r="AU391" s="17" t="s">
        <v>83</v>
      </c>
    </row>
    <row r="392" spans="2:65" s="1" customFormat="1" ht="16.5" customHeight="1">
      <c r="B392" s="32"/>
      <c r="C392" s="173" t="s">
        <v>424</v>
      </c>
      <c r="D392" s="173" t="s">
        <v>242</v>
      </c>
      <c r="E392" s="174" t="s">
        <v>918</v>
      </c>
      <c r="F392" s="175" t="s">
        <v>919</v>
      </c>
      <c r="G392" s="176" t="s">
        <v>298</v>
      </c>
      <c r="H392" s="177">
        <v>1</v>
      </c>
      <c r="I392" s="179">
        <v>0</v>
      </c>
      <c r="J392" s="179">
        <f>ROUND(I392*H392,2)</f>
        <v>0</v>
      </c>
      <c r="K392" s="175" t="s">
        <v>1</v>
      </c>
      <c r="L392" s="180"/>
      <c r="M392" s="181" t="s">
        <v>1</v>
      </c>
      <c r="N392" s="182" t="s">
        <v>38</v>
      </c>
      <c r="P392" s="141">
        <f>O392*H392</f>
        <v>0</v>
      </c>
      <c r="Q392" s="141">
        <v>0.5</v>
      </c>
      <c r="R392" s="141">
        <f>Q392*H392</f>
        <v>0.5</v>
      </c>
      <c r="S392" s="141">
        <v>0</v>
      </c>
      <c r="T392" s="142">
        <f>S392*H392</f>
        <v>0</v>
      </c>
      <c r="AR392" s="143" t="s">
        <v>198</v>
      </c>
      <c r="AT392" s="143" t="s">
        <v>242</v>
      </c>
      <c r="AU392" s="143" t="s">
        <v>83</v>
      </c>
      <c r="AY392" s="17" t="s">
        <v>120</v>
      </c>
      <c r="BE392" s="144">
        <f>IF(N392="základní",J392,0)</f>
        <v>0</v>
      </c>
      <c r="BF392" s="144">
        <f>IF(N392="snížená",J392,0)</f>
        <v>0</v>
      </c>
      <c r="BG392" s="144">
        <f>IF(N392="zákl. přenesená",J392,0)</f>
        <v>0</v>
      </c>
      <c r="BH392" s="144">
        <f>IF(N392="sníž. přenesená",J392,0)</f>
        <v>0</v>
      </c>
      <c r="BI392" s="144">
        <f>IF(N392="nulová",J392,0)</f>
        <v>0</v>
      </c>
      <c r="BJ392" s="17" t="s">
        <v>81</v>
      </c>
      <c r="BK392" s="144">
        <f>ROUND(I392*H392,2)</f>
        <v>0</v>
      </c>
      <c r="BL392" s="17" t="s">
        <v>126</v>
      </c>
      <c r="BM392" s="143" t="s">
        <v>920</v>
      </c>
    </row>
    <row r="393" spans="2:65" s="1" customFormat="1" ht="19.5">
      <c r="B393" s="32"/>
      <c r="D393" s="146" t="s">
        <v>305</v>
      </c>
      <c r="F393" s="183" t="s">
        <v>321</v>
      </c>
      <c r="I393" s="184"/>
      <c r="L393" s="32"/>
      <c r="M393" s="185"/>
      <c r="T393" s="56"/>
      <c r="AT393" s="17" t="s">
        <v>305</v>
      </c>
      <c r="AU393" s="17" t="s">
        <v>83</v>
      </c>
    </row>
    <row r="394" spans="2:65" s="1" customFormat="1" ht="16.5" customHeight="1">
      <c r="B394" s="32"/>
      <c r="C394" s="173" t="s">
        <v>428</v>
      </c>
      <c r="D394" s="173" t="s">
        <v>242</v>
      </c>
      <c r="E394" s="174" t="s">
        <v>921</v>
      </c>
      <c r="F394" s="175" t="s">
        <v>922</v>
      </c>
      <c r="G394" s="176" t="s">
        <v>298</v>
      </c>
      <c r="H394" s="177">
        <v>1</v>
      </c>
      <c r="I394" s="179">
        <v>0</v>
      </c>
      <c r="J394" s="179">
        <f>ROUND(I394*H394,2)</f>
        <v>0</v>
      </c>
      <c r="K394" s="175" t="s">
        <v>1</v>
      </c>
      <c r="L394" s="180"/>
      <c r="M394" s="181" t="s">
        <v>1</v>
      </c>
      <c r="N394" s="182" t="s">
        <v>38</v>
      </c>
      <c r="P394" s="141">
        <f>O394*H394</f>
        <v>0</v>
      </c>
      <c r="Q394" s="141">
        <v>0.39300000000000002</v>
      </c>
      <c r="R394" s="141">
        <f>Q394*H394</f>
        <v>0.39300000000000002</v>
      </c>
      <c r="S394" s="141">
        <v>0</v>
      </c>
      <c r="T394" s="142">
        <f>S394*H394</f>
        <v>0</v>
      </c>
      <c r="AR394" s="143" t="s">
        <v>198</v>
      </c>
      <c r="AT394" s="143" t="s">
        <v>242</v>
      </c>
      <c r="AU394" s="143" t="s">
        <v>83</v>
      </c>
      <c r="AY394" s="17" t="s">
        <v>120</v>
      </c>
      <c r="BE394" s="144">
        <f>IF(N394="základní",J394,0)</f>
        <v>0</v>
      </c>
      <c r="BF394" s="144">
        <f>IF(N394="snížená",J394,0)</f>
        <v>0</v>
      </c>
      <c r="BG394" s="144">
        <f>IF(N394="zákl. přenesená",J394,0)</f>
        <v>0</v>
      </c>
      <c r="BH394" s="144">
        <f>IF(N394="sníž. přenesená",J394,0)</f>
        <v>0</v>
      </c>
      <c r="BI394" s="144">
        <f>IF(N394="nulová",J394,0)</f>
        <v>0</v>
      </c>
      <c r="BJ394" s="17" t="s">
        <v>81</v>
      </c>
      <c r="BK394" s="144">
        <f>ROUND(I394*H394,2)</f>
        <v>0</v>
      </c>
      <c r="BL394" s="17" t="s">
        <v>126</v>
      </c>
      <c r="BM394" s="143" t="s">
        <v>923</v>
      </c>
    </row>
    <row r="395" spans="2:65" s="1" customFormat="1" ht="19.5">
      <c r="B395" s="32"/>
      <c r="D395" s="146" t="s">
        <v>305</v>
      </c>
      <c r="F395" s="183" t="s">
        <v>321</v>
      </c>
      <c r="I395" s="184"/>
      <c r="L395" s="32"/>
      <c r="M395" s="185"/>
      <c r="T395" s="56"/>
      <c r="AT395" s="17" t="s">
        <v>305</v>
      </c>
      <c r="AU395" s="17" t="s">
        <v>83</v>
      </c>
    </row>
    <row r="396" spans="2:65" s="1" customFormat="1" ht="16.5" customHeight="1">
      <c r="B396" s="32"/>
      <c r="C396" s="173" t="s">
        <v>433</v>
      </c>
      <c r="D396" s="173" t="s">
        <v>242</v>
      </c>
      <c r="E396" s="174" t="s">
        <v>924</v>
      </c>
      <c r="F396" s="175" t="s">
        <v>925</v>
      </c>
      <c r="G396" s="176" t="s">
        <v>298</v>
      </c>
      <c r="H396" s="177">
        <v>2</v>
      </c>
      <c r="I396" s="179">
        <v>0</v>
      </c>
      <c r="J396" s="179">
        <f>ROUND(I396*H396,2)</f>
        <v>0</v>
      </c>
      <c r="K396" s="175" t="s">
        <v>1</v>
      </c>
      <c r="L396" s="180"/>
      <c r="M396" s="181" t="s">
        <v>1</v>
      </c>
      <c r="N396" s="182" t="s">
        <v>38</v>
      </c>
      <c r="P396" s="141">
        <f>O396*H396</f>
        <v>0</v>
      </c>
      <c r="Q396" s="141">
        <v>0.26200000000000001</v>
      </c>
      <c r="R396" s="141">
        <f>Q396*H396</f>
        <v>0.52400000000000002</v>
      </c>
      <c r="S396" s="141">
        <v>0</v>
      </c>
      <c r="T396" s="142">
        <f>S396*H396</f>
        <v>0</v>
      </c>
      <c r="AR396" s="143" t="s">
        <v>198</v>
      </c>
      <c r="AT396" s="143" t="s">
        <v>242</v>
      </c>
      <c r="AU396" s="143" t="s">
        <v>83</v>
      </c>
      <c r="AY396" s="17" t="s">
        <v>120</v>
      </c>
      <c r="BE396" s="144">
        <f>IF(N396="základní",J396,0)</f>
        <v>0</v>
      </c>
      <c r="BF396" s="144">
        <f>IF(N396="snížená",J396,0)</f>
        <v>0</v>
      </c>
      <c r="BG396" s="144">
        <f>IF(N396="zákl. přenesená",J396,0)</f>
        <v>0</v>
      </c>
      <c r="BH396" s="144">
        <f>IF(N396="sníž. přenesená",J396,0)</f>
        <v>0</v>
      </c>
      <c r="BI396" s="144">
        <f>IF(N396="nulová",J396,0)</f>
        <v>0</v>
      </c>
      <c r="BJ396" s="17" t="s">
        <v>81</v>
      </c>
      <c r="BK396" s="144">
        <f>ROUND(I396*H396,2)</f>
        <v>0</v>
      </c>
      <c r="BL396" s="17" t="s">
        <v>126</v>
      </c>
      <c r="BM396" s="143" t="s">
        <v>926</v>
      </c>
    </row>
    <row r="397" spans="2:65" s="1" customFormat="1" ht="19.5">
      <c r="B397" s="32"/>
      <c r="D397" s="146" t="s">
        <v>305</v>
      </c>
      <c r="F397" s="183" t="s">
        <v>321</v>
      </c>
      <c r="I397" s="184"/>
      <c r="L397" s="32"/>
      <c r="M397" s="185"/>
      <c r="T397" s="56"/>
      <c r="AT397" s="17" t="s">
        <v>305</v>
      </c>
      <c r="AU397" s="17" t="s">
        <v>83</v>
      </c>
    </row>
    <row r="398" spans="2:65" s="1" customFormat="1" ht="16.5" customHeight="1">
      <c r="B398" s="32"/>
      <c r="C398" s="173" t="s">
        <v>438</v>
      </c>
      <c r="D398" s="173" t="s">
        <v>242</v>
      </c>
      <c r="E398" s="174" t="s">
        <v>927</v>
      </c>
      <c r="F398" s="175" t="s">
        <v>928</v>
      </c>
      <c r="G398" s="176" t="s">
        <v>298</v>
      </c>
      <c r="H398" s="177">
        <v>3</v>
      </c>
      <c r="I398" s="179">
        <v>0</v>
      </c>
      <c r="J398" s="179">
        <f>ROUND(I398*H398,2)</f>
        <v>0</v>
      </c>
      <c r="K398" s="175" t="s">
        <v>144</v>
      </c>
      <c r="L398" s="180"/>
      <c r="M398" s="181" t="s">
        <v>1</v>
      </c>
      <c r="N398" s="182" t="s">
        <v>38</v>
      </c>
      <c r="P398" s="141">
        <f>O398*H398</f>
        <v>0</v>
      </c>
      <c r="Q398" s="141">
        <v>0.52600000000000002</v>
      </c>
      <c r="R398" s="141">
        <f>Q398*H398</f>
        <v>1.5780000000000001</v>
      </c>
      <c r="S398" s="141">
        <v>0</v>
      </c>
      <c r="T398" s="142">
        <f>S398*H398</f>
        <v>0</v>
      </c>
      <c r="AR398" s="143" t="s">
        <v>198</v>
      </c>
      <c r="AT398" s="143" t="s">
        <v>242</v>
      </c>
      <c r="AU398" s="143" t="s">
        <v>83</v>
      </c>
      <c r="AY398" s="17" t="s">
        <v>120</v>
      </c>
      <c r="BE398" s="144">
        <f>IF(N398="základní",J398,0)</f>
        <v>0</v>
      </c>
      <c r="BF398" s="144">
        <f>IF(N398="snížená",J398,0)</f>
        <v>0</v>
      </c>
      <c r="BG398" s="144">
        <f>IF(N398="zákl. přenesená",J398,0)</f>
        <v>0</v>
      </c>
      <c r="BH398" s="144">
        <f>IF(N398="sníž. přenesená",J398,0)</f>
        <v>0</v>
      </c>
      <c r="BI398" s="144">
        <f>IF(N398="nulová",J398,0)</f>
        <v>0</v>
      </c>
      <c r="BJ398" s="17" t="s">
        <v>81</v>
      </c>
      <c r="BK398" s="144">
        <f>ROUND(I398*H398,2)</f>
        <v>0</v>
      </c>
      <c r="BL398" s="17" t="s">
        <v>126</v>
      </c>
      <c r="BM398" s="143" t="s">
        <v>929</v>
      </c>
    </row>
    <row r="399" spans="2:65" s="1" customFormat="1" ht="19.5">
      <c r="B399" s="32"/>
      <c r="D399" s="146" t="s">
        <v>305</v>
      </c>
      <c r="F399" s="183" t="s">
        <v>321</v>
      </c>
      <c r="I399" s="184"/>
      <c r="L399" s="32"/>
      <c r="M399" s="185"/>
      <c r="T399" s="56"/>
      <c r="AT399" s="17" t="s">
        <v>305</v>
      </c>
      <c r="AU399" s="17" t="s">
        <v>83</v>
      </c>
    </row>
    <row r="400" spans="2:65" s="1" customFormat="1" ht="24.2" customHeight="1">
      <c r="B400" s="32"/>
      <c r="C400" s="173" t="s">
        <v>446</v>
      </c>
      <c r="D400" s="173" t="s">
        <v>242</v>
      </c>
      <c r="E400" s="174" t="s">
        <v>930</v>
      </c>
      <c r="F400" s="175" t="s">
        <v>931</v>
      </c>
      <c r="G400" s="176" t="s">
        <v>298</v>
      </c>
      <c r="H400" s="177">
        <v>10</v>
      </c>
      <c r="I400" s="179">
        <v>0</v>
      </c>
      <c r="J400" s="179">
        <f>ROUND(I400*H400,2)</f>
        <v>0</v>
      </c>
      <c r="K400" s="175" t="s">
        <v>892</v>
      </c>
      <c r="L400" s="180"/>
      <c r="M400" s="181" t="s">
        <v>1</v>
      </c>
      <c r="N400" s="182" t="s">
        <v>38</v>
      </c>
      <c r="P400" s="141">
        <f>O400*H400</f>
        <v>0</v>
      </c>
      <c r="Q400" s="141">
        <v>2E-3</v>
      </c>
      <c r="R400" s="141">
        <f>Q400*H400</f>
        <v>0.02</v>
      </c>
      <c r="S400" s="141">
        <v>0</v>
      </c>
      <c r="T400" s="142">
        <f>S400*H400</f>
        <v>0</v>
      </c>
      <c r="AR400" s="143" t="s">
        <v>198</v>
      </c>
      <c r="AT400" s="143" t="s">
        <v>242</v>
      </c>
      <c r="AU400" s="143" t="s">
        <v>83</v>
      </c>
      <c r="AY400" s="17" t="s">
        <v>120</v>
      </c>
      <c r="BE400" s="144">
        <f>IF(N400="základní",J400,0)</f>
        <v>0</v>
      </c>
      <c r="BF400" s="144">
        <f>IF(N400="snížená",J400,0)</f>
        <v>0</v>
      </c>
      <c r="BG400" s="144">
        <f>IF(N400="zákl. přenesená",J400,0)</f>
        <v>0</v>
      </c>
      <c r="BH400" s="144">
        <f>IF(N400="sníž. přenesená",J400,0)</f>
        <v>0</v>
      </c>
      <c r="BI400" s="144">
        <f>IF(N400="nulová",J400,0)</f>
        <v>0</v>
      </c>
      <c r="BJ400" s="17" t="s">
        <v>81</v>
      </c>
      <c r="BK400" s="144">
        <f>ROUND(I400*H400,2)</f>
        <v>0</v>
      </c>
      <c r="BL400" s="17" t="s">
        <v>126</v>
      </c>
      <c r="BM400" s="143" t="s">
        <v>932</v>
      </c>
    </row>
    <row r="401" spans="2:65" s="1" customFormat="1" ht="19.5">
      <c r="B401" s="32"/>
      <c r="D401" s="146" t="s">
        <v>305</v>
      </c>
      <c r="F401" s="183" t="s">
        <v>321</v>
      </c>
      <c r="I401" s="184"/>
      <c r="L401" s="32"/>
      <c r="M401" s="185"/>
      <c r="T401" s="56"/>
      <c r="AT401" s="17" t="s">
        <v>305</v>
      </c>
      <c r="AU401" s="17" t="s">
        <v>83</v>
      </c>
    </row>
    <row r="402" spans="2:65" s="1" customFormat="1" ht="24.2" customHeight="1">
      <c r="B402" s="32"/>
      <c r="C402" s="173" t="s">
        <v>451</v>
      </c>
      <c r="D402" s="173" t="s">
        <v>242</v>
      </c>
      <c r="E402" s="174" t="s">
        <v>933</v>
      </c>
      <c r="F402" s="175" t="s">
        <v>934</v>
      </c>
      <c r="G402" s="176" t="s">
        <v>298</v>
      </c>
      <c r="H402" s="177">
        <v>1</v>
      </c>
      <c r="I402" s="179">
        <v>0</v>
      </c>
      <c r="J402" s="179">
        <f>ROUND(I402*H402,2)</f>
        <v>0</v>
      </c>
      <c r="K402" s="175" t="s">
        <v>144</v>
      </c>
      <c r="L402" s="180"/>
      <c r="M402" s="181" t="s">
        <v>1</v>
      </c>
      <c r="N402" s="182" t="s">
        <v>38</v>
      </c>
      <c r="P402" s="141">
        <f>O402*H402</f>
        <v>0</v>
      </c>
      <c r="Q402" s="141">
        <v>3.0000000000000001E-3</v>
      </c>
      <c r="R402" s="141">
        <f>Q402*H402</f>
        <v>3.0000000000000001E-3</v>
      </c>
      <c r="S402" s="141">
        <v>0</v>
      </c>
      <c r="T402" s="142">
        <f>S402*H402</f>
        <v>0</v>
      </c>
      <c r="AR402" s="143" t="s">
        <v>198</v>
      </c>
      <c r="AT402" s="143" t="s">
        <v>242</v>
      </c>
      <c r="AU402" s="143" t="s">
        <v>83</v>
      </c>
      <c r="AY402" s="17" t="s">
        <v>120</v>
      </c>
      <c r="BE402" s="144">
        <f>IF(N402="základní",J402,0)</f>
        <v>0</v>
      </c>
      <c r="BF402" s="144">
        <f>IF(N402="snížená",J402,0)</f>
        <v>0</v>
      </c>
      <c r="BG402" s="144">
        <f>IF(N402="zákl. přenesená",J402,0)</f>
        <v>0</v>
      </c>
      <c r="BH402" s="144">
        <f>IF(N402="sníž. přenesená",J402,0)</f>
        <v>0</v>
      </c>
      <c r="BI402" s="144">
        <f>IF(N402="nulová",J402,0)</f>
        <v>0</v>
      </c>
      <c r="BJ402" s="17" t="s">
        <v>81</v>
      </c>
      <c r="BK402" s="144">
        <f>ROUND(I402*H402,2)</f>
        <v>0</v>
      </c>
      <c r="BL402" s="17" t="s">
        <v>126</v>
      </c>
      <c r="BM402" s="143" t="s">
        <v>935</v>
      </c>
    </row>
    <row r="403" spans="2:65" s="1" customFormat="1" ht="19.5">
      <c r="B403" s="32"/>
      <c r="D403" s="146" t="s">
        <v>305</v>
      </c>
      <c r="F403" s="183" t="s">
        <v>321</v>
      </c>
      <c r="I403" s="184"/>
      <c r="L403" s="32"/>
      <c r="M403" s="185"/>
      <c r="T403" s="56"/>
      <c r="AT403" s="17" t="s">
        <v>305</v>
      </c>
      <c r="AU403" s="17" t="s">
        <v>83</v>
      </c>
    </row>
    <row r="404" spans="2:65" s="1" customFormat="1" ht="24.2" customHeight="1">
      <c r="B404" s="32"/>
      <c r="C404" s="173" t="s">
        <v>459</v>
      </c>
      <c r="D404" s="173" t="s">
        <v>242</v>
      </c>
      <c r="E404" s="174" t="s">
        <v>936</v>
      </c>
      <c r="F404" s="175" t="s">
        <v>937</v>
      </c>
      <c r="G404" s="176" t="s">
        <v>298</v>
      </c>
      <c r="H404" s="177">
        <v>5</v>
      </c>
      <c r="I404" s="179">
        <v>0</v>
      </c>
      <c r="J404" s="179">
        <f>ROUND(I404*H404,2)</f>
        <v>0</v>
      </c>
      <c r="K404" s="175" t="s">
        <v>892</v>
      </c>
      <c r="L404" s="180"/>
      <c r="M404" s="181" t="s">
        <v>1</v>
      </c>
      <c r="N404" s="182" t="s">
        <v>38</v>
      </c>
      <c r="P404" s="141">
        <f>O404*H404</f>
        <v>0</v>
      </c>
      <c r="Q404" s="141">
        <v>6.8000000000000005E-2</v>
      </c>
      <c r="R404" s="141">
        <f>Q404*H404</f>
        <v>0.34</v>
      </c>
      <c r="S404" s="141">
        <v>0</v>
      </c>
      <c r="T404" s="142">
        <f>S404*H404</f>
        <v>0</v>
      </c>
      <c r="AR404" s="143" t="s">
        <v>198</v>
      </c>
      <c r="AT404" s="143" t="s">
        <v>242</v>
      </c>
      <c r="AU404" s="143" t="s">
        <v>83</v>
      </c>
      <c r="AY404" s="17" t="s">
        <v>120</v>
      </c>
      <c r="BE404" s="144">
        <f>IF(N404="základní",J404,0)</f>
        <v>0</v>
      </c>
      <c r="BF404" s="144">
        <f>IF(N404="snížená",J404,0)</f>
        <v>0</v>
      </c>
      <c r="BG404" s="144">
        <f>IF(N404="zákl. přenesená",J404,0)</f>
        <v>0</v>
      </c>
      <c r="BH404" s="144">
        <f>IF(N404="sníž. přenesená",J404,0)</f>
        <v>0</v>
      </c>
      <c r="BI404" s="144">
        <f>IF(N404="nulová",J404,0)</f>
        <v>0</v>
      </c>
      <c r="BJ404" s="17" t="s">
        <v>81</v>
      </c>
      <c r="BK404" s="144">
        <f>ROUND(I404*H404,2)</f>
        <v>0</v>
      </c>
      <c r="BL404" s="17" t="s">
        <v>126</v>
      </c>
      <c r="BM404" s="143" t="s">
        <v>938</v>
      </c>
    </row>
    <row r="405" spans="2:65" s="1" customFormat="1" ht="19.5">
      <c r="B405" s="32"/>
      <c r="D405" s="146" t="s">
        <v>305</v>
      </c>
      <c r="F405" s="183" t="s">
        <v>321</v>
      </c>
      <c r="I405" s="184"/>
      <c r="L405" s="32"/>
      <c r="M405" s="185"/>
      <c r="T405" s="56"/>
      <c r="AT405" s="17" t="s">
        <v>305</v>
      </c>
      <c r="AU405" s="17" t="s">
        <v>83</v>
      </c>
    </row>
    <row r="406" spans="2:65" s="1" customFormat="1" ht="24.2" customHeight="1">
      <c r="B406" s="32"/>
      <c r="C406" s="173" t="s">
        <v>463</v>
      </c>
      <c r="D406" s="173" t="s">
        <v>242</v>
      </c>
      <c r="E406" s="174" t="s">
        <v>939</v>
      </c>
      <c r="F406" s="175" t="s">
        <v>940</v>
      </c>
      <c r="G406" s="176" t="s">
        <v>298</v>
      </c>
      <c r="H406" s="177">
        <v>3</v>
      </c>
      <c r="I406" s="179">
        <v>0</v>
      </c>
      <c r="J406" s="179">
        <f>ROUND(I406*H406,2)</f>
        <v>0</v>
      </c>
      <c r="K406" s="175" t="s">
        <v>892</v>
      </c>
      <c r="L406" s="180"/>
      <c r="M406" s="181" t="s">
        <v>1</v>
      </c>
      <c r="N406" s="182" t="s">
        <v>38</v>
      </c>
      <c r="P406" s="141">
        <f>O406*H406</f>
        <v>0</v>
      </c>
      <c r="Q406" s="141">
        <v>8.1000000000000003E-2</v>
      </c>
      <c r="R406" s="141">
        <f>Q406*H406</f>
        <v>0.24299999999999999</v>
      </c>
      <c r="S406" s="141">
        <v>0</v>
      </c>
      <c r="T406" s="142">
        <f>S406*H406</f>
        <v>0</v>
      </c>
      <c r="AR406" s="143" t="s">
        <v>198</v>
      </c>
      <c r="AT406" s="143" t="s">
        <v>242</v>
      </c>
      <c r="AU406" s="143" t="s">
        <v>83</v>
      </c>
      <c r="AY406" s="17" t="s">
        <v>120</v>
      </c>
      <c r="BE406" s="144">
        <f>IF(N406="základní",J406,0)</f>
        <v>0</v>
      </c>
      <c r="BF406" s="144">
        <f>IF(N406="snížená",J406,0)</f>
        <v>0</v>
      </c>
      <c r="BG406" s="144">
        <f>IF(N406="zákl. přenesená",J406,0)</f>
        <v>0</v>
      </c>
      <c r="BH406" s="144">
        <f>IF(N406="sníž. přenesená",J406,0)</f>
        <v>0</v>
      </c>
      <c r="BI406" s="144">
        <f>IF(N406="nulová",J406,0)</f>
        <v>0</v>
      </c>
      <c r="BJ406" s="17" t="s">
        <v>81</v>
      </c>
      <c r="BK406" s="144">
        <f>ROUND(I406*H406,2)</f>
        <v>0</v>
      </c>
      <c r="BL406" s="17" t="s">
        <v>126</v>
      </c>
      <c r="BM406" s="143" t="s">
        <v>941</v>
      </c>
    </row>
    <row r="407" spans="2:65" s="1" customFormat="1" ht="19.5">
      <c r="B407" s="32"/>
      <c r="D407" s="146" t="s">
        <v>305</v>
      </c>
      <c r="F407" s="183" t="s">
        <v>321</v>
      </c>
      <c r="I407" s="184"/>
      <c r="L407" s="32"/>
      <c r="M407" s="185"/>
      <c r="T407" s="56"/>
      <c r="AT407" s="17" t="s">
        <v>305</v>
      </c>
      <c r="AU407" s="17" t="s">
        <v>83</v>
      </c>
    </row>
    <row r="408" spans="2:65" s="1" customFormat="1" ht="24.2" customHeight="1">
      <c r="B408" s="32"/>
      <c r="C408" s="173" t="s">
        <v>130</v>
      </c>
      <c r="D408" s="173" t="s">
        <v>242</v>
      </c>
      <c r="E408" s="174" t="s">
        <v>942</v>
      </c>
      <c r="F408" s="175" t="s">
        <v>943</v>
      </c>
      <c r="G408" s="176" t="s">
        <v>298</v>
      </c>
      <c r="H408" s="177">
        <v>2</v>
      </c>
      <c r="I408" s="179">
        <v>0</v>
      </c>
      <c r="J408" s="179">
        <f>ROUND(I408*H408,2)</f>
        <v>0</v>
      </c>
      <c r="K408" s="175" t="s">
        <v>892</v>
      </c>
      <c r="L408" s="180"/>
      <c r="M408" s="181" t="s">
        <v>1</v>
      </c>
      <c r="N408" s="182" t="s">
        <v>38</v>
      </c>
      <c r="P408" s="141">
        <f>O408*H408</f>
        <v>0</v>
      </c>
      <c r="Q408" s="141">
        <v>5.0999999999999997E-2</v>
      </c>
      <c r="R408" s="141">
        <f>Q408*H408</f>
        <v>0.10199999999999999</v>
      </c>
      <c r="S408" s="141">
        <v>0</v>
      </c>
      <c r="T408" s="142">
        <f>S408*H408</f>
        <v>0</v>
      </c>
      <c r="AR408" s="143" t="s">
        <v>198</v>
      </c>
      <c r="AT408" s="143" t="s">
        <v>242</v>
      </c>
      <c r="AU408" s="143" t="s">
        <v>83</v>
      </c>
      <c r="AY408" s="17" t="s">
        <v>120</v>
      </c>
      <c r="BE408" s="144">
        <f>IF(N408="základní",J408,0)</f>
        <v>0</v>
      </c>
      <c r="BF408" s="144">
        <f>IF(N408="snížená",J408,0)</f>
        <v>0</v>
      </c>
      <c r="BG408" s="144">
        <f>IF(N408="zákl. přenesená",J408,0)</f>
        <v>0</v>
      </c>
      <c r="BH408" s="144">
        <f>IF(N408="sníž. přenesená",J408,0)</f>
        <v>0</v>
      </c>
      <c r="BI408" s="144">
        <f>IF(N408="nulová",J408,0)</f>
        <v>0</v>
      </c>
      <c r="BJ408" s="17" t="s">
        <v>81</v>
      </c>
      <c r="BK408" s="144">
        <f>ROUND(I408*H408,2)</f>
        <v>0</v>
      </c>
      <c r="BL408" s="17" t="s">
        <v>126</v>
      </c>
      <c r="BM408" s="143" t="s">
        <v>944</v>
      </c>
    </row>
    <row r="409" spans="2:65" s="1" customFormat="1" ht="19.5">
      <c r="B409" s="32"/>
      <c r="D409" s="146" t="s">
        <v>305</v>
      </c>
      <c r="F409" s="183" t="s">
        <v>321</v>
      </c>
      <c r="I409" s="184"/>
      <c r="L409" s="32"/>
      <c r="M409" s="185"/>
      <c r="T409" s="56"/>
      <c r="AT409" s="17" t="s">
        <v>305</v>
      </c>
      <c r="AU409" s="17" t="s">
        <v>83</v>
      </c>
    </row>
    <row r="410" spans="2:65" s="1" customFormat="1" ht="24.2" customHeight="1">
      <c r="B410" s="32"/>
      <c r="C410" s="173" t="s">
        <v>475</v>
      </c>
      <c r="D410" s="173" t="s">
        <v>242</v>
      </c>
      <c r="E410" s="174" t="s">
        <v>945</v>
      </c>
      <c r="F410" s="175" t="s">
        <v>946</v>
      </c>
      <c r="G410" s="176" t="s">
        <v>298</v>
      </c>
      <c r="H410" s="177">
        <v>2</v>
      </c>
      <c r="I410" s="179">
        <v>0</v>
      </c>
      <c r="J410" s="179">
        <f>ROUND(I410*H410,2)</f>
        <v>0</v>
      </c>
      <c r="K410" s="175" t="s">
        <v>144</v>
      </c>
      <c r="L410" s="180"/>
      <c r="M410" s="181" t="s">
        <v>1</v>
      </c>
      <c r="N410" s="182" t="s">
        <v>38</v>
      </c>
      <c r="P410" s="141">
        <f>O410*H410</f>
        <v>0</v>
      </c>
      <c r="Q410" s="141">
        <v>0.04</v>
      </c>
      <c r="R410" s="141">
        <f>Q410*H410</f>
        <v>0.08</v>
      </c>
      <c r="S410" s="141">
        <v>0</v>
      </c>
      <c r="T410" s="142">
        <f>S410*H410</f>
        <v>0</v>
      </c>
      <c r="AR410" s="143" t="s">
        <v>198</v>
      </c>
      <c r="AT410" s="143" t="s">
        <v>242</v>
      </c>
      <c r="AU410" s="143" t="s">
        <v>83</v>
      </c>
      <c r="AY410" s="17" t="s">
        <v>120</v>
      </c>
      <c r="BE410" s="144">
        <f>IF(N410="základní",J410,0)</f>
        <v>0</v>
      </c>
      <c r="BF410" s="144">
        <f>IF(N410="snížená",J410,0)</f>
        <v>0</v>
      </c>
      <c r="BG410" s="144">
        <f>IF(N410="zákl. přenesená",J410,0)</f>
        <v>0</v>
      </c>
      <c r="BH410" s="144">
        <f>IF(N410="sníž. přenesená",J410,0)</f>
        <v>0</v>
      </c>
      <c r="BI410" s="144">
        <f>IF(N410="nulová",J410,0)</f>
        <v>0</v>
      </c>
      <c r="BJ410" s="17" t="s">
        <v>81</v>
      </c>
      <c r="BK410" s="144">
        <f>ROUND(I410*H410,2)</f>
        <v>0</v>
      </c>
      <c r="BL410" s="17" t="s">
        <v>126</v>
      </c>
      <c r="BM410" s="143" t="s">
        <v>947</v>
      </c>
    </row>
    <row r="411" spans="2:65" s="1" customFormat="1" ht="19.5">
      <c r="B411" s="32"/>
      <c r="D411" s="146" t="s">
        <v>305</v>
      </c>
      <c r="F411" s="183" t="s">
        <v>321</v>
      </c>
      <c r="I411" s="184"/>
      <c r="L411" s="32"/>
      <c r="M411" s="185"/>
      <c r="T411" s="56"/>
      <c r="AT411" s="17" t="s">
        <v>305</v>
      </c>
      <c r="AU411" s="17" t="s">
        <v>83</v>
      </c>
    </row>
    <row r="412" spans="2:65" s="1" customFormat="1" ht="24.2" customHeight="1">
      <c r="B412" s="32"/>
      <c r="C412" s="132" t="s">
        <v>481</v>
      </c>
      <c r="D412" s="132" t="s">
        <v>122</v>
      </c>
      <c r="E412" s="133" t="s">
        <v>948</v>
      </c>
      <c r="F412" s="134" t="s">
        <v>949</v>
      </c>
      <c r="G412" s="135" t="s">
        <v>298</v>
      </c>
      <c r="H412" s="136">
        <v>8</v>
      </c>
      <c r="I412" s="137"/>
      <c r="J412" s="138">
        <f>ROUND(I412*H412,2)</f>
        <v>0</v>
      </c>
      <c r="K412" s="134" t="s">
        <v>144</v>
      </c>
      <c r="L412" s="32"/>
      <c r="M412" s="139" t="s">
        <v>1</v>
      </c>
      <c r="N412" s="140" t="s">
        <v>38</v>
      </c>
      <c r="P412" s="141">
        <f>O412*H412</f>
        <v>0</v>
      </c>
      <c r="Q412" s="141">
        <v>0</v>
      </c>
      <c r="R412" s="141">
        <f>Q412*H412</f>
        <v>0</v>
      </c>
      <c r="S412" s="141">
        <v>0.1</v>
      </c>
      <c r="T412" s="142">
        <f>S412*H412</f>
        <v>0.8</v>
      </c>
      <c r="AR412" s="143" t="s">
        <v>126</v>
      </c>
      <c r="AT412" s="143" t="s">
        <v>122</v>
      </c>
      <c r="AU412" s="143" t="s">
        <v>83</v>
      </c>
      <c r="AY412" s="17" t="s">
        <v>120</v>
      </c>
      <c r="BE412" s="144">
        <f>IF(N412="základní",J412,0)</f>
        <v>0</v>
      </c>
      <c r="BF412" s="144">
        <f>IF(N412="snížená",J412,0)</f>
        <v>0</v>
      </c>
      <c r="BG412" s="144">
        <f>IF(N412="zákl. přenesená",J412,0)</f>
        <v>0</v>
      </c>
      <c r="BH412" s="144">
        <f>IF(N412="sníž. přenesená",J412,0)</f>
        <v>0</v>
      </c>
      <c r="BI412" s="144">
        <f>IF(N412="nulová",J412,0)</f>
        <v>0</v>
      </c>
      <c r="BJ412" s="17" t="s">
        <v>81</v>
      </c>
      <c r="BK412" s="144">
        <f>ROUND(I412*H412,2)</f>
        <v>0</v>
      </c>
      <c r="BL412" s="17" t="s">
        <v>126</v>
      </c>
      <c r="BM412" s="143" t="s">
        <v>950</v>
      </c>
    </row>
    <row r="413" spans="2:65" s="1" customFormat="1" ht="37.9" customHeight="1">
      <c r="B413" s="32"/>
      <c r="C413" s="132" t="s">
        <v>486</v>
      </c>
      <c r="D413" s="132" t="s">
        <v>122</v>
      </c>
      <c r="E413" s="133" t="s">
        <v>951</v>
      </c>
      <c r="F413" s="134" t="s">
        <v>952</v>
      </c>
      <c r="G413" s="135" t="s">
        <v>298</v>
      </c>
      <c r="H413" s="136">
        <v>7</v>
      </c>
      <c r="I413" s="137"/>
      <c r="J413" s="138">
        <f>ROUND(I413*H413,2)</f>
        <v>0</v>
      </c>
      <c r="K413" s="134" t="s">
        <v>144</v>
      </c>
      <c r="L413" s="32"/>
      <c r="M413" s="139" t="s">
        <v>1</v>
      </c>
      <c r="N413" s="140" t="s">
        <v>38</v>
      </c>
      <c r="P413" s="141">
        <f>O413*H413</f>
        <v>0</v>
      </c>
      <c r="Q413" s="141">
        <v>0.09</v>
      </c>
      <c r="R413" s="141">
        <f>Q413*H413</f>
        <v>0.63</v>
      </c>
      <c r="S413" s="141">
        <v>0</v>
      </c>
      <c r="T413" s="142">
        <f>S413*H413</f>
        <v>0</v>
      </c>
      <c r="AR413" s="143" t="s">
        <v>126</v>
      </c>
      <c r="AT413" s="143" t="s">
        <v>122</v>
      </c>
      <c r="AU413" s="143" t="s">
        <v>83</v>
      </c>
      <c r="AY413" s="17" t="s">
        <v>120</v>
      </c>
      <c r="BE413" s="144">
        <f>IF(N413="základní",J413,0)</f>
        <v>0</v>
      </c>
      <c r="BF413" s="144">
        <f>IF(N413="snížená",J413,0)</f>
        <v>0</v>
      </c>
      <c r="BG413" s="144">
        <f>IF(N413="zákl. přenesená",J413,0)</f>
        <v>0</v>
      </c>
      <c r="BH413" s="144">
        <f>IF(N413="sníž. přenesená",J413,0)</f>
        <v>0</v>
      </c>
      <c r="BI413" s="144">
        <f>IF(N413="nulová",J413,0)</f>
        <v>0</v>
      </c>
      <c r="BJ413" s="17" t="s">
        <v>81</v>
      </c>
      <c r="BK413" s="144">
        <f>ROUND(I413*H413,2)</f>
        <v>0</v>
      </c>
      <c r="BL413" s="17" t="s">
        <v>126</v>
      </c>
      <c r="BM413" s="143" t="s">
        <v>953</v>
      </c>
    </row>
    <row r="414" spans="2:65" s="13" customFormat="1">
      <c r="B414" s="152"/>
      <c r="D414" s="146" t="s">
        <v>128</v>
      </c>
      <c r="E414" s="153" t="s">
        <v>1</v>
      </c>
      <c r="F414" s="154" t="s">
        <v>859</v>
      </c>
      <c r="H414" s="155">
        <v>5</v>
      </c>
      <c r="I414" s="156"/>
      <c r="L414" s="152"/>
      <c r="M414" s="157"/>
      <c r="T414" s="158"/>
      <c r="AT414" s="153" t="s">
        <v>128</v>
      </c>
      <c r="AU414" s="153" t="s">
        <v>83</v>
      </c>
      <c r="AV414" s="13" t="s">
        <v>83</v>
      </c>
      <c r="AW414" s="13" t="s">
        <v>30</v>
      </c>
      <c r="AX414" s="13" t="s">
        <v>73</v>
      </c>
      <c r="AY414" s="153" t="s">
        <v>120</v>
      </c>
    </row>
    <row r="415" spans="2:65" s="13" customFormat="1">
      <c r="B415" s="152"/>
      <c r="D415" s="146" t="s">
        <v>128</v>
      </c>
      <c r="E415" s="153" t="s">
        <v>1</v>
      </c>
      <c r="F415" s="154" t="s">
        <v>954</v>
      </c>
      <c r="H415" s="155">
        <v>1</v>
      </c>
      <c r="I415" s="156"/>
      <c r="L415" s="152"/>
      <c r="M415" s="157"/>
      <c r="T415" s="158"/>
      <c r="AT415" s="153" t="s">
        <v>128</v>
      </c>
      <c r="AU415" s="153" t="s">
        <v>83</v>
      </c>
      <c r="AV415" s="13" t="s">
        <v>83</v>
      </c>
      <c r="AW415" s="13" t="s">
        <v>30</v>
      </c>
      <c r="AX415" s="13" t="s">
        <v>73</v>
      </c>
      <c r="AY415" s="153" t="s">
        <v>120</v>
      </c>
    </row>
    <row r="416" spans="2:65" s="13" customFormat="1">
      <c r="B416" s="152"/>
      <c r="D416" s="146" t="s">
        <v>128</v>
      </c>
      <c r="E416" s="153" t="s">
        <v>1</v>
      </c>
      <c r="F416" s="154" t="s">
        <v>955</v>
      </c>
      <c r="H416" s="155">
        <v>1</v>
      </c>
      <c r="I416" s="156"/>
      <c r="L416" s="152"/>
      <c r="M416" s="157"/>
      <c r="T416" s="158"/>
      <c r="AT416" s="153" t="s">
        <v>128</v>
      </c>
      <c r="AU416" s="153" t="s">
        <v>83</v>
      </c>
      <c r="AV416" s="13" t="s">
        <v>83</v>
      </c>
      <c r="AW416" s="13" t="s">
        <v>30</v>
      </c>
      <c r="AX416" s="13" t="s">
        <v>73</v>
      </c>
      <c r="AY416" s="153" t="s">
        <v>120</v>
      </c>
    </row>
    <row r="417" spans="2:65" s="14" customFormat="1">
      <c r="B417" s="159"/>
      <c r="D417" s="146" t="s">
        <v>128</v>
      </c>
      <c r="E417" s="160" t="s">
        <v>1</v>
      </c>
      <c r="F417" s="161" t="s">
        <v>141</v>
      </c>
      <c r="H417" s="162">
        <v>7</v>
      </c>
      <c r="I417" s="163"/>
      <c r="L417" s="159"/>
      <c r="M417" s="164"/>
      <c r="T417" s="165"/>
      <c r="AT417" s="160" t="s">
        <v>128</v>
      </c>
      <c r="AU417" s="160" t="s">
        <v>83</v>
      </c>
      <c r="AV417" s="14" t="s">
        <v>126</v>
      </c>
      <c r="AW417" s="14" t="s">
        <v>30</v>
      </c>
      <c r="AX417" s="14" t="s">
        <v>81</v>
      </c>
      <c r="AY417" s="160" t="s">
        <v>120</v>
      </c>
    </row>
    <row r="418" spans="2:65" s="1" customFormat="1" ht="21.75" customHeight="1">
      <c r="B418" s="32"/>
      <c r="C418" s="173" t="s">
        <v>492</v>
      </c>
      <c r="D418" s="173" t="s">
        <v>242</v>
      </c>
      <c r="E418" s="174" t="s">
        <v>956</v>
      </c>
      <c r="F418" s="175" t="s">
        <v>957</v>
      </c>
      <c r="G418" s="176" t="s">
        <v>298</v>
      </c>
      <c r="H418" s="177">
        <v>7</v>
      </c>
      <c r="I418" s="179">
        <v>0</v>
      </c>
      <c r="J418" s="179">
        <f>ROUND(I418*H418,2)</f>
        <v>0</v>
      </c>
      <c r="K418" s="175" t="s">
        <v>144</v>
      </c>
      <c r="L418" s="180"/>
      <c r="M418" s="181" t="s">
        <v>1</v>
      </c>
      <c r="N418" s="182" t="s">
        <v>38</v>
      </c>
      <c r="P418" s="141">
        <f>O418*H418</f>
        <v>0</v>
      </c>
      <c r="Q418" s="141">
        <v>0.19600000000000001</v>
      </c>
      <c r="R418" s="141">
        <f>Q418*H418</f>
        <v>1.3720000000000001</v>
      </c>
      <c r="S418" s="141">
        <v>0</v>
      </c>
      <c r="T418" s="142">
        <f>S418*H418</f>
        <v>0</v>
      </c>
      <c r="AR418" s="143" t="s">
        <v>198</v>
      </c>
      <c r="AT418" s="143" t="s">
        <v>242</v>
      </c>
      <c r="AU418" s="143" t="s">
        <v>83</v>
      </c>
      <c r="AY418" s="17" t="s">
        <v>120</v>
      </c>
      <c r="BE418" s="144">
        <f>IF(N418="základní",J418,0)</f>
        <v>0</v>
      </c>
      <c r="BF418" s="144">
        <f>IF(N418="snížená",J418,0)</f>
        <v>0</v>
      </c>
      <c r="BG418" s="144">
        <f>IF(N418="zákl. přenesená",J418,0)</f>
        <v>0</v>
      </c>
      <c r="BH418" s="144">
        <f>IF(N418="sníž. přenesená",J418,0)</f>
        <v>0</v>
      </c>
      <c r="BI418" s="144">
        <f>IF(N418="nulová",J418,0)</f>
        <v>0</v>
      </c>
      <c r="BJ418" s="17" t="s">
        <v>81</v>
      </c>
      <c r="BK418" s="144">
        <f>ROUND(I418*H418,2)</f>
        <v>0</v>
      </c>
      <c r="BL418" s="17" t="s">
        <v>126</v>
      </c>
      <c r="BM418" s="143" t="s">
        <v>958</v>
      </c>
    </row>
    <row r="419" spans="2:65" s="1" customFormat="1" ht="19.5">
      <c r="B419" s="32"/>
      <c r="D419" s="146" t="s">
        <v>305</v>
      </c>
      <c r="F419" s="183" t="s">
        <v>321</v>
      </c>
      <c r="I419" s="184"/>
      <c r="L419" s="32"/>
      <c r="M419" s="185"/>
      <c r="T419" s="56"/>
      <c r="AT419" s="17" t="s">
        <v>305</v>
      </c>
      <c r="AU419" s="17" t="s">
        <v>83</v>
      </c>
    </row>
    <row r="420" spans="2:65" s="1" customFormat="1" ht="44.25" customHeight="1">
      <c r="B420" s="32"/>
      <c r="C420" s="132" t="s">
        <v>496</v>
      </c>
      <c r="D420" s="132" t="s">
        <v>122</v>
      </c>
      <c r="E420" s="133" t="s">
        <v>959</v>
      </c>
      <c r="F420" s="134" t="s">
        <v>960</v>
      </c>
      <c r="G420" s="135" t="s">
        <v>163</v>
      </c>
      <c r="H420" s="136">
        <v>56.488999999999997</v>
      </c>
      <c r="I420" s="137"/>
      <c r="J420" s="138">
        <f>ROUND(I420*H420,2)</f>
        <v>0</v>
      </c>
      <c r="K420" s="134" t="s">
        <v>1</v>
      </c>
      <c r="L420" s="32"/>
      <c r="M420" s="139" t="s">
        <v>1</v>
      </c>
      <c r="N420" s="140" t="s">
        <v>38</v>
      </c>
      <c r="P420" s="141">
        <f>O420*H420</f>
        <v>0</v>
      </c>
      <c r="Q420" s="141">
        <v>0</v>
      </c>
      <c r="R420" s="141">
        <f>Q420*H420</f>
        <v>0</v>
      </c>
      <c r="S420" s="141">
        <v>0</v>
      </c>
      <c r="T420" s="142">
        <f>S420*H420</f>
        <v>0</v>
      </c>
      <c r="AR420" s="143" t="s">
        <v>126</v>
      </c>
      <c r="AT420" s="143" t="s">
        <v>122</v>
      </c>
      <c r="AU420" s="143" t="s">
        <v>83</v>
      </c>
      <c r="AY420" s="17" t="s">
        <v>120</v>
      </c>
      <c r="BE420" s="144">
        <f>IF(N420="základní",J420,0)</f>
        <v>0</v>
      </c>
      <c r="BF420" s="144">
        <f>IF(N420="snížená",J420,0)</f>
        <v>0</v>
      </c>
      <c r="BG420" s="144">
        <f>IF(N420="zákl. přenesená",J420,0)</f>
        <v>0</v>
      </c>
      <c r="BH420" s="144">
        <f>IF(N420="sníž. přenesená",J420,0)</f>
        <v>0</v>
      </c>
      <c r="BI420" s="144">
        <f>IF(N420="nulová",J420,0)</f>
        <v>0</v>
      </c>
      <c r="BJ420" s="17" t="s">
        <v>81</v>
      </c>
      <c r="BK420" s="144">
        <f>ROUND(I420*H420,2)</f>
        <v>0</v>
      </c>
      <c r="BL420" s="17" t="s">
        <v>126</v>
      </c>
      <c r="BM420" s="143" t="s">
        <v>961</v>
      </c>
    </row>
    <row r="421" spans="2:65" s="13" customFormat="1">
      <c r="B421" s="152"/>
      <c r="D421" s="146" t="s">
        <v>128</v>
      </c>
      <c r="E421" s="153" t="s">
        <v>1</v>
      </c>
      <c r="F421" s="154" t="s">
        <v>962</v>
      </c>
      <c r="H421" s="155">
        <v>23.158000000000001</v>
      </c>
      <c r="I421" s="156"/>
      <c r="L421" s="152"/>
      <c r="M421" s="157"/>
      <c r="T421" s="158"/>
      <c r="AT421" s="153" t="s">
        <v>128</v>
      </c>
      <c r="AU421" s="153" t="s">
        <v>83</v>
      </c>
      <c r="AV421" s="13" t="s">
        <v>83</v>
      </c>
      <c r="AW421" s="13" t="s">
        <v>30</v>
      </c>
      <c r="AX421" s="13" t="s">
        <v>73</v>
      </c>
      <c r="AY421" s="153" t="s">
        <v>120</v>
      </c>
    </row>
    <row r="422" spans="2:65" s="13" customFormat="1">
      <c r="B422" s="152"/>
      <c r="D422" s="146" t="s">
        <v>128</v>
      </c>
      <c r="E422" s="153" t="s">
        <v>1</v>
      </c>
      <c r="F422" s="154" t="s">
        <v>963</v>
      </c>
      <c r="H422" s="155">
        <v>29.515999999999998</v>
      </c>
      <c r="I422" s="156"/>
      <c r="L422" s="152"/>
      <c r="M422" s="157"/>
      <c r="T422" s="158"/>
      <c r="AT422" s="153" t="s">
        <v>128</v>
      </c>
      <c r="AU422" s="153" t="s">
        <v>83</v>
      </c>
      <c r="AV422" s="13" t="s">
        <v>83</v>
      </c>
      <c r="AW422" s="13" t="s">
        <v>30</v>
      </c>
      <c r="AX422" s="13" t="s">
        <v>73</v>
      </c>
      <c r="AY422" s="153" t="s">
        <v>120</v>
      </c>
    </row>
    <row r="423" spans="2:65" s="13" customFormat="1">
      <c r="B423" s="152"/>
      <c r="D423" s="146" t="s">
        <v>128</v>
      </c>
      <c r="E423" s="153" t="s">
        <v>1</v>
      </c>
      <c r="F423" s="154" t="s">
        <v>964</v>
      </c>
      <c r="H423" s="155">
        <v>3.8149999999999999</v>
      </c>
      <c r="I423" s="156"/>
      <c r="L423" s="152"/>
      <c r="M423" s="157"/>
      <c r="T423" s="158"/>
      <c r="AT423" s="153" t="s">
        <v>128</v>
      </c>
      <c r="AU423" s="153" t="s">
        <v>83</v>
      </c>
      <c r="AV423" s="13" t="s">
        <v>83</v>
      </c>
      <c r="AW423" s="13" t="s">
        <v>30</v>
      </c>
      <c r="AX423" s="13" t="s">
        <v>73</v>
      </c>
      <c r="AY423" s="153" t="s">
        <v>120</v>
      </c>
    </row>
    <row r="424" spans="2:65" s="14" customFormat="1">
      <c r="B424" s="159"/>
      <c r="D424" s="146" t="s">
        <v>128</v>
      </c>
      <c r="E424" s="160" t="s">
        <v>1</v>
      </c>
      <c r="F424" s="161" t="s">
        <v>141</v>
      </c>
      <c r="H424" s="162">
        <v>56.488999999999997</v>
      </c>
      <c r="I424" s="163"/>
      <c r="L424" s="159"/>
      <c r="M424" s="164"/>
      <c r="T424" s="165"/>
      <c r="AT424" s="160" t="s">
        <v>128</v>
      </c>
      <c r="AU424" s="160" t="s">
        <v>83</v>
      </c>
      <c r="AV424" s="14" t="s">
        <v>126</v>
      </c>
      <c r="AW424" s="14" t="s">
        <v>30</v>
      </c>
      <c r="AX424" s="14" t="s">
        <v>81</v>
      </c>
      <c r="AY424" s="160" t="s">
        <v>120</v>
      </c>
    </row>
    <row r="425" spans="2:65" s="11" customFormat="1" ht="22.9" customHeight="1">
      <c r="B425" s="120"/>
      <c r="D425" s="121" t="s">
        <v>72</v>
      </c>
      <c r="E425" s="130" t="s">
        <v>692</v>
      </c>
      <c r="F425" s="130" t="s">
        <v>693</v>
      </c>
      <c r="I425" s="123"/>
      <c r="J425" s="131">
        <f>BK425</f>
        <v>0</v>
      </c>
      <c r="L425" s="120"/>
      <c r="M425" s="125"/>
      <c r="P425" s="126">
        <f>SUM(P426:P427)</f>
        <v>0</v>
      </c>
      <c r="R425" s="126">
        <f>SUM(R426:R427)</f>
        <v>0</v>
      </c>
      <c r="T425" s="127">
        <f>SUM(T426:T427)</f>
        <v>0</v>
      </c>
      <c r="AR425" s="121" t="s">
        <v>81</v>
      </c>
      <c r="AT425" s="128" t="s">
        <v>72</v>
      </c>
      <c r="AU425" s="128" t="s">
        <v>81</v>
      </c>
      <c r="AY425" s="121" t="s">
        <v>120</v>
      </c>
      <c r="BK425" s="129">
        <f>SUM(BK426:BK427)</f>
        <v>0</v>
      </c>
    </row>
    <row r="426" spans="2:65" s="1" customFormat="1" ht="33" customHeight="1">
      <c r="B426" s="32"/>
      <c r="C426" s="132" t="s">
        <v>500</v>
      </c>
      <c r="D426" s="132" t="s">
        <v>122</v>
      </c>
      <c r="E426" s="133" t="s">
        <v>965</v>
      </c>
      <c r="F426" s="134" t="s">
        <v>966</v>
      </c>
      <c r="G426" s="135" t="s">
        <v>225</v>
      </c>
      <c r="H426" s="136">
        <v>21.869</v>
      </c>
      <c r="I426" s="137"/>
      <c r="J426" s="138">
        <f>ROUND(I426*H426,2)</f>
        <v>0</v>
      </c>
      <c r="K426" s="134" t="s">
        <v>1</v>
      </c>
      <c r="L426" s="32"/>
      <c r="M426" s="139" t="s">
        <v>1</v>
      </c>
      <c r="N426" s="140" t="s">
        <v>38</v>
      </c>
      <c r="P426" s="141">
        <f>O426*H426</f>
        <v>0</v>
      </c>
      <c r="Q426" s="141">
        <v>0</v>
      </c>
      <c r="R426" s="141">
        <f>Q426*H426</f>
        <v>0</v>
      </c>
      <c r="S426" s="141">
        <v>0</v>
      </c>
      <c r="T426" s="142">
        <f>S426*H426</f>
        <v>0</v>
      </c>
      <c r="AR426" s="143" t="s">
        <v>126</v>
      </c>
      <c r="AT426" s="143" t="s">
        <v>122</v>
      </c>
      <c r="AU426" s="143" t="s">
        <v>83</v>
      </c>
      <c r="AY426" s="17" t="s">
        <v>120</v>
      </c>
      <c r="BE426" s="144">
        <f>IF(N426="základní",J426,0)</f>
        <v>0</v>
      </c>
      <c r="BF426" s="144">
        <f>IF(N426="snížená",J426,0)</f>
        <v>0</v>
      </c>
      <c r="BG426" s="144">
        <f>IF(N426="zákl. přenesená",J426,0)</f>
        <v>0</v>
      </c>
      <c r="BH426" s="144">
        <f>IF(N426="sníž. přenesená",J426,0)</f>
        <v>0</v>
      </c>
      <c r="BI426" s="144">
        <f>IF(N426="nulová",J426,0)</f>
        <v>0</v>
      </c>
      <c r="BJ426" s="17" t="s">
        <v>81</v>
      </c>
      <c r="BK426" s="144">
        <f>ROUND(I426*H426,2)</f>
        <v>0</v>
      </c>
      <c r="BL426" s="17" t="s">
        <v>126</v>
      </c>
      <c r="BM426" s="143" t="s">
        <v>967</v>
      </c>
    </row>
    <row r="427" spans="2:65" s="1" customFormat="1" ht="33" customHeight="1">
      <c r="B427" s="32"/>
      <c r="C427" s="132" t="s">
        <v>504</v>
      </c>
      <c r="D427" s="132" t="s">
        <v>122</v>
      </c>
      <c r="E427" s="133" t="s">
        <v>703</v>
      </c>
      <c r="F427" s="134" t="s">
        <v>704</v>
      </c>
      <c r="G427" s="135" t="s">
        <v>225</v>
      </c>
      <c r="H427" s="136">
        <v>21.869</v>
      </c>
      <c r="I427" s="137"/>
      <c r="J427" s="138">
        <f>ROUND(I427*H427,2)</f>
        <v>0</v>
      </c>
      <c r="K427" s="134" t="s">
        <v>144</v>
      </c>
      <c r="L427" s="32"/>
      <c r="M427" s="139" t="s">
        <v>1</v>
      </c>
      <c r="N427" s="140" t="s">
        <v>38</v>
      </c>
      <c r="P427" s="141">
        <f>O427*H427</f>
        <v>0</v>
      </c>
      <c r="Q427" s="141">
        <v>0</v>
      </c>
      <c r="R427" s="141">
        <f>Q427*H427</f>
        <v>0</v>
      </c>
      <c r="S427" s="141">
        <v>0</v>
      </c>
      <c r="T427" s="142">
        <f>S427*H427</f>
        <v>0</v>
      </c>
      <c r="AR427" s="143" t="s">
        <v>126</v>
      </c>
      <c r="AT427" s="143" t="s">
        <v>122</v>
      </c>
      <c r="AU427" s="143" t="s">
        <v>83</v>
      </c>
      <c r="AY427" s="17" t="s">
        <v>120</v>
      </c>
      <c r="BE427" s="144">
        <f>IF(N427="základní",J427,0)</f>
        <v>0</v>
      </c>
      <c r="BF427" s="144">
        <f>IF(N427="snížená",J427,0)</f>
        <v>0</v>
      </c>
      <c r="BG427" s="144">
        <f>IF(N427="zákl. přenesená",J427,0)</f>
        <v>0</v>
      </c>
      <c r="BH427" s="144">
        <f>IF(N427="sníž. přenesená",J427,0)</f>
        <v>0</v>
      </c>
      <c r="BI427" s="144">
        <f>IF(N427="nulová",J427,0)</f>
        <v>0</v>
      </c>
      <c r="BJ427" s="17" t="s">
        <v>81</v>
      </c>
      <c r="BK427" s="144">
        <f>ROUND(I427*H427,2)</f>
        <v>0</v>
      </c>
      <c r="BL427" s="17" t="s">
        <v>126</v>
      </c>
      <c r="BM427" s="143" t="s">
        <v>968</v>
      </c>
    </row>
    <row r="428" spans="2:65" s="11" customFormat="1" ht="22.9" customHeight="1">
      <c r="B428" s="120"/>
      <c r="D428" s="121" t="s">
        <v>72</v>
      </c>
      <c r="E428" s="130" t="s">
        <v>706</v>
      </c>
      <c r="F428" s="130" t="s">
        <v>707</v>
      </c>
      <c r="I428" s="123"/>
      <c r="J428" s="131">
        <f>BK428</f>
        <v>0</v>
      </c>
      <c r="L428" s="120"/>
      <c r="M428" s="125"/>
      <c r="P428" s="126">
        <f>P429</f>
        <v>0</v>
      </c>
      <c r="R428" s="126">
        <f>R429</f>
        <v>0</v>
      </c>
      <c r="T428" s="127">
        <f>T429</f>
        <v>0</v>
      </c>
      <c r="AR428" s="121" t="s">
        <v>81</v>
      </c>
      <c r="AT428" s="128" t="s">
        <v>72</v>
      </c>
      <c r="AU428" s="128" t="s">
        <v>81</v>
      </c>
      <c r="AY428" s="121" t="s">
        <v>120</v>
      </c>
      <c r="BK428" s="129">
        <f>BK429</f>
        <v>0</v>
      </c>
    </row>
    <row r="429" spans="2:65" s="1" customFormat="1" ht="24.2" customHeight="1">
      <c r="B429" s="32"/>
      <c r="C429" s="132" t="s">
        <v>508</v>
      </c>
      <c r="D429" s="132" t="s">
        <v>122</v>
      </c>
      <c r="E429" s="133" t="s">
        <v>969</v>
      </c>
      <c r="F429" s="134" t="s">
        <v>970</v>
      </c>
      <c r="G429" s="135" t="s">
        <v>225</v>
      </c>
      <c r="H429" s="136">
        <v>93.951999999999998</v>
      </c>
      <c r="I429" s="137"/>
      <c r="J429" s="138">
        <f>ROUND(I429*H429,2)</f>
        <v>0</v>
      </c>
      <c r="K429" s="134" t="s">
        <v>144</v>
      </c>
      <c r="L429" s="32"/>
      <c r="M429" s="186" t="s">
        <v>1</v>
      </c>
      <c r="N429" s="187" t="s">
        <v>38</v>
      </c>
      <c r="O429" s="188"/>
      <c r="P429" s="189">
        <f>O429*H429</f>
        <v>0</v>
      </c>
      <c r="Q429" s="189">
        <v>0</v>
      </c>
      <c r="R429" s="189">
        <f>Q429*H429</f>
        <v>0</v>
      </c>
      <c r="S429" s="189">
        <v>0</v>
      </c>
      <c r="T429" s="190">
        <f>S429*H429</f>
        <v>0</v>
      </c>
      <c r="AR429" s="143" t="s">
        <v>126</v>
      </c>
      <c r="AT429" s="143" t="s">
        <v>122</v>
      </c>
      <c r="AU429" s="143" t="s">
        <v>83</v>
      </c>
      <c r="AY429" s="17" t="s">
        <v>120</v>
      </c>
      <c r="BE429" s="144">
        <f>IF(N429="základní",J429,0)</f>
        <v>0</v>
      </c>
      <c r="BF429" s="144">
        <f>IF(N429="snížená",J429,0)</f>
        <v>0</v>
      </c>
      <c r="BG429" s="144">
        <f>IF(N429="zákl. přenesená",J429,0)</f>
        <v>0</v>
      </c>
      <c r="BH429" s="144">
        <f>IF(N429="sníž. přenesená",J429,0)</f>
        <v>0</v>
      </c>
      <c r="BI429" s="144">
        <f>IF(N429="nulová",J429,0)</f>
        <v>0</v>
      </c>
      <c r="BJ429" s="17" t="s">
        <v>81</v>
      </c>
      <c r="BK429" s="144">
        <f>ROUND(I429*H429,2)</f>
        <v>0</v>
      </c>
      <c r="BL429" s="17" t="s">
        <v>126</v>
      </c>
      <c r="BM429" s="143" t="s">
        <v>971</v>
      </c>
    </row>
    <row r="430" spans="2:65" s="1" customFormat="1" ht="6.95" customHeight="1">
      <c r="B430" s="44"/>
      <c r="C430" s="45"/>
      <c r="D430" s="45"/>
      <c r="E430" s="45"/>
      <c r="F430" s="45"/>
      <c r="G430" s="45"/>
      <c r="H430" s="45"/>
      <c r="I430" s="45"/>
      <c r="J430" s="45"/>
      <c r="K430" s="45"/>
      <c r="L430" s="32"/>
    </row>
  </sheetData>
  <sheetProtection algorithmName="SHA-512" hashValue="Rq58QB8H0uGT/n3qN/291kfrFh++fDbCzQQ1D2eBQj9GnTmAg9HxknlwE5Bz9wYk0jkB8bSQbaMZ/ds88vz+Fg==" saltValue="0sW3vOlhDT9TiFwJunHPQw==" spinCount="100000" sheet="1" objects="1" scenarios="1" formatColumns="0" formatRows="0" autoFilter="0"/>
  <autoFilter ref="C124:K429" xr:uid="{00000000-0009-0000-0000-000002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26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AT2" s="17" t="s">
        <v>89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83</v>
      </c>
    </row>
    <row r="4" spans="2:46" ht="24.95" customHeight="1">
      <c r="B4" s="20"/>
      <c r="D4" s="21" t="s">
        <v>90</v>
      </c>
      <c r="L4" s="20"/>
      <c r="M4" s="88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26.25" customHeight="1">
      <c r="B7" s="20"/>
      <c r="E7" s="230" t="str">
        <f>'Rekapitulace stavby'!K6</f>
        <v>Světlá nad Sázavou, ul. Čapkova II. etapa - rekonstrukce vodovodu a kanalizace</v>
      </c>
      <c r="F7" s="231"/>
      <c r="G7" s="231"/>
      <c r="H7" s="231"/>
      <c r="L7" s="20"/>
    </row>
    <row r="8" spans="2:46" s="1" customFormat="1" ht="12" customHeight="1">
      <c r="B8" s="32"/>
      <c r="D8" s="27" t="s">
        <v>91</v>
      </c>
      <c r="L8" s="32"/>
    </row>
    <row r="9" spans="2:46" s="1" customFormat="1" ht="16.5" customHeight="1">
      <c r="B9" s="32"/>
      <c r="E9" s="202" t="s">
        <v>972</v>
      </c>
      <c r="F9" s="229"/>
      <c r="G9" s="229"/>
      <c r="H9" s="229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29.1.2024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tr">
        <f>IF('Rekapitulace stavby'!AN10="","",'Rekapitulace stavby'!AN10)</f>
        <v/>
      </c>
      <c r="L14" s="32"/>
    </row>
    <row r="15" spans="2:46" s="1" customFormat="1" ht="18" customHeight="1">
      <c r="B15" s="32"/>
      <c r="E15" s="25" t="str">
        <f>IF('Rekapitulace stavby'!E11="","",'Rekapitulace stavby'!E11)</f>
        <v xml:space="preserve"> </v>
      </c>
      <c r="I15" s="27" t="s">
        <v>26</v>
      </c>
      <c r="J15" s="25" t="str">
        <f>IF('Rekapitulace stavby'!AN11="","",'Rekapitulace stavby'!AN11)</f>
        <v/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27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32" t="str">
        <f>'Rekapitulace stavby'!E14</f>
        <v>Vyplň údaj</v>
      </c>
      <c r="F18" s="221"/>
      <c r="G18" s="221"/>
      <c r="H18" s="221"/>
      <c r="I18" s="27" t="s">
        <v>26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29</v>
      </c>
      <c r="I20" s="27" t="s">
        <v>25</v>
      </c>
      <c r="J20" s="25" t="str">
        <f>IF('Rekapitulace stavby'!AN16="","",'Rekapitulace stavby'!AN16)</f>
        <v/>
      </c>
      <c r="L20" s="32"/>
    </row>
    <row r="21" spans="2:12" s="1" customFormat="1" ht="18" customHeight="1">
      <c r="B21" s="32"/>
      <c r="E21" s="25" t="str">
        <f>IF('Rekapitulace stavby'!E17="","",'Rekapitulace stavby'!E17)</f>
        <v xml:space="preserve"> </v>
      </c>
      <c r="I21" s="27" t="s">
        <v>26</v>
      </c>
      <c r="J21" s="25" t="str">
        <f>IF('Rekapitulace stavby'!AN17="","",'Rekapitulace stavby'!AN17)</f>
        <v/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31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26</v>
      </c>
      <c r="J24" s="25" t="str">
        <f>IF('Rekapitulace stavby'!AN20="","",'Rekapitulace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32</v>
      </c>
      <c r="L26" s="32"/>
    </row>
    <row r="27" spans="2:12" s="7" customFormat="1" ht="16.5" customHeight="1">
      <c r="B27" s="89"/>
      <c r="E27" s="225" t="s">
        <v>1</v>
      </c>
      <c r="F27" s="225"/>
      <c r="G27" s="225"/>
      <c r="H27" s="225"/>
      <c r="L27" s="89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90" t="s">
        <v>33</v>
      </c>
      <c r="J30" s="66">
        <f>ROUND(J117,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35</v>
      </c>
      <c r="I32" s="35" t="s">
        <v>34</v>
      </c>
      <c r="J32" s="35" t="s">
        <v>36</v>
      </c>
      <c r="L32" s="32"/>
    </row>
    <row r="33" spans="2:12" s="1" customFormat="1" ht="14.45" customHeight="1">
      <c r="B33" s="32"/>
      <c r="D33" s="55" t="s">
        <v>37</v>
      </c>
      <c r="E33" s="27" t="s">
        <v>38</v>
      </c>
      <c r="F33" s="91">
        <f>ROUND((SUM(BE117:BE125)),  2)</f>
        <v>0</v>
      </c>
      <c r="I33" s="92">
        <v>0.21</v>
      </c>
      <c r="J33" s="91">
        <f>ROUND(((SUM(BE117:BE125))*I33),  2)</f>
        <v>0</v>
      </c>
      <c r="L33" s="32"/>
    </row>
    <row r="34" spans="2:12" s="1" customFormat="1" ht="14.45" customHeight="1">
      <c r="B34" s="32"/>
      <c r="E34" s="27" t="s">
        <v>39</v>
      </c>
      <c r="F34" s="91">
        <f>ROUND((SUM(BF117:BF125)),  2)</f>
        <v>0</v>
      </c>
      <c r="I34" s="92">
        <v>0.12</v>
      </c>
      <c r="J34" s="91">
        <f>ROUND(((SUM(BF117:BF125))*I34),  2)</f>
        <v>0</v>
      </c>
      <c r="L34" s="32"/>
    </row>
    <row r="35" spans="2:12" s="1" customFormat="1" ht="14.45" hidden="1" customHeight="1">
      <c r="B35" s="32"/>
      <c r="E35" s="27" t="s">
        <v>40</v>
      </c>
      <c r="F35" s="91">
        <f>ROUND((SUM(BG117:BG125)),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41</v>
      </c>
      <c r="F36" s="91">
        <f>ROUND((SUM(BH117:BH125)),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42</v>
      </c>
      <c r="F37" s="91">
        <f>ROUND((SUM(BI117:BI125)),  2)</f>
        <v>0</v>
      </c>
      <c r="I37" s="92">
        <v>0</v>
      </c>
      <c r="J37" s="91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3"/>
      <c r="D39" s="94" t="s">
        <v>43</v>
      </c>
      <c r="E39" s="57"/>
      <c r="F39" s="57"/>
      <c r="G39" s="95" t="s">
        <v>44</v>
      </c>
      <c r="H39" s="96" t="s">
        <v>45</v>
      </c>
      <c r="I39" s="57"/>
      <c r="J39" s="97">
        <f>SUM(J30:J37)</f>
        <v>0</v>
      </c>
      <c r="K39" s="98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46</v>
      </c>
      <c r="E50" s="42"/>
      <c r="F50" s="42"/>
      <c r="G50" s="41" t="s">
        <v>47</v>
      </c>
      <c r="H50" s="42"/>
      <c r="I50" s="42"/>
      <c r="J50" s="42"/>
      <c r="K50" s="42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3" t="s">
        <v>48</v>
      </c>
      <c r="E61" s="34"/>
      <c r="F61" s="99" t="s">
        <v>49</v>
      </c>
      <c r="G61" s="43" t="s">
        <v>48</v>
      </c>
      <c r="H61" s="34"/>
      <c r="I61" s="34"/>
      <c r="J61" s="100" t="s">
        <v>49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1" t="s">
        <v>50</v>
      </c>
      <c r="E65" s="42"/>
      <c r="F65" s="42"/>
      <c r="G65" s="41" t="s">
        <v>51</v>
      </c>
      <c r="H65" s="42"/>
      <c r="I65" s="42"/>
      <c r="J65" s="42"/>
      <c r="K65" s="42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3" t="s">
        <v>48</v>
      </c>
      <c r="E76" s="34"/>
      <c r="F76" s="99" t="s">
        <v>49</v>
      </c>
      <c r="G76" s="43" t="s">
        <v>48</v>
      </c>
      <c r="H76" s="34"/>
      <c r="I76" s="34"/>
      <c r="J76" s="100" t="s">
        <v>49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93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26.25" customHeight="1">
      <c r="B85" s="32"/>
      <c r="E85" s="230" t="str">
        <f>E7</f>
        <v>Světlá nad Sázavou, ul. Čapkova II. etapa - rekonstrukce vodovodu a kanalizace</v>
      </c>
      <c r="F85" s="231"/>
      <c r="G85" s="231"/>
      <c r="H85" s="231"/>
      <c r="L85" s="32"/>
    </row>
    <row r="86" spans="2:47" s="1" customFormat="1" ht="12" customHeight="1">
      <c r="B86" s="32"/>
      <c r="C86" s="27" t="s">
        <v>91</v>
      </c>
      <c r="L86" s="32"/>
    </row>
    <row r="87" spans="2:47" s="1" customFormat="1" ht="16.5" customHeight="1">
      <c r="B87" s="32"/>
      <c r="E87" s="202" t="str">
        <f>E9</f>
        <v>SO 03 - Vedlejší a ostatní náklady</v>
      </c>
      <c r="F87" s="229"/>
      <c r="G87" s="229"/>
      <c r="H87" s="229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29.1.2024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24</v>
      </c>
      <c r="F91" s="25" t="str">
        <f>E15</f>
        <v xml:space="preserve"> </v>
      </c>
      <c r="I91" s="27" t="s">
        <v>29</v>
      </c>
      <c r="J91" s="30" t="str">
        <f>E21</f>
        <v xml:space="preserve"> </v>
      </c>
      <c r="L91" s="32"/>
    </row>
    <row r="92" spans="2:47" s="1" customFormat="1" ht="15.2" customHeight="1">
      <c r="B92" s="32"/>
      <c r="C92" s="27" t="s">
        <v>27</v>
      </c>
      <c r="F92" s="25" t="str">
        <f>IF(E18="","",E18)</f>
        <v>Vyplň údaj</v>
      </c>
      <c r="I92" s="27" t="s">
        <v>31</v>
      </c>
      <c r="J92" s="30" t="str">
        <f>E24</f>
        <v xml:space="preserve">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1" t="s">
        <v>94</v>
      </c>
      <c r="D94" s="93"/>
      <c r="E94" s="93"/>
      <c r="F94" s="93"/>
      <c r="G94" s="93"/>
      <c r="H94" s="93"/>
      <c r="I94" s="93"/>
      <c r="J94" s="102" t="s">
        <v>95</v>
      </c>
      <c r="K94" s="93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3" t="s">
        <v>96</v>
      </c>
      <c r="J96" s="66">
        <f>J117</f>
        <v>0</v>
      </c>
      <c r="L96" s="32"/>
      <c r="AU96" s="17" t="s">
        <v>97</v>
      </c>
    </row>
    <row r="97" spans="2:12" s="8" customFormat="1" ht="24.95" customHeight="1">
      <c r="B97" s="104"/>
      <c r="D97" s="105" t="s">
        <v>973</v>
      </c>
      <c r="E97" s="106"/>
      <c r="F97" s="106"/>
      <c r="G97" s="106"/>
      <c r="H97" s="106"/>
      <c r="I97" s="106"/>
      <c r="J97" s="107">
        <f>J118</f>
        <v>0</v>
      </c>
      <c r="L97" s="104"/>
    </row>
    <row r="98" spans="2:12" s="1" customFormat="1" ht="21.75" customHeight="1">
      <c r="B98" s="32"/>
      <c r="L98" s="32"/>
    </row>
    <row r="99" spans="2:12" s="1" customFormat="1" ht="6.95" customHeight="1">
      <c r="B99" s="44"/>
      <c r="C99" s="45"/>
      <c r="D99" s="45"/>
      <c r="E99" s="45"/>
      <c r="F99" s="45"/>
      <c r="G99" s="45"/>
      <c r="H99" s="45"/>
      <c r="I99" s="45"/>
      <c r="J99" s="45"/>
      <c r="K99" s="45"/>
      <c r="L99" s="32"/>
    </row>
    <row r="103" spans="2:12" s="1" customFormat="1" ht="6.95" customHeight="1">
      <c r="B103" s="46"/>
      <c r="C103" s="47"/>
      <c r="D103" s="47"/>
      <c r="E103" s="47"/>
      <c r="F103" s="47"/>
      <c r="G103" s="47"/>
      <c r="H103" s="47"/>
      <c r="I103" s="47"/>
      <c r="J103" s="47"/>
      <c r="K103" s="47"/>
      <c r="L103" s="32"/>
    </row>
    <row r="104" spans="2:12" s="1" customFormat="1" ht="24.95" customHeight="1">
      <c r="B104" s="32"/>
      <c r="C104" s="21" t="s">
        <v>105</v>
      </c>
      <c r="L104" s="32"/>
    </row>
    <row r="105" spans="2:12" s="1" customFormat="1" ht="6.95" customHeight="1">
      <c r="B105" s="32"/>
      <c r="L105" s="32"/>
    </row>
    <row r="106" spans="2:12" s="1" customFormat="1" ht="12" customHeight="1">
      <c r="B106" s="32"/>
      <c r="C106" s="27" t="s">
        <v>16</v>
      </c>
      <c r="L106" s="32"/>
    </row>
    <row r="107" spans="2:12" s="1" customFormat="1" ht="26.25" customHeight="1">
      <c r="B107" s="32"/>
      <c r="E107" s="230" t="str">
        <f>E7</f>
        <v>Světlá nad Sázavou, ul. Čapkova II. etapa - rekonstrukce vodovodu a kanalizace</v>
      </c>
      <c r="F107" s="231"/>
      <c r="G107" s="231"/>
      <c r="H107" s="231"/>
      <c r="L107" s="32"/>
    </row>
    <row r="108" spans="2:12" s="1" customFormat="1" ht="12" customHeight="1">
      <c r="B108" s="32"/>
      <c r="C108" s="27" t="s">
        <v>91</v>
      </c>
      <c r="L108" s="32"/>
    </row>
    <row r="109" spans="2:12" s="1" customFormat="1" ht="16.5" customHeight="1">
      <c r="B109" s="32"/>
      <c r="E109" s="202" t="str">
        <f>E9</f>
        <v>SO 03 - Vedlejší a ostatní náklady</v>
      </c>
      <c r="F109" s="229"/>
      <c r="G109" s="229"/>
      <c r="H109" s="229"/>
      <c r="L109" s="32"/>
    </row>
    <row r="110" spans="2:12" s="1" customFormat="1" ht="6.95" customHeight="1">
      <c r="B110" s="32"/>
      <c r="L110" s="32"/>
    </row>
    <row r="111" spans="2:12" s="1" customFormat="1" ht="12" customHeight="1">
      <c r="B111" s="32"/>
      <c r="C111" s="27" t="s">
        <v>20</v>
      </c>
      <c r="F111" s="25" t="str">
        <f>F12</f>
        <v xml:space="preserve"> </v>
      </c>
      <c r="I111" s="27" t="s">
        <v>22</v>
      </c>
      <c r="J111" s="52" t="str">
        <f>IF(J12="","",J12)</f>
        <v>29.1.2024</v>
      </c>
      <c r="L111" s="32"/>
    </row>
    <row r="112" spans="2:12" s="1" customFormat="1" ht="6.95" customHeight="1">
      <c r="B112" s="32"/>
      <c r="L112" s="32"/>
    </row>
    <row r="113" spans="2:65" s="1" customFormat="1" ht="15.2" customHeight="1">
      <c r="B113" s="32"/>
      <c r="C113" s="27" t="s">
        <v>24</v>
      </c>
      <c r="F113" s="25" t="str">
        <f>E15</f>
        <v xml:space="preserve"> </v>
      </c>
      <c r="I113" s="27" t="s">
        <v>29</v>
      </c>
      <c r="J113" s="30" t="str">
        <f>E21</f>
        <v xml:space="preserve"> </v>
      </c>
      <c r="L113" s="32"/>
    </row>
    <row r="114" spans="2:65" s="1" customFormat="1" ht="15.2" customHeight="1">
      <c r="B114" s="32"/>
      <c r="C114" s="27" t="s">
        <v>27</v>
      </c>
      <c r="F114" s="25" t="str">
        <f>IF(E18="","",E18)</f>
        <v>Vyplň údaj</v>
      </c>
      <c r="I114" s="27" t="s">
        <v>31</v>
      </c>
      <c r="J114" s="30" t="str">
        <f>E24</f>
        <v xml:space="preserve"> </v>
      </c>
      <c r="L114" s="32"/>
    </row>
    <row r="115" spans="2:65" s="1" customFormat="1" ht="10.35" customHeight="1">
      <c r="B115" s="32"/>
      <c r="L115" s="32"/>
    </row>
    <row r="116" spans="2:65" s="10" customFormat="1" ht="29.25" customHeight="1">
      <c r="B116" s="112"/>
      <c r="C116" s="113" t="s">
        <v>106</v>
      </c>
      <c r="D116" s="114" t="s">
        <v>58</v>
      </c>
      <c r="E116" s="114" t="s">
        <v>54</v>
      </c>
      <c r="F116" s="114" t="s">
        <v>55</v>
      </c>
      <c r="G116" s="114" t="s">
        <v>107</v>
      </c>
      <c r="H116" s="114" t="s">
        <v>108</v>
      </c>
      <c r="I116" s="114" t="s">
        <v>109</v>
      </c>
      <c r="J116" s="114" t="s">
        <v>95</v>
      </c>
      <c r="K116" s="115" t="s">
        <v>110</v>
      </c>
      <c r="L116" s="112"/>
      <c r="M116" s="59" t="s">
        <v>1</v>
      </c>
      <c r="N116" s="60" t="s">
        <v>37</v>
      </c>
      <c r="O116" s="60" t="s">
        <v>111</v>
      </c>
      <c r="P116" s="60" t="s">
        <v>112</v>
      </c>
      <c r="Q116" s="60" t="s">
        <v>113</v>
      </c>
      <c r="R116" s="60" t="s">
        <v>114</v>
      </c>
      <c r="S116" s="60" t="s">
        <v>115</v>
      </c>
      <c r="T116" s="61" t="s">
        <v>116</v>
      </c>
    </row>
    <row r="117" spans="2:65" s="1" customFormat="1" ht="22.9" customHeight="1">
      <c r="B117" s="32"/>
      <c r="C117" s="64" t="s">
        <v>117</v>
      </c>
      <c r="J117" s="116">
        <f>BK117</f>
        <v>0</v>
      </c>
      <c r="L117" s="32"/>
      <c r="M117" s="62"/>
      <c r="N117" s="53"/>
      <c r="O117" s="53"/>
      <c r="P117" s="117">
        <f>P118</f>
        <v>0</v>
      </c>
      <c r="Q117" s="53"/>
      <c r="R117" s="117">
        <f>R118</f>
        <v>0</v>
      </c>
      <c r="S117" s="53"/>
      <c r="T117" s="118">
        <f>T118</f>
        <v>0</v>
      </c>
      <c r="AT117" s="17" t="s">
        <v>72</v>
      </c>
      <c r="AU117" s="17" t="s">
        <v>97</v>
      </c>
      <c r="BK117" s="119">
        <f>BK118</f>
        <v>0</v>
      </c>
    </row>
    <row r="118" spans="2:65" s="11" customFormat="1" ht="25.9" customHeight="1">
      <c r="B118" s="120"/>
      <c r="D118" s="121" t="s">
        <v>72</v>
      </c>
      <c r="E118" s="122" t="s">
        <v>974</v>
      </c>
      <c r="F118" s="122" t="s">
        <v>975</v>
      </c>
      <c r="I118" s="123"/>
      <c r="J118" s="124">
        <f>BK118</f>
        <v>0</v>
      </c>
      <c r="L118" s="120"/>
      <c r="M118" s="125"/>
      <c r="P118" s="126">
        <f>SUM(P119:P125)</f>
        <v>0</v>
      </c>
      <c r="R118" s="126">
        <f>SUM(R119:R125)</f>
        <v>0</v>
      </c>
      <c r="T118" s="127">
        <f>SUM(T119:T125)</f>
        <v>0</v>
      </c>
      <c r="AR118" s="121" t="s">
        <v>81</v>
      </c>
      <c r="AT118" s="128" t="s">
        <v>72</v>
      </c>
      <c r="AU118" s="128" t="s">
        <v>73</v>
      </c>
      <c r="AY118" s="121" t="s">
        <v>120</v>
      </c>
      <c r="BK118" s="129">
        <f>SUM(BK119:BK125)</f>
        <v>0</v>
      </c>
    </row>
    <row r="119" spans="2:65" s="1" customFormat="1" ht="16.5" customHeight="1">
      <c r="B119" s="32"/>
      <c r="C119" s="132" t="s">
        <v>81</v>
      </c>
      <c r="D119" s="132" t="s">
        <v>122</v>
      </c>
      <c r="E119" s="133" t="s">
        <v>976</v>
      </c>
      <c r="F119" s="134" t="s">
        <v>977</v>
      </c>
      <c r="G119" s="135" t="s">
        <v>978</v>
      </c>
      <c r="H119" s="136">
        <v>1</v>
      </c>
      <c r="I119" s="137"/>
      <c r="J119" s="138">
        <f t="shared" ref="J119:J125" si="0">ROUND(I119*H119,2)</f>
        <v>0</v>
      </c>
      <c r="K119" s="134" t="s">
        <v>1</v>
      </c>
      <c r="L119" s="32"/>
      <c r="M119" s="139" t="s">
        <v>1</v>
      </c>
      <c r="N119" s="140" t="s">
        <v>38</v>
      </c>
      <c r="P119" s="141">
        <f t="shared" ref="P119:P125" si="1">O119*H119</f>
        <v>0</v>
      </c>
      <c r="Q119" s="141">
        <v>0</v>
      </c>
      <c r="R119" s="141">
        <f t="shared" ref="R119:R125" si="2">Q119*H119</f>
        <v>0</v>
      </c>
      <c r="S119" s="141">
        <v>0</v>
      </c>
      <c r="T119" s="142">
        <f t="shared" ref="T119:T125" si="3">S119*H119</f>
        <v>0</v>
      </c>
      <c r="AR119" s="143" t="s">
        <v>979</v>
      </c>
      <c r="AT119" s="143" t="s">
        <v>122</v>
      </c>
      <c r="AU119" s="143" t="s">
        <v>81</v>
      </c>
      <c r="AY119" s="17" t="s">
        <v>120</v>
      </c>
      <c r="BE119" s="144">
        <f t="shared" ref="BE119:BE125" si="4">IF(N119="základní",J119,0)</f>
        <v>0</v>
      </c>
      <c r="BF119" s="144">
        <f t="shared" ref="BF119:BF125" si="5">IF(N119="snížená",J119,0)</f>
        <v>0</v>
      </c>
      <c r="BG119" s="144">
        <f t="shared" ref="BG119:BG125" si="6">IF(N119="zákl. přenesená",J119,0)</f>
        <v>0</v>
      </c>
      <c r="BH119" s="144">
        <f t="shared" ref="BH119:BH125" si="7">IF(N119="sníž. přenesená",J119,0)</f>
        <v>0</v>
      </c>
      <c r="BI119" s="144">
        <f t="shared" ref="BI119:BI125" si="8">IF(N119="nulová",J119,0)</f>
        <v>0</v>
      </c>
      <c r="BJ119" s="17" t="s">
        <v>81</v>
      </c>
      <c r="BK119" s="144">
        <f t="shared" ref="BK119:BK125" si="9">ROUND(I119*H119,2)</f>
        <v>0</v>
      </c>
      <c r="BL119" s="17" t="s">
        <v>979</v>
      </c>
      <c r="BM119" s="143" t="s">
        <v>980</v>
      </c>
    </row>
    <row r="120" spans="2:65" s="1" customFormat="1" ht="16.5" customHeight="1">
      <c r="B120" s="32"/>
      <c r="C120" s="132" t="s">
        <v>83</v>
      </c>
      <c r="D120" s="132" t="s">
        <v>122</v>
      </c>
      <c r="E120" s="133" t="s">
        <v>981</v>
      </c>
      <c r="F120" s="134" t="s">
        <v>982</v>
      </c>
      <c r="G120" s="135" t="s">
        <v>983</v>
      </c>
      <c r="H120" s="136">
        <v>1</v>
      </c>
      <c r="I120" s="137"/>
      <c r="J120" s="138">
        <f t="shared" si="0"/>
        <v>0</v>
      </c>
      <c r="K120" s="134" t="s">
        <v>1</v>
      </c>
      <c r="L120" s="32"/>
      <c r="M120" s="139" t="s">
        <v>1</v>
      </c>
      <c r="N120" s="140" t="s">
        <v>38</v>
      </c>
      <c r="P120" s="141">
        <f t="shared" si="1"/>
        <v>0</v>
      </c>
      <c r="Q120" s="141">
        <v>0</v>
      </c>
      <c r="R120" s="141">
        <f t="shared" si="2"/>
        <v>0</v>
      </c>
      <c r="S120" s="141">
        <v>0</v>
      </c>
      <c r="T120" s="142">
        <f t="shared" si="3"/>
        <v>0</v>
      </c>
      <c r="AR120" s="143" t="s">
        <v>260</v>
      </c>
      <c r="AT120" s="143" t="s">
        <v>122</v>
      </c>
      <c r="AU120" s="143" t="s">
        <v>81</v>
      </c>
      <c r="AY120" s="17" t="s">
        <v>120</v>
      </c>
      <c r="BE120" s="144">
        <f t="shared" si="4"/>
        <v>0</v>
      </c>
      <c r="BF120" s="144">
        <f t="shared" si="5"/>
        <v>0</v>
      </c>
      <c r="BG120" s="144">
        <f t="shared" si="6"/>
        <v>0</v>
      </c>
      <c r="BH120" s="144">
        <f t="shared" si="7"/>
        <v>0</v>
      </c>
      <c r="BI120" s="144">
        <f t="shared" si="8"/>
        <v>0</v>
      </c>
      <c r="BJ120" s="17" t="s">
        <v>81</v>
      </c>
      <c r="BK120" s="144">
        <f t="shared" si="9"/>
        <v>0</v>
      </c>
      <c r="BL120" s="17" t="s">
        <v>260</v>
      </c>
      <c r="BM120" s="143" t="s">
        <v>984</v>
      </c>
    </row>
    <row r="121" spans="2:65" s="1" customFormat="1" ht="24.2" customHeight="1">
      <c r="B121" s="32"/>
      <c r="C121" s="132" t="s">
        <v>152</v>
      </c>
      <c r="D121" s="132" t="s">
        <v>122</v>
      </c>
      <c r="E121" s="133" t="s">
        <v>985</v>
      </c>
      <c r="F121" s="134" t="s">
        <v>986</v>
      </c>
      <c r="G121" s="135" t="s">
        <v>987</v>
      </c>
      <c r="H121" s="136">
        <v>1</v>
      </c>
      <c r="I121" s="137"/>
      <c r="J121" s="138">
        <f t="shared" si="0"/>
        <v>0</v>
      </c>
      <c r="K121" s="134" t="s">
        <v>1</v>
      </c>
      <c r="L121" s="32"/>
      <c r="M121" s="139" t="s">
        <v>1</v>
      </c>
      <c r="N121" s="140" t="s">
        <v>38</v>
      </c>
      <c r="P121" s="141">
        <f t="shared" si="1"/>
        <v>0</v>
      </c>
      <c r="Q121" s="141">
        <v>0</v>
      </c>
      <c r="R121" s="141">
        <f t="shared" si="2"/>
        <v>0</v>
      </c>
      <c r="S121" s="141">
        <v>0</v>
      </c>
      <c r="T121" s="142">
        <f t="shared" si="3"/>
        <v>0</v>
      </c>
      <c r="AR121" s="143" t="s">
        <v>979</v>
      </c>
      <c r="AT121" s="143" t="s">
        <v>122</v>
      </c>
      <c r="AU121" s="143" t="s">
        <v>81</v>
      </c>
      <c r="AY121" s="17" t="s">
        <v>120</v>
      </c>
      <c r="BE121" s="144">
        <f t="shared" si="4"/>
        <v>0</v>
      </c>
      <c r="BF121" s="144">
        <f t="shared" si="5"/>
        <v>0</v>
      </c>
      <c r="BG121" s="144">
        <f t="shared" si="6"/>
        <v>0</v>
      </c>
      <c r="BH121" s="144">
        <f t="shared" si="7"/>
        <v>0</v>
      </c>
      <c r="BI121" s="144">
        <f t="shared" si="8"/>
        <v>0</v>
      </c>
      <c r="BJ121" s="17" t="s">
        <v>81</v>
      </c>
      <c r="BK121" s="144">
        <f t="shared" si="9"/>
        <v>0</v>
      </c>
      <c r="BL121" s="17" t="s">
        <v>979</v>
      </c>
      <c r="BM121" s="143" t="s">
        <v>988</v>
      </c>
    </row>
    <row r="122" spans="2:65" s="1" customFormat="1" ht="16.5" customHeight="1">
      <c r="B122" s="32"/>
      <c r="C122" s="132" t="s">
        <v>126</v>
      </c>
      <c r="D122" s="132" t="s">
        <v>122</v>
      </c>
      <c r="E122" s="133" t="s">
        <v>989</v>
      </c>
      <c r="F122" s="134" t="s">
        <v>990</v>
      </c>
      <c r="G122" s="135" t="s">
        <v>987</v>
      </c>
      <c r="H122" s="136">
        <v>1</v>
      </c>
      <c r="I122" s="137"/>
      <c r="J122" s="138">
        <f t="shared" si="0"/>
        <v>0</v>
      </c>
      <c r="K122" s="134" t="s">
        <v>1</v>
      </c>
      <c r="L122" s="32"/>
      <c r="M122" s="139" t="s">
        <v>1</v>
      </c>
      <c r="N122" s="140" t="s">
        <v>38</v>
      </c>
      <c r="P122" s="141">
        <f t="shared" si="1"/>
        <v>0</v>
      </c>
      <c r="Q122" s="141">
        <v>0</v>
      </c>
      <c r="R122" s="141">
        <f t="shared" si="2"/>
        <v>0</v>
      </c>
      <c r="S122" s="141">
        <v>0</v>
      </c>
      <c r="T122" s="142">
        <f t="shared" si="3"/>
        <v>0</v>
      </c>
      <c r="AR122" s="143" t="s">
        <v>979</v>
      </c>
      <c r="AT122" s="143" t="s">
        <v>122</v>
      </c>
      <c r="AU122" s="143" t="s">
        <v>81</v>
      </c>
      <c r="AY122" s="17" t="s">
        <v>120</v>
      </c>
      <c r="BE122" s="144">
        <f t="shared" si="4"/>
        <v>0</v>
      </c>
      <c r="BF122" s="144">
        <f t="shared" si="5"/>
        <v>0</v>
      </c>
      <c r="BG122" s="144">
        <f t="shared" si="6"/>
        <v>0</v>
      </c>
      <c r="BH122" s="144">
        <f t="shared" si="7"/>
        <v>0</v>
      </c>
      <c r="BI122" s="144">
        <f t="shared" si="8"/>
        <v>0</v>
      </c>
      <c r="BJ122" s="17" t="s">
        <v>81</v>
      </c>
      <c r="BK122" s="144">
        <f t="shared" si="9"/>
        <v>0</v>
      </c>
      <c r="BL122" s="17" t="s">
        <v>979</v>
      </c>
      <c r="BM122" s="143" t="s">
        <v>991</v>
      </c>
    </row>
    <row r="123" spans="2:65" s="1" customFormat="1" ht="16.5" customHeight="1">
      <c r="B123" s="32"/>
      <c r="C123" s="132" t="s">
        <v>177</v>
      </c>
      <c r="D123" s="132" t="s">
        <v>122</v>
      </c>
      <c r="E123" s="133" t="s">
        <v>992</v>
      </c>
      <c r="F123" s="134" t="s">
        <v>993</v>
      </c>
      <c r="G123" s="135" t="s">
        <v>987</v>
      </c>
      <c r="H123" s="136">
        <v>1</v>
      </c>
      <c r="I123" s="137"/>
      <c r="J123" s="138">
        <f t="shared" si="0"/>
        <v>0</v>
      </c>
      <c r="K123" s="134" t="s">
        <v>1</v>
      </c>
      <c r="L123" s="32"/>
      <c r="M123" s="139" t="s">
        <v>1</v>
      </c>
      <c r="N123" s="140" t="s">
        <v>38</v>
      </c>
      <c r="P123" s="141">
        <f t="shared" si="1"/>
        <v>0</v>
      </c>
      <c r="Q123" s="141">
        <v>0</v>
      </c>
      <c r="R123" s="141">
        <f t="shared" si="2"/>
        <v>0</v>
      </c>
      <c r="S123" s="141">
        <v>0</v>
      </c>
      <c r="T123" s="142">
        <f t="shared" si="3"/>
        <v>0</v>
      </c>
      <c r="AR123" s="143" t="s">
        <v>979</v>
      </c>
      <c r="AT123" s="143" t="s">
        <v>122</v>
      </c>
      <c r="AU123" s="143" t="s">
        <v>81</v>
      </c>
      <c r="AY123" s="17" t="s">
        <v>120</v>
      </c>
      <c r="BE123" s="144">
        <f t="shared" si="4"/>
        <v>0</v>
      </c>
      <c r="BF123" s="144">
        <f t="shared" si="5"/>
        <v>0</v>
      </c>
      <c r="BG123" s="144">
        <f t="shared" si="6"/>
        <v>0</v>
      </c>
      <c r="BH123" s="144">
        <f t="shared" si="7"/>
        <v>0</v>
      </c>
      <c r="BI123" s="144">
        <f t="shared" si="8"/>
        <v>0</v>
      </c>
      <c r="BJ123" s="17" t="s">
        <v>81</v>
      </c>
      <c r="BK123" s="144">
        <f t="shared" si="9"/>
        <v>0</v>
      </c>
      <c r="BL123" s="17" t="s">
        <v>979</v>
      </c>
      <c r="BM123" s="143" t="s">
        <v>994</v>
      </c>
    </row>
    <row r="124" spans="2:65" s="1" customFormat="1" ht="24.2" customHeight="1">
      <c r="B124" s="32"/>
      <c r="C124" s="132" t="s">
        <v>182</v>
      </c>
      <c r="D124" s="132" t="s">
        <v>122</v>
      </c>
      <c r="E124" s="133" t="s">
        <v>995</v>
      </c>
      <c r="F124" s="134" t="s">
        <v>996</v>
      </c>
      <c r="G124" s="135" t="s">
        <v>987</v>
      </c>
      <c r="H124" s="136">
        <v>1</v>
      </c>
      <c r="I124" s="137"/>
      <c r="J124" s="138">
        <f t="shared" si="0"/>
        <v>0</v>
      </c>
      <c r="K124" s="134" t="s">
        <v>1</v>
      </c>
      <c r="L124" s="32"/>
      <c r="M124" s="139" t="s">
        <v>1</v>
      </c>
      <c r="N124" s="140" t="s">
        <v>38</v>
      </c>
      <c r="P124" s="141">
        <f t="shared" si="1"/>
        <v>0</v>
      </c>
      <c r="Q124" s="141">
        <v>0</v>
      </c>
      <c r="R124" s="141">
        <f t="shared" si="2"/>
        <v>0</v>
      </c>
      <c r="S124" s="141">
        <v>0</v>
      </c>
      <c r="T124" s="142">
        <f t="shared" si="3"/>
        <v>0</v>
      </c>
      <c r="AR124" s="143" t="s">
        <v>979</v>
      </c>
      <c r="AT124" s="143" t="s">
        <v>122</v>
      </c>
      <c r="AU124" s="143" t="s">
        <v>81</v>
      </c>
      <c r="AY124" s="17" t="s">
        <v>120</v>
      </c>
      <c r="BE124" s="144">
        <f t="shared" si="4"/>
        <v>0</v>
      </c>
      <c r="BF124" s="144">
        <f t="shared" si="5"/>
        <v>0</v>
      </c>
      <c r="BG124" s="144">
        <f t="shared" si="6"/>
        <v>0</v>
      </c>
      <c r="BH124" s="144">
        <f t="shared" si="7"/>
        <v>0</v>
      </c>
      <c r="BI124" s="144">
        <f t="shared" si="8"/>
        <v>0</v>
      </c>
      <c r="BJ124" s="17" t="s">
        <v>81</v>
      </c>
      <c r="BK124" s="144">
        <f t="shared" si="9"/>
        <v>0</v>
      </c>
      <c r="BL124" s="17" t="s">
        <v>979</v>
      </c>
      <c r="BM124" s="143" t="s">
        <v>997</v>
      </c>
    </row>
    <row r="125" spans="2:65" s="1" customFormat="1" ht="16.5" customHeight="1">
      <c r="B125" s="32"/>
      <c r="C125" s="132" t="s">
        <v>137</v>
      </c>
      <c r="D125" s="132" t="s">
        <v>122</v>
      </c>
      <c r="E125" s="133" t="s">
        <v>998</v>
      </c>
      <c r="F125" s="134" t="s">
        <v>999</v>
      </c>
      <c r="G125" s="135" t="s">
        <v>1000</v>
      </c>
      <c r="H125" s="136">
        <v>4</v>
      </c>
      <c r="I125" s="137"/>
      <c r="J125" s="138">
        <f t="shared" si="0"/>
        <v>0</v>
      </c>
      <c r="K125" s="134" t="s">
        <v>1</v>
      </c>
      <c r="L125" s="32"/>
      <c r="M125" s="186" t="s">
        <v>1</v>
      </c>
      <c r="N125" s="187" t="s">
        <v>38</v>
      </c>
      <c r="O125" s="188"/>
      <c r="P125" s="189">
        <f t="shared" si="1"/>
        <v>0</v>
      </c>
      <c r="Q125" s="189">
        <v>0</v>
      </c>
      <c r="R125" s="189">
        <f t="shared" si="2"/>
        <v>0</v>
      </c>
      <c r="S125" s="189">
        <v>0</v>
      </c>
      <c r="T125" s="190">
        <f t="shared" si="3"/>
        <v>0</v>
      </c>
      <c r="AR125" s="143" t="s">
        <v>979</v>
      </c>
      <c r="AT125" s="143" t="s">
        <v>122</v>
      </c>
      <c r="AU125" s="143" t="s">
        <v>81</v>
      </c>
      <c r="AY125" s="17" t="s">
        <v>120</v>
      </c>
      <c r="BE125" s="144">
        <f t="shared" si="4"/>
        <v>0</v>
      </c>
      <c r="BF125" s="144">
        <f t="shared" si="5"/>
        <v>0</v>
      </c>
      <c r="BG125" s="144">
        <f t="shared" si="6"/>
        <v>0</v>
      </c>
      <c r="BH125" s="144">
        <f t="shared" si="7"/>
        <v>0</v>
      </c>
      <c r="BI125" s="144">
        <f t="shared" si="8"/>
        <v>0</v>
      </c>
      <c r="BJ125" s="17" t="s">
        <v>81</v>
      </c>
      <c r="BK125" s="144">
        <f t="shared" si="9"/>
        <v>0</v>
      </c>
      <c r="BL125" s="17" t="s">
        <v>979</v>
      </c>
      <c r="BM125" s="143" t="s">
        <v>1001</v>
      </c>
    </row>
    <row r="126" spans="2:65" s="1" customFormat="1" ht="6.95" customHeight="1">
      <c r="B126" s="44"/>
      <c r="C126" s="45"/>
      <c r="D126" s="45"/>
      <c r="E126" s="45"/>
      <c r="F126" s="45"/>
      <c r="G126" s="45"/>
      <c r="H126" s="45"/>
      <c r="I126" s="45"/>
      <c r="J126" s="45"/>
      <c r="K126" s="45"/>
      <c r="L126" s="32"/>
    </row>
  </sheetData>
  <sheetProtection algorithmName="SHA-512" hashValue="/JewbIViFZkrUVynKE5iO712GXzvXliS08kI9VDtU8hbDzBiWl47TDpsa5UCrfqx0h8nu8BqG4noENeAIP7bog==" saltValue="XaKY+z0D8xN+eYUISN5Mugvix6JRgEw55bBdt/b7PJuJL5HEl6nIR6F5q57NHn3oknY2KeSkYnD6Xd84mv7Njg==" spinCount="100000" sheet="1" objects="1" scenarios="1" formatColumns="0" formatRows="0" autoFilter="0"/>
  <autoFilter ref="C116:K125" xr:uid="{00000000-0009-0000-0000-000003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B565256B3291498FE769935B2A0ACD" ma:contentTypeVersion="18" ma:contentTypeDescription="Vytvoří nový dokument" ma:contentTypeScope="" ma:versionID="b2fadd2031a3704416b7e537eb38280f">
  <xsd:schema xmlns:xsd="http://www.w3.org/2001/XMLSchema" xmlns:xs="http://www.w3.org/2001/XMLSchema" xmlns:p="http://schemas.microsoft.com/office/2006/metadata/properties" xmlns:ns2="c47f37fd-c369-40f2-90d4-e7e46af88bde" xmlns:ns3="3b2a0ea5-291b-4392-ad5f-4a764dc663ac" targetNamespace="http://schemas.microsoft.com/office/2006/metadata/properties" ma:root="true" ma:fieldsID="c3615b5fa8da9d06ab9f6a0915c12b77" ns2:_="" ns3:_="">
    <xsd:import namespace="c47f37fd-c369-40f2-90d4-e7e46af88bde"/>
    <xsd:import namespace="3b2a0ea5-291b-4392-ad5f-4a764dc663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7f37fd-c369-40f2-90d4-e7e46af88b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925f360d-f27b-4b2a-a9ba-3d4ff1be46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2a0ea5-291b-4392-ad5f-4a764dc663a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7c62b7a-ec4c-4b8a-98ce-e8d8a2363021}" ma:internalName="TaxCatchAll" ma:showField="CatchAllData" ma:web="3b2a0ea5-291b-4392-ad5f-4a764dc663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47f37fd-c369-40f2-90d4-e7e46af88bde">
      <Terms xmlns="http://schemas.microsoft.com/office/infopath/2007/PartnerControls"/>
    </lcf76f155ced4ddcb4097134ff3c332f>
    <TaxCatchAll xmlns="3b2a0ea5-291b-4392-ad5f-4a764dc663ac" xsi:nil="true"/>
  </documentManagement>
</p:properties>
</file>

<file path=customXml/itemProps1.xml><?xml version="1.0" encoding="utf-8"?>
<ds:datastoreItem xmlns:ds="http://schemas.openxmlformats.org/officeDocument/2006/customXml" ds:itemID="{4EE2CBA7-5CBA-432E-BC55-54C311FB7482}"/>
</file>

<file path=customXml/itemProps2.xml><?xml version="1.0" encoding="utf-8"?>
<ds:datastoreItem xmlns:ds="http://schemas.openxmlformats.org/officeDocument/2006/customXml" ds:itemID="{A0403D20-98D7-43A5-8475-20FF2988B32C}"/>
</file>

<file path=customXml/itemProps3.xml><?xml version="1.0" encoding="utf-8"?>
<ds:datastoreItem xmlns:ds="http://schemas.openxmlformats.org/officeDocument/2006/customXml" ds:itemID="{2DB0B1D0-47B1-40C3-B67A-64F1E8E817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8</vt:i4>
      </vt:variant>
    </vt:vector>
  </HeadingPairs>
  <TitlesOfParts>
    <vt:vector size="12" baseType="lpstr">
      <vt:lpstr>Rekapitulace stavby</vt:lpstr>
      <vt:lpstr>SO 01 - Rekonstrukce vodo...</vt:lpstr>
      <vt:lpstr>SO 02 - Rekonstrukce kana...</vt:lpstr>
      <vt:lpstr>SO 03 - Vedlejší a ostatn...</vt:lpstr>
      <vt:lpstr>'Rekapitulace stavby'!Názvy_tisku</vt:lpstr>
      <vt:lpstr>'SO 01 - Rekonstrukce vodo...'!Názvy_tisku</vt:lpstr>
      <vt:lpstr>'SO 02 - Rekonstrukce kana...'!Názvy_tisku</vt:lpstr>
      <vt:lpstr>'SO 03 - Vedlejší a ostatn...'!Názvy_tisku</vt:lpstr>
      <vt:lpstr>'Rekapitulace stavby'!Oblast_tisku</vt:lpstr>
      <vt:lpstr>'SO 01 - Rekonstrukce vodo...'!Oblast_tisku</vt:lpstr>
      <vt:lpstr>'SO 02 - Rekonstrukce kana...'!Oblast_tisku</vt:lpstr>
      <vt:lpstr>'SO 03 - Vedlejší a ostatn...'!Oblast_tisku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Beránek Petr</dc:creator>
  <cp:lastModifiedBy>Beránek Petr</cp:lastModifiedBy>
  <dcterms:created xsi:type="dcterms:W3CDTF">2025-03-17T11:32:15Z</dcterms:created>
  <dcterms:modified xsi:type="dcterms:W3CDTF">2025-03-17T11:54:51Z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0x01010043B565256B3291498FE769935B2A0ACD</vt:lpwstr>
  </property>
</Properties>
</file>