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-home2\OSBNH_SdileneDokumenty\Odbor správy majetku\! Rada MČ Praha 19\Rada 2026\Rada_130_2026_01_14\Přílohy\Priloha_c_7_VZMR_Oprava_23_ks_balkonu_Katusicka_Luzanska_683-685\"/>
    </mc:Choice>
  </mc:AlternateContent>
  <xr:revisionPtr revIDLastSave="0" documentId="13_ncr:1_{4BA1EE7F-51C0-405E-8EC5-A5923AAA353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4006 Pol" sheetId="12" r:id="rId4"/>
    <sheet name="02 14006 Pol" sheetId="13" r:id="rId5"/>
    <sheet name="03 14006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14006 Pol'!$1:$7</definedName>
    <definedName name="_xlnm.Print_Titles" localSheetId="4">'02 14006 Pol'!$1:$7</definedName>
    <definedName name="_xlnm.Print_Titles" localSheetId="5">'03 14006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14006 Pol'!$A$1:$Y$122</definedName>
    <definedName name="_xlnm.Print_Area" localSheetId="4">'02 14006 Pol'!$A$1:$Y$122</definedName>
    <definedName name="_xlnm.Print_Area" localSheetId="5">'03 14006 Pol'!$A$1:$Y$122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4" l="1"/>
  <c r="M9" i="14" s="1"/>
  <c r="G10" i="14"/>
  <c r="I9" i="14"/>
  <c r="I10" i="14"/>
  <c r="I8" i="14"/>
  <c r="K9" i="14"/>
  <c r="K10" i="14"/>
  <c r="K8" i="14" s="1"/>
  <c r="O9" i="14"/>
  <c r="O10" i="14"/>
  <c r="O8" i="14" s="1"/>
  <c r="Q9" i="14"/>
  <c r="Q10" i="14"/>
  <c r="Q8" i="14"/>
  <c r="V9" i="14"/>
  <c r="V10" i="14"/>
  <c r="V8" i="14" s="1"/>
  <c r="G12" i="14"/>
  <c r="M12" i="14" s="1"/>
  <c r="G14" i="14"/>
  <c r="M14" i="14" s="1"/>
  <c r="G16" i="14"/>
  <c r="M16" i="14" s="1"/>
  <c r="G18" i="14"/>
  <c r="G20" i="14"/>
  <c r="M20" i="14" s="1"/>
  <c r="G22" i="14"/>
  <c r="G26" i="14"/>
  <c r="M26" i="14" s="1"/>
  <c r="G28" i="14"/>
  <c r="G30" i="14"/>
  <c r="M30" i="14" s="1"/>
  <c r="G33" i="14"/>
  <c r="M33" i="14" s="1"/>
  <c r="G11" i="14"/>
  <c r="I12" i="14"/>
  <c r="I14" i="14"/>
  <c r="I16" i="14"/>
  <c r="I18" i="14"/>
  <c r="I20" i="14"/>
  <c r="I22" i="14"/>
  <c r="I26" i="14"/>
  <c r="I28" i="14"/>
  <c r="I30" i="14"/>
  <c r="I33" i="14"/>
  <c r="K12" i="14"/>
  <c r="K11" i="14" s="1"/>
  <c r="K14" i="14"/>
  <c r="K16" i="14"/>
  <c r="K18" i="14"/>
  <c r="K20" i="14"/>
  <c r="K22" i="14"/>
  <c r="K26" i="14"/>
  <c r="K28" i="14"/>
  <c r="K30" i="14"/>
  <c r="K33" i="14"/>
  <c r="M18" i="14"/>
  <c r="M22" i="14"/>
  <c r="M28" i="14"/>
  <c r="O12" i="14"/>
  <c r="O11" i="14" s="1"/>
  <c r="O14" i="14"/>
  <c r="O16" i="14"/>
  <c r="O18" i="14"/>
  <c r="O20" i="14"/>
  <c r="O22" i="14"/>
  <c r="O26" i="14"/>
  <c r="O28" i="14"/>
  <c r="O30" i="14"/>
  <c r="O33" i="14"/>
  <c r="Q12" i="14"/>
  <c r="Q14" i="14"/>
  <c r="Q16" i="14"/>
  <c r="Q18" i="14"/>
  <c r="Q20" i="14"/>
  <c r="Q22" i="14"/>
  <c r="Q26" i="14"/>
  <c r="Q28" i="14"/>
  <c r="Q30" i="14"/>
  <c r="Q33" i="14"/>
  <c r="V12" i="14"/>
  <c r="V11" i="14" s="1"/>
  <c r="V14" i="14"/>
  <c r="V16" i="14"/>
  <c r="V18" i="14"/>
  <c r="V20" i="14"/>
  <c r="V22" i="14"/>
  <c r="V26" i="14"/>
  <c r="V28" i="14"/>
  <c r="V30" i="14"/>
  <c r="V33" i="14"/>
  <c r="G36" i="14"/>
  <c r="M36" i="14" s="1"/>
  <c r="G38" i="14"/>
  <c r="I36" i="14"/>
  <c r="I35" i="14" s="1"/>
  <c r="I38" i="14"/>
  <c r="K36" i="14"/>
  <c r="K38" i="14"/>
  <c r="K35" i="14" s="1"/>
  <c r="O36" i="14"/>
  <c r="O38" i="14"/>
  <c r="O35" i="14" s="1"/>
  <c r="Q36" i="14"/>
  <c r="Q38" i="14"/>
  <c r="Q35" i="14"/>
  <c r="V36" i="14"/>
  <c r="V38" i="14"/>
  <c r="G41" i="14"/>
  <c r="M41" i="14" s="1"/>
  <c r="G43" i="14"/>
  <c r="M43" i="14" s="1"/>
  <c r="G45" i="14"/>
  <c r="M45" i="14" s="1"/>
  <c r="G47" i="14"/>
  <c r="G40" i="14"/>
  <c r="I41" i="14"/>
  <c r="I43" i="14"/>
  <c r="I45" i="14"/>
  <c r="I47" i="14"/>
  <c r="K41" i="14"/>
  <c r="K40" i="14" s="1"/>
  <c r="K43" i="14"/>
  <c r="K45" i="14"/>
  <c r="K47" i="14"/>
  <c r="M47" i="14"/>
  <c r="O41" i="14"/>
  <c r="O40" i="14" s="1"/>
  <c r="O43" i="14"/>
  <c r="O45" i="14"/>
  <c r="O47" i="14"/>
  <c r="Q41" i="14"/>
  <c r="Q43" i="14"/>
  <c r="Q45" i="14"/>
  <c r="Q47" i="14"/>
  <c r="V41" i="14"/>
  <c r="V40" i="14" s="1"/>
  <c r="V43" i="14"/>
  <c r="V45" i="14"/>
  <c r="V47" i="14"/>
  <c r="G50" i="14"/>
  <c r="G51" i="14"/>
  <c r="G52" i="14"/>
  <c r="G49" i="14"/>
  <c r="I50" i="14"/>
  <c r="I49" i="14" s="1"/>
  <c r="I51" i="14"/>
  <c r="I52" i="14"/>
  <c r="K50" i="14"/>
  <c r="K51" i="14"/>
  <c r="K49" i="14" s="1"/>
  <c r="K52" i="14"/>
  <c r="M50" i="14"/>
  <c r="M51" i="14"/>
  <c r="M52" i="14"/>
  <c r="M49" i="14"/>
  <c r="O50" i="14"/>
  <c r="O49" i="14" s="1"/>
  <c r="O51" i="14"/>
  <c r="O52" i="14"/>
  <c r="Q50" i="14"/>
  <c r="Q51" i="14"/>
  <c r="Q49" i="14" s="1"/>
  <c r="Q52" i="14"/>
  <c r="V50" i="14"/>
  <c r="V51" i="14"/>
  <c r="V52" i="14"/>
  <c r="V49" i="14"/>
  <c r="G54" i="14"/>
  <c r="G53" i="14" s="1"/>
  <c r="I54" i="14"/>
  <c r="I53" i="14"/>
  <c r="K54" i="14"/>
  <c r="K53" i="14"/>
  <c r="M54" i="14"/>
  <c r="M53" i="14" s="1"/>
  <c r="O54" i="14"/>
  <c r="O53" i="14" s="1"/>
  <c r="Q54" i="14"/>
  <c r="Q53" i="14"/>
  <c r="V54" i="14"/>
  <c r="V53" i="14" s="1"/>
  <c r="G56" i="14"/>
  <c r="G55" i="14"/>
  <c r="I56" i="14"/>
  <c r="I55" i="14"/>
  <c r="K56" i="14"/>
  <c r="K55" i="14" s="1"/>
  <c r="M56" i="14"/>
  <c r="M55" i="14" s="1"/>
  <c r="O56" i="14"/>
  <c r="O55" i="14"/>
  <c r="Q56" i="14"/>
  <c r="Q55" i="14" s="1"/>
  <c r="V56" i="14"/>
  <c r="V55" i="14"/>
  <c r="G58" i="14"/>
  <c r="G61" i="14"/>
  <c r="G63" i="14"/>
  <c r="G65" i="14"/>
  <c r="M65" i="14" s="1"/>
  <c r="I58" i="14"/>
  <c r="I61" i="14"/>
  <c r="I63" i="14"/>
  <c r="I65" i="14"/>
  <c r="I57" i="14" s="1"/>
  <c r="K58" i="14"/>
  <c r="K61" i="14"/>
  <c r="K63" i="14"/>
  <c r="K65" i="14"/>
  <c r="M58" i="14"/>
  <c r="M63" i="14"/>
  <c r="O58" i="14"/>
  <c r="O61" i="14"/>
  <c r="O63" i="14"/>
  <c r="O65" i="14"/>
  <c r="Q58" i="14"/>
  <c r="Q57" i="14" s="1"/>
  <c r="Q61" i="14"/>
  <c r="Q63" i="14"/>
  <c r="Q65" i="14"/>
  <c r="V58" i="14"/>
  <c r="V61" i="14"/>
  <c r="V63" i="14"/>
  <c r="V65" i="14"/>
  <c r="G67" i="14"/>
  <c r="G66" i="14" s="1"/>
  <c r="I67" i="14"/>
  <c r="I66" i="14" s="1"/>
  <c r="K67" i="14"/>
  <c r="K66" i="14" s="1"/>
  <c r="O67" i="14"/>
  <c r="O66" i="14" s="1"/>
  <c r="Q67" i="14"/>
  <c r="Q66" i="14" s="1"/>
  <c r="V67" i="14"/>
  <c r="V66" i="14" s="1"/>
  <c r="G70" i="14"/>
  <c r="M70" i="14" s="1"/>
  <c r="G72" i="14"/>
  <c r="M72" i="14" s="1"/>
  <c r="I70" i="14"/>
  <c r="I72" i="14"/>
  <c r="I69" i="14" s="1"/>
  <c r="K70" i="14"/>
  <c r="K72" i="14"/>
  <c r="K69" i="14" s="1"/>
  <c r="O70" i="14"/>
  <c r="O69" i="14" s="1"/>
  <c r="O72" i="14"/>
  <c r="Q70" i="14"/>
  <c r="Q72" i="14"/>
  <c r="Q69" i="14" s="1"/>
  <c r="V70" i="14"/>
  <c r="V72" i="14"/>
  <c r="V69" i="14"/>
  <c r="G74" i="14"/>
  <c r="G77" i="14"/>
  <c r="G79" i="14"/>
  <c r="G81" i="14"/>
  <c r="M81" i="14" s="1"/>
  <c r="G83" i="14"/>
  <c r="M83" i="14" s="1"/>
  <c r="G85" i="14"/>
  <c r="M85" i="14" s="1"/>
  <c r="G87" i="14"/>
  <c r="G90" i="14"/>
  <c r="M90" i="14" s="1"/>
  <c r="I74" i="14"/>
  <c r="I77" i="14"/>
  <c r="I79" i="14"/>
  <c r="I81" i="14"/>
  <c r="I83" i="14"/>
  <c r="I85" i="14"/>
  <c r="I87" i="14"/>
  <c r="I90" i="14"/>
  <c r="I73" i="14"/>
  <c r="K74" i="14"/>
  <c r="K77" i="14"/>
  <c r="K79" i="14"/>
  <c r="K81" i="14"/>
  <c r="K83" i="14"/>
  <c r="K85" i="14"/>
  <c r="K87" i="14"/>
  <c r="K90" i="14"/>
  <c r="M74" i="14"/>
  <c r="M79" i="14"/>
  <c r="M87" i="14"/>
  <c r="O74" i="14"/>
  <c r="O77" i="14"/>
  <c r="O79" i="14"/>
  <c r="O81" i="14"/>
  <c r="O83" i="14"/>
  <c r="O85" i="14"/>
  <c r="O87" i="14"/>
  <c r="O90" i="14"/>
  <c r="Q74" i="14"/>
  <c r="Q73" i="14" s="1"/>
  <c r="Q77" i="14"/>
  <c r="Q79" i="14"/>
  <c r="Q81" i="14"/>
  <c r="Q83" i="14"/>
  <c r="Q85" i="14"/>
  <c r="Q87" i="14"/>
  <c r="Q90" i="14"/>
  <c r="V74" i="14"/>
  <c r="V77" i="14"/>
  <c r="V79" i="14"/>
  <c r="V81" i="14"/>
  <c r="V83" i="14"/>
  <c r="V85" i="14"/>
  <c r="V87" i="14"/>
  <c r="V90" i="14"/>
  <c r="G92" i="14"/>
  <c r="M92" i="14" s="1"/>
  <c r="G93" i="14"/>
  <c r="G94" i="14"/>
  <c r="M94" i="14" s="1"/>
  <c r="G95" i="14"/>
  <c r="G96" i="14"/>
  <c r="M96" i="14" s="1"/>
  <c r="G97" i="14"/>
  <c r="G98" i="14"/>
  <c r="G99" i="14"/>
  <c r="M99" i="14" s="1"/>
  <c r="G100" i="14"/>
  <c r="G101" i="14"/>
  <c r="M101" i="14" s="1"/>
  <c r="G102" i="14"/>
  <c r="M102" i="14" s="1"/>
  <c r="I92" i="14"/>
  <c r="I93" i="14"/>
  <c r="I94" i="14"/>
  <c r="I95" i="14"/>
  <c r="I96" i="14"/>
  <c r="I97" i="14"/>
  <c r="I98" i="14"/>
  <c r="I99" i="14"/>
  <c r="I100" i="14"/>
  <c r="I101" i="14"/>
  <c r="I102" i="14"/>
  <c r="K92" i="14"/>
  <c r="K93" i="14"/>
  <c r="K94" i="14"/>
  <c r="K95" i="14"/>
  <c r="K96" i="14"/>
  <c r="K97" i="14"/>
  <c r="K98" i="14"/>
  <c r="K99" i="14"/>
  <c r="K100" i="14"/>
  <c r="K101" i="14"/>
  <c r="K102" i="14"/>
  <c r="M93" i="14"/>
  <c r="M95" i="14"/>
  <c r="M97" i="14"/>
  <c r="M98" i="14"/>
  <c r="M100" i="14"/>
  <c r="O92" i="14"/>
  <c r="O93" i="14"/>
  <c r="O94" i="14"/>
  <c r="O95" i="14"/>
  <c r="O96" i="14"/>
  <c r="O97" i="14"/>
  <c r="O98" i="14"/>
  <c r="O99" i="14"/>
  <c r="O100" i="14"/>
  <c r="O101" i="14"/>
  <c r="O102" i="14"/>
  <c r="Q92" i="14"/>
  <c r="Q93" i="14"/>
  <c r="Q94" i="14"/>
  <c r="Q95" i="14"/>
  <c r="Q96" i="14"/>
  <c r="Q97" i="14"/>
  <c r="Q98" i="14"/>
  <c r="Q99" i="14"/>
  <c r="Q100" i="14"/>
  <c r="Q101" i="14"/>
  <c r="Q102" i="14"/>
  <c r="V92" i="14"/>
  <c r="V93" i="14"/>
  <c r="V94" i="14"/>
  <c r="V95" i="14"/>
  <c r="V96" i="14"/>
  <c r="V97" i="14"/>
  <c r="V98" i="14"/>
  <c r="V99" i="14"/>
  <c r="V100" i="14"/>
  <c r="V101" i="14"/>
  <c r="V102" i="14"/>
  <c r="G104" i="14"/>
  <c r="M104" i="14" s="1"/>
  <c r="G105" i="14"/>
  <c r="G106" i="14"/>
  <c r="M106" i="14" s="1"/>
  <c r="G107" i="14"/>
  <c r="G108" i="14"/>
  <c r="M108" i="14" s="1"/>
  <c r="G109" i="14"/>
  <c r="M109" i="14" s="1"/>
  <c r="G110" i="14"/>
  <c r="M110" i="14" s="1"/>
  <c r="I104" i="14"/>
  <c r="I105" i="14"/>
  <c r="I106" i="14"/>
  <c r="I107" i="14"/>
  <c r="I108" i="14"/>
  <c r="I109" i="14"/>
  <c r="I110" i="14"/>
  <c r="K104" i="14"/>
  <c r="K105" i="14"/>
  <c r="K106" i="14"/>
  <c r="K107" i="14"/>
  <c r="K108" i="14"/>
  <c r="K109" i="14"/>
  <c r="K110" i="14"/>
  <c r="M105" i="14"/>
  <c r="M107" i="14"/>
  <c r="O104" i="14"/>
  <c r="O105" i="14"/>
  <c r="O106" i="14"/>
  <c r="O107" i="14"/>
  <c r="O108" i="14"/>
  <c r="O109" i="14"/>
  <c r="O110" i="14"/>
  <c r="Q104" i="14"/>
  <c r="Q105" i="14"/>
  <c r="Q106" i="14"/>
  <c r="Q107" i="14"/>
  <c r="Q108" i="14"/>
  <c r="Q109" i="14"/>
  <c r="Q110" i="14"/>
  <c r="V104" i="14"/>
  <c r="V105" i="14"/>
  <c r="V106" i="14"/>
  <c r="V107" i="14"/>
  <c r="V108" i="14"/>
  <c r="V109" i="14"/>
  <c r="V110" i="14"/>
  <c r="AF112" i="14"/>
  <c r="G45" i="1" s="1"/>
  <c r="G9" i="13"/>
  <c r="G10" i="13"/>
  <c r="I9" i="13"/>
  <c r="I10" i="13"/>
  <c r="I8" i="13"/>
  <c r="K9" i="13"/>
  <c r="K10" i="13"/>
  <c r="K8" i="13" s="1"/>
  <c r="M9" i="13"/>
  <c r="O9" i="13"/>
  <c r="O10" i="13"/>
  <c r="Q9" i="13"/>
  <c r="Q10" i="13"/>
  <c r="Q8" i="13" s="1"/>
  <c r="V9" i="13"/>
  <c r="V10" i="13"/>
  <c r="V8" i="13" s="1"/>
  <c r="G12" i="13"/>
  <c r="M12" i="13" s="1"/>
  <c r="G14" i="13"/>
  <c r="AE112" i="13" s="1"/>
  <c r="G16" i="13"/>
  <c r="M16" i="13" s="1"/>
  <c r="G18" i="13"/>
  <c r="G20" i="13"/>
  <c r="M20" i="13" s="1"/>
  <c r="G22" i="13"/>
  <c r="M22" i="13" s="1"/>
  <c r="G26" i="13"/>
  <c r="M26" i="13" s="1"/>
  <c r="G28" i="13"/>
  <c r="G30" i="13"/>
  <c r="M30" i="13" s="1"/>
  <c r="G33" i="13"/>
  <c r="M33" i="13" s="1"/>
  <c r="I12" i="13"/>
  <c r="I14" i="13"/>
  <c r="I16" i="13"/>
  <c r="I18" i="13"/>
  <c r="I20" i="13"/>
  <c r="I22" i="13"/>
  <c r="I26" i="13"/>
  <c r="I28" i="13"/>
  <c r="I30" i="13"/>
  <c r="I33" i="13"/>
  <c r="K12" i="13"/>
  <c r="K11" i="13" s="1"/>
  <c r="K14" i="13"/>
  <c r="K16" i="13"/>
  <c r="K18" i="13"/>
  <c r="K20" i="13"/>
  <c r="K22" i="13"/>
  <c r="K26" i="13"/>
  <c r="K28" i="13"/>
  <c r="K30" i="13"/>
  <c r="K33" i="13"/>
  <c r="M18" i="13"/>
  <c r="M28" i="13"/>
  <c r="O12" i="13"/>
  <c r="O11" i="13" s="1"/>
  <c r="O14" i="13"/>
  <c r="O16" i="13"/>
  <c r="O18" i="13"/>
  <c r="O20" i="13"/>
  <c r="O22" i="13"/>
  <c r="O26" i="13"/>
  <c r="O28" i="13"/>
  <c r="O30" i="13"/>
  <c r="O33" i="13"/>
  <c r="Q12" i="13"/>
  <c r="Q14" i="13"/>
  <c r="Q16" i="13"/>
  <c r="Q18" i="13"/>
  <c r="Q20" i="13"/>
  <c r="Q22" i="13"/>
  <c r="Q26" i="13"/>
  <c r="Q28" i="13"/>
  <c r="Q30" i="13"/>
  <c r="Q33" i="13"/>
  <c r="V12" i="13"/>
  <c r="V14" i="13"/>
  <c r="V16" i="13"/>
  <c r="V18" i="13"/>
  <c r="V11" i="13" s="1"/>
  <c r="V20" i="13"/>
  <c r="V22" i="13"/>
  <c r="V26" i="13"/>
  <c r="V28" i="13"/>
  <c r="V30" i="13"/>
  <c r="V33" i="13"/>
  <c r="G36" i="13"/>
  <c r="G38" i="13"/>
  <c r="G35" i="13" s="1"/>
  <c r="I36" i="13"/>
  <c r="I38" i="13"/>
  <c r="I35" i="13"/>
  <c r="K36" i="13"/>
  <c r="K38" i="13"/>
  <c r="K35" i="13" s="1"/>
  <c r="M36" i="13"/>
  <c r="O36" i="13"/>
  <c r="O38" i="13"/>
  <c r="Q36" i="13"/>
  <c r="Q38" i="13"/>
  <c r="Q35" i="13" s="1"/>
  <c r="V36" i="13"/>
  <c r="V38" i="13"/>
  <c r="G41" i="13"/>
  <c r="M41" i="13" s="1"/>
  <c r="G43" i="13"/>
  <c r="M43" i="13" s="1"/>
  <c r="G45" i="13"/>
  <c r="M45" i="13" s="1"/>
  <c r="G47" i="13"/>
  <c r="G40" i="13"/>
  <c r="I41" i="13"/>
  <c r="I43" i="13"/>
  <c r="I45" i="13"/>
  <c r="I47" i="13"/>
  <c r="K41" i="13"/>
  <c r="K43" i="13"/>
  <c r="K40" i="13" s="1"/>
  <c r="K45" i="13"/>
  <c r="K47" i="13"/>
  <c r="M47" i="13"/>
  <c r="O41" i="13"/>
  <c r="O40" i="13" s="1"/>
  <c r="O43" i="13"/>
  <c r="O45" i="13"/>
  <c r="O47" i="13"/>
  <c r="Q41" i="13"/>
  <c r="Q43" i="13"/>
  <c r="Q40" i="13" s="1"/>
  <c r="Q45" i="13"/>
  <c r="Q47" i="13"/>
  <c r="V41" i="13"/>
  <c r="V40" i="13" s="1"/>
  <c r="V43" i="13"/>
  <c r="V45" i="13"/>
  <c r="V47" i="13"/>
  <c r="G50" i="13"/>
  <c r="G49" i="13" s="1"/>
  <c r="G51" i="13"/>
  <c r="G52" i="13"/>
  <c r="M52" i="13" s="1"/>
  <c r="I50" i="13"/>
  <c r="I49" i="13" s="1"/>
  <c r="I51" i="13"/>
  <c r="I52" i="13"/>
  <c r="K50" i="13"/>
  <c r="K51" i="13"/>
  <c r="K52" i="13"/>
  <c r="K49" i="13" s="1"/>
  <c r="M50" i="13"/>
  <c r="M49" i="13" s="1"/>
  <c r="M51" i="13"/>
  <c r="O50" i="13"/>
  <c r="O49" i="13" s="1"/>
  <c r="O51" i="13"/>
  <c r="O52" i="13"/>
  <c r="Q50" i="13"/>
  <c r="Q51" i="13"/>
  <c r="Q52" i="13"/>
  <c r="Q49" i="13" s="1"/>
  <c r="V50" i="13"/>
  <c r="V49" i="13" s="1"/>
  <c r="V51" i="13"/>
  <c r="V52" i="13"/>
  <c r="G54" i="13"/>
  <c r="G53" i="13" s="1"/>
  <c r="I54" i="13"/>
  <c r="I53" i="13"/>
  <c r="K54" i="13"/>
  <c r="K53" i="13"/>
  <c r="M54" i="13"/>
  <c r="M53" i="13" s="1"/>
  <c r="O54" i="13"/>
  <c r="O53" i="13" s="1"/>
  <c r="Q54" i="13"/>
  <c r="Q53" i="13" s="1"/>
  <c r="V54" i="13"/>
  <c r="V53" i="13" s="1"/>
  <c r="G56" i="13"/>
  <c r="G55" i="13"/>
  <c r="I56" i="13"/>
  <c r="I55" i="13"/>
  <c r="K56" i="13"/>
  <c r="K55" i="13" s="1"/>
  <c r="M56" i="13"/>
  <c r="M55" i="13" s="1"/>
  <c r="O56" i="13"/>
  <c r="O55" i="13" s="1"/>
  <c r="Q56" i="13"/>
  <c r="Q55" i="13" s="1"/>
  <c r="V56" i="13"/>
  <c r="V55" i="13"/>
  <c r="G58" i="13"/>
  <c r="G61" i="13"/>
  <c r="G63" i="13"/>
  <c r="G65" i="13"/>
  <c r="M65" i="13" s="1"/>
  <c r="I58" i="13"/>
  <c r="I61" i="13"/>
  <c r="I63" i="13"/>
  <c r="I65" i="13"/>
  <c r="I57" i="13"/>
  <c r="K58" i="13"/>
  <c r="K61" i="13"/>
  <c r="K63" i="13"/>
  <c r="K65" i="13"/>
  <c r="M58" i="13"/>
  <c r="M63" i="13"/>
  <c r="O58" i="13"/>
  <c r="O61" i="13"/>
  <c r="O63" i="13"/>
  <c r="O65" i="13"/>
  <c r="Q58" i="13"/>
  <c r="Q61" i="13"/>
  <c r="Q63" i="13"/>
  <c r="Q65" i="13"/>
  <c r="Q57" i="13"/>
  <c r="V58" i="13"/>
  <c r="V61" i="13"/>
  <c r="V63" i="13"/>
  <c r="V65" i="13"/>
  <c r="G67" i="13"/>
  <c r="G66" i="13" s="1"/>
  <c r="I67" i="13"/>
  <c r="I66" i="13" s="1"/>
  <c r="K67" i="13"/>
  <c r="K66" i="13" s="1"/>
  <c r="O67" i="13"/>
  <c r="O66" i="13" s="1"/>
  <c r="Q67" i="13"/>
  <c r="Q66" i="13" s="1"/>
  <c r="V67" i="13"/>
  <c r="V66" i="13" s="1"/>
  <c r="G70" i="13"/>
  <c r="M70" i="13" s="1"/>
  <c r="M69" i="13" s="1"/>
  <c r="G72" i="13"/>
  <c r="I70" i="13"/>
  <c r="I72" i="13"/>
  <c r="K70" i="13"/>
  <c r="K72" i="13"/>
  <c r="K69" i="13"/>
  <c r="M72" i="13"/>
  <c r="O70" i="13"/>
  <c r="O69" i="13" s="1"/>
  <c r="O72" i="13"/>
  <c r="Q70" i="13"/>
  <c r="Q72" i="13"/>
  <c r="V70" i="13"/>
  <c r="V72" i="13"/>
  <c r="V69" i="13" s="1"/>
  <c r="G74" i="13"/>
  <c r="M74" i="13" s="1"/>
  <c r="G77" i="13"/>
  <c r="G79" i="13"/>
  <c r="G81" i="13"/>
  <c r="M81" i="13" s="1"/>
  <c r="G83" i="13"/>
  <c r="M83" i="13" s="1"/>
  <c r="G85" i="13"/>
  <c r="M85" i="13" s="1"/>
  <c r="G87" i="13"/>
  <c r="G90" i="13"/>
  <c r="M90" i="13" s="1"/>
  <c r="I74" i="13"/>
  <c r="I77" i="13"/>
  <c r="I79" i="13"/>
  <c r="I73" i="13" s="1"/>
  <c r="I81" i="13"/>
  <c r="I83" i="13"/>
  <c r="I85" i="13"/>
  <c r="I87" i="13"/>
  <c r="I90" i="13"/>
  <c r="K74" i="13"/>
  <c r="K77" i="13"/>
  <c r="K79" i="13"/>
  <c r="K81" i="13"/>
  <c r="K83" i="13"/>
  <c r="K85" i="13"/>
  <c r="K87" i="13"/>
  <c r="K90" i="13"/>
  <c r="M79" i="13"/>
  <c r="M87" i="13"/>
  <c r="O74" i="13"/>
  <c r="O77" i="13"/>
  <c r="O79" i="13"/>
  <c r="O81" i="13"/>
  <c r="O83" i="13"/>
  <c r="O85" i="13"/>
  <c r="O87" i="13"/>
  <c r="O90" i="13"/>
  <c r="Q74" i="13"/>
  <c r="Q77" i="13"/>
  <c r="Q73" i="13" s="1"/>
  <c r="Q79" i="13"/>
  <c r="Q81" i="13"/>
  <c r="Q83" i="13"/>
  <c r="Q85" i="13"/>
  <c r="Q87" i="13"/>
  <c r="Q90" i="13"/>
  <c r="V74" i="13"/>
  <c r="V77" i="13"/>
  <c r="V79" i="13"/>
  <c r="V81" i="13"/>
  <c r="V83" i="13"/>
  <c r="V85" i="13"/>
  <c r="V87" i="13"/>
  <c r="V90" i="13"/>
  <c r="G92" i="13"/>
  <c r="G93" i="13"/>
  <c r="M93" i="13" s="1"/>
  <c r="G94" i="13"/>
  <c r="G95" i="13"/>
  <c r="M95" i="13" s="1"/>
  <c r="G96" i="13"/>
  <c r="M96" i="13" s="1"/>
  <c r="G97" i="13"/>
  <c r="M97" i="13" s="1"/>
  <c r="G98" i="13"/>
  <c r="M98" i="13" s="1"/>
  <c r="G99" i="13"/>
  <c r="G100" i="13"/>
  <c r="M100" i="13" s="1"/>
  <c r="G101" i="13"/>
  <c r="G102" i="13"/>
  <c r="M102" i="13" s="1"/>
  <c r="I92" i="13"/>
  <c r="I93" i="13"/>
  <c r="I94" i="13"/>
  <c r="I95" i="13"/>
  <c r="I96" i="13"/>
  <c r="I97" i="13"/>
  <c r="I98" i="13"/>
  <c r="I99" i="13"/>
  <c r="I100" i="13"/>
  <c r="I101" i="13"/>
  <c r="I102" i="13"/>
  <c r="K92" i="13"/>
  <c r="K93" i="13"/>
  <c r="K94" i="13"/>
  <c r="K95" i="13"/>
  <c r="K96" i="13"/>
  <c r="K97" i="13"/>
  <c r="K98" i="13"/>
  <c r="K99" i="13"/>
  <c r="K100" i="13"/>
  <c r="K101" i="13"/>
  <c r="K102" i="13"/>
  <c r="M92" i="13"/>
  <c r="M94" i="13"/>
  <c r="M99" i="13"/>
  <c r="M101" i="13"/>
  <c r="O92" i="13"/>
  <c r="O93" i="13"/>
  <c r="O94" i="13"/>
  <c r="O95" i="13"/>
  <c r="O96" i="13"/>
  <c r="O97" i="13"/>
  <c r="O98" i="13"/>
  <c r="O99" i="13"/>
  <c r="O100" i="13"/>
  <c r="O101" i="13"/>
  <c r="O102" i="13"/>
  <c r="Q92" i="13"/>
  <c r="Q93" i="13"/>
  <c r="Q94" i="13"/>
  <c r="Q95" i="13"/>
  <c r="Q96" i="13"/>
  <c r="Q97" i="13"/>
  <c r="Q98" i="13"/>
  <c r="Q99" i="13"/>
  <c r="Q100" i="13"/>
  <c r="Q101" i="13"/>
  <c r="Q102" i="13"/>
  <c r="V92" i="13"/>
  <c r="V93" i="13"/>
  <c r="V94" i="13"/>
  <c r="V95" i="13"/>
  <c r="V96" i="13"/>
  <c r="V97" i="13"/>
  <c r="V98" i="13"/>
  <c r="V99" i="13"/>
  <c r="V100" i="13"/>
  <c r="V101" i="13"/>
  <c r="V102" i="13"/>
  <c r="G104" i="13"/>
  <c r="G105" i="13"/>
  <c r="M105" i="13" s="1"/>
  <c r="G106" i="13"/>
  <c r="G107" i="13"/>
  <c r="M107" i="13" s="1"/>
  <c r="G108" i="13"/>
  <c r="G109" i="13"/>
  <c r="M109" i="13" s="1"/>
  <c r="G110" i="13"/>
  <c r="I104" i="13"/>
  <c r="I105" i="13"/>
  <c r="I106" i="13"/>
  <c r="I107" i="13"/>
  <c r="I108" i="13"/>
  <c r="I109" i="13"/>
  <c r="I110" i="13"/>
  <c r="K104" i="13"/>
  <c r="K105" i="13"/>
  <c r="K106" i="13"/>
  <c r="K107" i="13"/>
  <c r="K108" i="13"/>
  <c r="K109" i="13"/>
  <c r="K110" i="13"/>
  <c r="M106" i="13"/>
  <c r="M108" i="13"/>
  <c r="M110" i="13"/>
  <c r="O104" i="13"/>
  <c r="O105" i="13"/>
  <c r="O106" i="13"/>
  <c r="O107" i="13"/>
  <c r="O108" i="13"/>
  <c r="O109" i="13"/>
  <c r="O110" i="13"/>
  <c r="Q104" i="13"/>
  <c r="Q103" i="13" s="1"/>
  <c r="Q105" i="13"/>
  <c r="Q106" i="13"/>
  <c r="Q107" i="13"/>
  <c r="Q108" i="13"/>
  <c r="Q109" i="13"/>
  <c r="Q110" i="13"/>
  <c r="V104" i="13"/>
  <c r="V105" i="13"/>
  <c r="V106" i="13"/>
  <c r="V107" i="13"/>
  <c r="V108" i="13"/>
  <c r="V109" i="13"/>
  <c r="V110" i="13"/>
  <c r="AF112" i="13"/>
  <c r="G43" i="1" s="1"/>
  <c r="G9" i="12"/>
  <c r="M9" i="12" s="1"/>
  <c r="G10" i="12"/>
  <c r="I9" i="12"/>
  <c r="I8" i="12" s="1"/>
  <c r="I10" i="12"/>
  <c r="K9" i="12"/>
  <c r="K10" i="12"/>
  <c r="O9" i="12"/>
  <c r="O10" i="12"/>
  <c r="Q9" i="12"/>
  <c r="Q10" i="12"/>
  <c r="Q8" i="12"/>
  <c r="V9" i="12"/>
  <c r="V10" i="12"/>
  <c r="V8" i="12" s="1"/>
  <c r="G12" i="12"/>
  <c r="M12" i="12" s="1"/>
  <c r="G14" i="12"/>
  <c r="G16" i="12"/>
  <c r="M16" i="12" s="1"/>
  <c r="G18" i="12"/>
  <c r="G20" i="12"/>
  <c r="G22" i="12"/>
  <c r="AE112" i="12" s="1"/>
  <c r="G26" i="12"/>
  <c r="G28" i="12"/>
  <c r="M28" i="12" s="1"/>
  <c r="G30" i="12"/>
  <c r="M30" i="12" s="1"/>
  <c r="G33" i="12"/>
  <c r="I12" i="12"/>
  <c r="I14" i="12"/>
  <c r="I16" i="12"/>
  <c r="I18" i="12"/>
  <c r="I20" i="12"/>
  <c r="I22" i="12"/>
  <c r="I26" i="12"/>
  <c r="I28" i="12"/>
  <c r="I30" i="12"/>
  <c r="I33" i="12"/>
  <c r="K12" i="12"/>
  <c r="K11" i="12" s="1"/>
  <c r="K14" i="12"/>
  <c r="K16" i="12"/>
  <c r="K18" i="12"/>
  <c r="K20" i="12"/>
  <c r="K22" i="12"/>
  <c r="K26" i="12"/>
  <c r="K28" i="12"/>
  <c r="K30" i="12"/>
  <c r="K33" i="12"/>
  <c r="M14" i="12"/>
  <c r="M18" i="12"/>
  <c r="M20" i="12"/>
  <c r="M26" i="12"/>
  <c r="M33" i="12"/>
  <c r="O12" i="12"/>
  <c r="O11" i="12" s="1"/>
  <c r="O14" i="12"/>
  <c r="O16" i="12"/>
  <c r="O18" i="12"/>
  <c r="O20" i="12"/>
  <c r="O22" i="12"/>
  <c r="O26" i="12"/>
  <c r="O28" i="12"/>
  <c r="O30" i="12"/>
  <c r="O33" i="12"/>
  <c r="Q12" i="12"/>
  <c r="Q14" i="12"/>
  <c r="Q16" i="12"/>
  <c r="Q18" i="12"/>
  <c r="Q20" i="12"/>
  <c r="Q22" i="12"/>
  <c r="Q26" i="12"/>
  <c r="Q28" i="12"/>
  <c r="Q30" i="12"/>
  <c r="Q33" i="12"/>
  <c r="V12" i="12"/>
  <c r="V14" i="12"/>
  <c r="V11" i="12" s="1"/>
  <c r="V16" i="12"/>
  <c r="V18" i="12"/>
  <c r="V20" i="12"/>
  <c r="V22" i="12"/>
  <c r="V26" i="12"/>
  <c r="V28" i="12"/>
  <c r="V30" i="12"/>
  <c r="V33" i="12"/>
  <c r="G36" i="12"/>
  <c r="M36" i="12" s="1"/>
  <c r="G38" i="12"/>
  <c r="I36" i="12"/>
  <c r="I38" i="12"/>
  <c r="I35" i="12" s="1"/>
  <c r="K36" i="12"/>
  <c r="K38" i="12"/>
  <c r="K35" i="12" s="1"/>
  <c r="O36" i="12"/>
  <c r="O38" i="12"/>
  <c r="O35" i="12" s="1"/>
  <c r="Q36" i="12"/>
  <c r="Q38" i="12"/>
  <c r="Q35" i="12"/>
  <c r="V36" i="12"/>
  <c r="V38" i="12"/>
  <c r="V35" i="12" s="1"/>
  <c r="G41" i="12"/>
  <c r="M41" i="12" s="1"/>
  <c r="G43" i="12"/>
  <c r="M43" i="12" s="1"/>
  <c r="G45" i="12"/>
  <c r="M45" i="12" s="1"/>
  <c r="G47" i="12"/>
  <c r="I41" i="12"/>
  <c r="I43" i="12"/>
  <c r="I40" i="12" s="1"/>
  <c r="I45" i="12"/>
  <c r="I47" i="12"/>
  <c r="K41" i="12"/>
  <c r="K40" i="12" s="1"/>
  <c r="K43" i="12"/>
  <c r="K45" i="12"/>
  <c r="K47" i="12"/>
  <c r="M47" i="12"/>
  <c r="O41" i="12"/>
  <c r="O40" i="12" s="1"/>
  <c r="O43" i="12"/>
  <c r="O45" i="12"/>
  <c r="O47" i="12"/>
  <c r="Q41" i="12"/>
  <c r="Q43" i="12"/>
  <c r="Q45" i="12"/>
  <c r="Q47" i="12"/>
  <c r="V41" i="12"/>
  <c r="V40" i="12" s="1"/>
  <c r="V43" i="12"/>
  <c r="V45" i="12"/>
  <c r="V47" i="12"/>
  <c r="G50" i="12"/>
  <c r="G51" i="12"/>
  <c r="G52" i="12"/>
  <c r="G49" i="12"/>
  <c r="I50" i="12"/>
  <c r="I51" i="12"/>
  <c r="I52" i="12"/>
  <c r="I49" i="12" s="1"/>
  <c r="K50" i="12"/>
  <c r="K49" i="12" s="1"/>
  <c r="K51" i="12"/>
  <c r="K52" i="12"/>
  <c r="M50" i="12"/>
  <c r="M51" i="12"/>
  <c r="M52" i="12"/>
  <c r="M49" i="12"/>
  <c r="O50" i="12"/>
  <c r="O51" i="12"/>
  <c r="O52" i="12"/>
  <c r="O49" i="12" s="1"/>
  <c r="Q50" i="12"/>
  <c r="Q49" i="12" s="1"/>
  <c r="Q51" i="12"/>
  <c r="Q52" i="12"/>
  <c r="V50" i="12"/>
  <c r="V51" i="12"/>
  <c r="V52" i="12"/>
  <c r="V49" i="12"/>
  <c r="G54" i="12"/>
  <c r="G53" i="12"/>
  <c r="I54" i="12"/>
  <c r="I53" i="12" s="1"/>
  <c r="K54" i="12"/>
  <c r="K53" i="12"/>
  <c r="M54" i="12"/>
  <c r="M53" i="12" s="1"/>
  <c r="O54" i="12"/>
  <c r="O53" i="12" s="1"/>
  <c r="Q54" i="12"/>
  <c r="Q53" i="12"/>
  <c r="V54" i="12"/>
  <c r="V53" i="12"/>
  <c r="G56" i="12"/>
  <c r="G55" i="12" s="1"/>
  <c r="I59" i="1" s="1"/>
  <c r="I56" i="12"/>
  <c r="I55" i="12"/>
  <c r="K56" i="12"/>
  <c r="K55" i="12" s="1"/>
  <c r="O56" i="12"/>
  <c r="O55" i="12"/>
  <c r="Q56" i="12"/>
  <c r="Q55" i="12"/>
  <c r="V56" i="12"/>
  <c r="V55" i="12" s="1"/>
  <c r="G58" i="12"/>
  <c r="G61" i="12"/>
  <c r="G63" i="12"/>
  <c r="G65" i="12"/>
  <c r="M65" i="12" s="1"/>
  <c r="I58" i="12"/>
  <c r="I57" i="12" s="1"/>
  <c r="I61" i="12"/>
  <c r="I63" i="12"/>
  <c r="I65" i="12"/>
  <c r="K58" i="12"/>
  <c r="K61" i="12"/>
  <c r="K57" i="12" s="1"/>
  <c r="K63" i="12"/>
  <c r="K65" i="12"/>
  <c r="M58" i="12"/>
  <c r="M63" i="12"/>
  <c r="O58" i="12"/>
  <c r="O61" i="12"/>
  <c r="O57" i="12" s="1"/>
  <c r="O63" i="12"/>
  <c r="O65" i="12"/>
  <c r="Q58" i="12"/>
  <c r="Q57" i="12" s="1"/>
  <c r="Q61" i="12"/>
  <c r="Q63" i="12"/>
  <c r="Q65" i="12"/>
  <c r="V58" i="12"/>
  <c r="V61" i="12"/>
  <c r="V63" i="12"/>
  <c r="V65" i="12"/>
  <c r="G67" i="12"/>
  <c r="G66" i="12" s="1"/>
  <c r="I61" i="1" s="1"/>
  <c r="I67" i="12"/>
  <c r="I66" i="12" s="1"/>
  <c r="K67" i="12"/>
  <c r="K66" i="12" s="1"/>
  <c r="M67" i="12"/>
  <c r="M66" i="12" s="1"/>
  <c r="O67" i="12"/>
  <c r="O66" i="12" s="1"/>
  <c r="Q67" i="12"/>
  <c r="Q66" i="12" s="1"/>
  <c r="V67" i="12"/>
  <c r="V66" i="12" s="1"/>
  <c r="G70" i="12"/>
  <c r="M70" i="12" s="1"/>
  <c r="G72" i="12"/>
  <c r="G69" i="12"/>
  <c r="I70" i="12"/>
  <c r="I72" i="12"/>
  <c r="K70" i="12"/>
  <c r="K69" i="12" s="1"/>
  <c r="K72" i="12"/>
  <c r="M72" i="12"/>
  <c r="O70" i="12"/>
  <c r="O72" i="12"/>
  <c r="O69" i="12"/>
  <c r="Q70" i="12"/>
  <c r="Q72" i="12"/>
  <c r="V70" i="12"/>
  <c r="V69" i="12" s="1"/>
  <c r="V72" i="12"/>
  <c r="G74" i="12"/>
  <c r="M74" i="12" s="1"/>
  <c r="G77" i="12"/>
  <c r="G79" i="12"/>
  <c r="G81" i="12"/>
  <c r="M81" i="12" s="1"/>
  <c r="G83" i="12"/>
  <c r="G85" i="12"/>
  <c r="M85" i="12" s="1"/>
  <c r="G87" i="12"/>
  <c r="M87" i="12" s="1"/>
  <c r="G90" i="12"/>
  <c r="M90" i="12" s="1"/>
  <c r="I74" i="12"/>
  <c r="I73" i="12" s="1"/>
  <c r="I77" i="12"/>
  <c r="I79" i="12"/>
  <c r="I81" i="12"/>
  <c r="I83" i="12"/>
  <c r="I85" i="12"/>
  <c r="I87" i="12"/>
  <c r="I90" i="12"/>
  <c r="K74" i="12"/>
  <c r="K77" i="12"/>
  <c r="K73" i="12" s="1"/>
  <c r="K79" i="12"/>
  <c r="K81" i="12"/>
  <c r="K83" i="12"/>
  <c r="K85" i="12"/>
  <c r="K87" i="12"/>
  <c r="K90" i="12"/>
  <c r="M79" i="12"/>
  <c r="M83" i="12"/>
  <c r="O74" i="12"/>
  <c r="O77" i="12"/>
  <c r="O73" i="12" s="1"/>
  <c r="O79" i="12"/>
  <c r="O81" i="12"/>
  <c r="O83" i="12"/>
  <c r="O85" i="12"/>
  <c r="O87" i="12"/>
  <c r="O90" i="12"/>
  <c r="Q74" i="12"/>
  <c r="Q73" i="12" s="1"/>
  <c r="Q77" i="12"/>
  <c r="Q79" i="12"/>
  <c r="Q81" i="12"/>
  <c r="Q83" i="12"/>
  <c r="Q85" i="12"/>
  <c r="Q87" i="12"/>
  <c r="Q90" i="12"/>
  <c r="V74" i="12"/>
  <c r="V77" i="12"/>
  <c r="V79" i="12"/>
  <c r="V81" i="12"/>
  <c r="V83" i="12"/>
  <c r="V85" i="12"/>
  <c r="V87" i="12"/>
  <c r="V90" i="12"/>
  <c r="G92" i="12"/>
  <c r="G91" i="12" s="1"/>
  <c r="G93" i="12"/>
  <c r="M93" i="12" s="1"/>
  <c r="G94" i="12"/>
  <c r="M94" i="12" s="1"/>
  <c r="G95" i="12"/>
  <c r="G96" i="12"/>
  <c r="M96" i="12" s="1"/>
  <c r="G97" i="12"/>
  <c r="G98" i="12"/>
  <c r="M98" i="12" s="1"/>
  <c r="G99" i="12"/>
  <c r="M99" i="12" s="1"/>
  <c r="G100" i="12"/>
  <c r="G101" i="12"/>
  <c r="M101" i="12" s="1"/>
  <c r="G102" i="12"/>
  <c r="I92" i="12"/>
  <c r="I93" i="12"/>
  <c r="I94" i="12"/>
  <c r="I95" i="12"/>
  <c r="I96" i="12"/>
  <c r="I97" i="12"/>
  <c r="I98" i="12"/>
  <c r="I99" i="12"/>
  <c r="I100" i="12"/>
  <c r="I101" i="12"/>
  <c r="I102" i="12"/>
  <c r="K92" i="12"/>
  <c r="K93" i="12"/>
  <c r="K94" i="12"/>
  <c r="K95" i="12"/>
  <c r="K96" i="12"/>
  <c r="K97" i="12"/>
  <c r="K98" i="12"/>
  <c r="K99" i="12"/>
  <c r="K100" i="12"/>
  <c r="K101" i="12"/>
  <c r="K102" i="12"/>
  <c r="M95" i="12"/>
  <c r="M97" i="12"/>
  <c r="M100" i="12"/>
  <c r="M102" i="12"/>
  <c r="O92" i="12"/>
  <c r="O93" i="12"/>
  <c r="O94" i="12"/>
  <c r="O95" i="12"/>
  <c r="O96" i="12"/>
  <c r="O97" i="12"/>
  <c r="O98" i="12"/>
  <c r="O99" i="12"/>
  <c r="O100" i="12"/>
  <c r="O101" i="12"/>
  <c r="O102" i="12"/>
  <c r="Q92" i="12"/>
  <c r="Q93" i="12"/>
  <c r="Q94" i="12"/>
  <c r="Q95" i="12"/>
  <c r="Q96" i="12"/>
  <c r="Q97" i="12"/>
  <c r="Q98" i="12"/>
  <c r="Q99" i="12"/>
  <c r="Q100" i="12"/>
  <c r="Q101" i="12"/>
  <c r="Q102" i="12"/>
  <c r="V92" i="12"/>
  <c r="V93" i="12"/>
  <c r="V94" i="12"/>
  <c r="V95" i="12"/>
  <c r="V96" i="12"/>
  <c r="V97" i="12"/>
  <c r="V98" i="12"/>
  <c r="V99" i="12"/>
  <c r="V100" i="12"/>
  <c r="V101" i="12"/>
  <c r="V102" i="12"/>
  <c r="G104" i="12"/>
  <c r="G105" i="12"/>
  <c r="M105" i="12" s="1"/>
  <c r="G106" i="12"/>
  <c r="M106" i="12" s="1"/>
  <c r="G107" i="12"/>
  <c r="G108" i="12"/>
  <c r="M108" i="12" s="1"/>
  <c r="G109" i="12"/>
  <c r="G110" i="12"/>
  <c r="M110" i="12" s="1"/>
  <c r="I104" i="12"/>
  <c r="I103" i="12" s="1"/>
  <c r="I105" i="12"/>
  <c r="I106" i="12"/>
  <c r="I107" i="12"/>
  <c r="I108" i="12"/>
  <c r="I109" i="12"/>
  <c r="I110" i="12"/>
  <c r="K104" i="12"/>
  <c r="K105" i="12"/>
  <c r="K106" i="12"/>
  <c r="K107" i="12"/>
  <c r="K108" i="12"/>
  <c r="K109" i="12"/>
  <c r="K110" i="12"/>
  <c r="M104" i="12"/>
  <c r="M107" i="12"/>
  <c r="M109" i="12"/>
  <c r="O104" i="12"/>
  <c r="O105" i="12"/>
  <c r="O106" i="12"/>
  <c r="O107" i="12"/>
  <c r="O108" i="12"/>
  <c r="O109" i="12"/>
  <c r="O110" i="12"/>
  <c r="Q104" i="12"/>
  <c r="Q105" i="12"/>
  <c r="Q106" i="12"/>
  <c r="Q107" i="12"/>
  <c r="Q108" i="12"/>
  <c r="Q109" i="12"/>
  <c r="Q110" i="12"/>
  <c r="V104" i="12"/>
  <c r="V105" i="12"/>
  <c r="V106" i="12"/>
  <c r="V107" i="12"/>
  <c r="V108" i="12"/>
  <c r="V109" i="12"/>
  <c r="V110" i="12"/>
  <c r="AF112" i="12"/>
  <c r="I20" i="1"/>
  <c r="I18" i="1"/>
  <c r="J28" i="1"/>
  <c r="J26" i="1"/>
  <c r="G38" i="1"/>
  <c r="F38" i="1"/>
  <c r="J23" i="1"/>
  <c r="J24" i="1"/>
  <c r="J25" i="1"/>
  <c r="J27" i="1"/>
  <c r="E24" i="1"/>
  <c r="E26" i="1"/>
  <c r="O103" i="12" l="1"/>
  <c r="M92" i="12"/>
  <c r="M91" i="12" s="1"/>
  <c r="Q11" i="13"/>
  <c r="O91" i="12"/>
  <c r="M22" i="12"/>
  <c r="I103" i="13"/>
  <c r="G91" i="13"/>
  <c r="O73" i="13"/>
  <c r="K73" i="13"/>
  <c r="K57" i="13"/>
  <c r="K103" i="12"/>
  <c r="Q91" i="12"/>
  <c r="G73" i="12"/>
  <c r="I11" i="12"/>
  <c r="V103" i="13"/>
  <c r="I91" i="13"/>
  <c r="V35" i="13"/>
  <c r="G11" i="13"/>
  <c r="G103" i="12"/>
  <c r="V73" i="12"/>
  <c r="I69" i="12"/>
  <c r="G11" i="12"/>
  <c r="I58" i="1" s="1"/>
  <c r="G8" i="12"/>
  <c r="G112" i="12" s="1"/>
  <c r="O103" i="13"/>
  <c r="M91" i="13"/>
  <c r="M67" i="13"/>
  <c r="M66" i="13" s="1"/>
  <c r="G69" i="14"/>
  <c r="Q103" i="12"/>
  <c r="M11" i="12"/>
  <c r="O91" i="13"/>
  <c r="G40" i="12"/>
  <c r="I55" i="1" s="1"/>
  <c r="M14" i="13"/>
  <c r="K103" i="13"/>
  <c r="Q91" i="13"/>
  <c r="G73" i="13"/>
  <c r="I56" i="1"/>
  <c r="M103" i="12"/>
  <c r="Q69" i="12"/>
  <c r="V91" i="13"/>
  <c r="O57" i="13"/>
  <c r="I40" i="13"/>
  <c r="O35" i="13"/>
  <c r="O8" i="13"/>
  <c r="V35" i="14"/>
  <c r="V91" i="12"/>
  <c r="M56" i="12"/>
  <c r="M55" i="12" s="1"/>
  <c r="K91" i="13"/>
  <c r="V57" i="12"/>
  <c r="G57" i="12"/>
  <c r="M69" i="12"/>
  <c r="Q11" i="12"/>
  <c r="O8" i="12"/>
  <c r="G103" i="13"/>
  <c r="V73" i="13"/>
  <c r="I69" i="13"/>
  <c r="V103" i="12"/>
  <c r="I91" i="12"/>
  <c r="I57" i="1"/>
  <c r="G69" i="13"/>
  <c r="I62" i="1" s="1"/>
  <c r="V57" i="13"/>
  <c r="G57" i="13"/>
  <c r="G44" i="1"/>
  <c r="K91" i="12"/>
  <c r="Q40" i="12"/>
  <c r="G35" i="12"/>
  <c r="K8" i="12"/>
  <c r="M104" i="13"/>
  <c r="M103" i="13" s="1"/>
  <c r="Q69" i="13"/>
  <c r="M40" i="12"/>
  <c r="G41" i="1"/>
  <c r="G39" i="1"/>
  <c r="G46" i="1" s="1"/>
  <c r="G25" i="1" s="1"/>
  <c r="A25" i="1" s="1"/>
  <c r="G40" i="1"/>
  <c r="M77" i="12"/>
  <c r="M73" i="12" s="1"/>
  <c r="M61" i="12"/>
  <c r="M57" i="12" s="1"/>
  <c r="M38" i="12"/>
  <c r="M35" i="12" s="1"/>
  <c r="M10" i="12"/>
  <c r="M8" i="12" s="1"/>
  <c r="M103" i="14"/>
  <c r="F41" i="1"/>
  <c r="F40" i="1"/>
  <c r="M40" i="13"/>
  <c r="M11" i="13"/>
  <c r="M77" i="13"/>
  <c r="M73" i="13" s="1"/>
  <c r="M61" i="13"/>
  <c r="M57" i="13" s="1"/>
  <c r="M38" i="13"/>
  <c r="M35" i="13" s="1"/>
  <c r="G8" i="13"/>
  <c r="M10" i="13"/>
  <c r="M8" i="13" s="1"/>
  <c r="AE112" i="14"/>
  <c r="Q103" i="14"/>
  <c r="I103" i="14"/>
  <c r="V91" i="14"/>
  <c r="O91" i="14"/>
  <c r="K91" i="14"/>
  <c r="G91" i="14"/>
  <c r="I64" i="1" s="1"/>
  <c r="O73" i="14"/>
  <c r="G73" i="14"/>
  <c r="M77" i="14"/>
  <c r="M73" i="14" s="1"/>
  <c r="M69" i="14"/>
  <c r="M67" i="14"/>
  <c r="M66" i="14" s="1"/>
  <c r="V57" i="14"/>
  <c r="K57" i="14"/>
  <c r="Q40" i="14"/>
  <c r="I40" i="14"/>
  <c r="M40" i="14"/>
  <c r="Q11" i="14"/>
  <c r="G8" i="14"/>
  <c r="M10" i="14"/>
  <c r="M8" i="14" s="1"/>
  <c r="G42" i="1"/>
  <c r="F43" i="1"/>
  <c r="F42" i="1"/>
  <c r="I11" i="13"/>
  <c r="V103" i="14"/>
  <c r="O103" i="14"/>
  <c r="K103" i="14"/>
  <c r="G103" i="14"/>
  <c r="Q91" i="14"/>
  <c r="M91" i="14"/>
  <c r="I91" i="14"/>
  <c r="V73" i="14"/>
  <c r="K73" i="14"/>
  <c r="O57" i="14"/>
  <c r="G57" i="14"/>
  <c r="I60" i="1" s="1"/>
  <c r="M61" i="14"/>
  <c r="M57" i="14" s="1"/>
  <c r="G35" i="14"/>
  <c r="I54" i="1" s="1"/>
  <c r="M38" i="14"/>
  <c r="M35" i="14" s="1"/>
  <c r="I11" i="14"/>
  <c r="M11" i="14"/>
  <c r="I65" i="1" l="1"/>
  <c r="I19" i="1" s="1"/>
  <c r="G112" i="13"/>
  <c r="I63" i="1"/>
  <c r="I17" i="1" s="1"/>
  <c r="F45" i="1"/>
  <c r="F44" i="1"/>
  <c r="F39" i="1"/>
  <c r="H41" i="1"/>
  <c r="I41" i="1" s="1"/>
  <c r="G26" i="1"/>
  <c r="A26" i="1"/>
  <c r="H42" i="1"/>
  <c r="I42" i="1" s="1"/>
  <c r="G112" i="14"/>
  <c r="H43" i="1"/>
  <c r="I43" i="1" s="1"/>
  <c r="I53" i="1"/>
  <c r="H40" i="1"/>
  <c r="I40" i="1" s="1"/>
  <c r="I16" i="1" l="1"/>
  <c r="I21" i="1" s="1"/>
  <c r="I66" i="1"/>
  <c r="H44" i="1"/>
  <c r="I44" i="1" s="1"/>
  <c r="F46" i="1"/>
  <c r="H39" i="1"/>
  <c r="H46" i="1" s="1"/>
  <c r="H45" i="1"/>
  <c r="I45" i="1" s="1"/>
  <c r="I39" i="1" l="1"/>
  <c r="I46" i="1" s="1"/>
  <c r="J44" i="1" s="1"/>
  <c r="G23" i="1"/>
  <c r="G28" i="1"/>
  <c r="J53" i="1"/>
  <c r="J55" i="1"/>
  <c r="J57" i="1"/>
  <c r="J59" i="1"/>
  <c r="J61" i="1"/>
  <c r="J63" i="1"/>
  <c r="J65" i="1"/>
  <c r="J54" i="1"/>
  <c r="J56" i="1"/>
  <c r="J58" i="1"/>
  <c r="J60" i="1"/>
  <c r="J62" i="1"/>
  <c r="J64" i="1"/>
  <c r="J43" i="1" l="1"/>
  <c r="J40" i="1"/>
  <c r="J41" i="1"/>
  <c r="J45" i="1"/>
  <c r="J39" i="1"/>
  <c r="J46" i="1" s="1"/>
  <c r="J42" i="1"/>
  <c r="A23" i="1"/>
  <c r="J66" i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<sst xmlns="http://schemas.openxmlformats.org/spreadsheetml/2006/main" count="1967" uniqueCount="339">
  <si>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</si>
  <si>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</si>
  <si>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</si>
  <si>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</si>
  <si>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</si>
  <si>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</si>
  <si>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</si>
  <si>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</si>
  <si>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</si>
  <si>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</si>
  <si>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</si>
  <si>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</si>
  <si>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</si>
  <si>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</si>
  <si>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</si>
  <si>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</si>
  <si>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</si>
  <si>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</si>
  <si>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</si>
  <si>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</si>
  <si>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</si>
  <si>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</si>
  <si>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</si>
  <si>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</si>
  <si>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</si>
  <si>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</si>
  <si>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</si>
  <si>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</si>
  <si>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</si>
  <si>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</si>
  <si>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</si>
  <si>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</si>
  <si>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</si>
  <si>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</si>
  <si>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</si>
  <si>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</si>
  <si>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</si>
  <si>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</si>
  <si>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</si>
  <si>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</si>
  <si>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</si>
  <si>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</si>
  <si>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Veselá Marie</t>
  </si>
  <si>
    <t>14006</t>
  </si>
  <si>
    <t>Katusická/Lužanská 683-685, P9-oprava 23 balkonů</t>
  </si>
  <si>
    <t>dle výběrového řízení</t>
  </si>
  <si>
    <t>........</t>
  </si>
  <si>
    <t>13.2.2023</t>
  </si>
  <si>
    <t>Stavba</t>
  </si>
  <si>
    <t>01</t>
  </si>
  <si>
    <t>Stavební opravy 9  balkonů-0,98x1,44</t>
  </si>
  <si>
    <t>02</t>
  </si>
  <si>
    <t>Stavební opravy 7  balkonů-0,98x1,84</t>
  </si>
  <si>
    <t>03</t>
  </si>
  <si>
    <t>Stavební opravy 7  balkonu-0,98x1,64</t>
  </si>
  <si>
    <t>Celkem za stavbu</t>
  </si>
  <si>
    <t>CZK</t>
  </si>
  <si>
    <t>Rekapitulace dílů</t>
  </si>
  <si>
    <t>Typ dílu</t>
  </si>
  <si>
    <t>011</t>
  </si>
  <si>
    <t>Přípravné práce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</si>
  <si>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</si>
  <si>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</si>
  <si>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</si>
  <si>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</si>
  <si>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</si>
  <si>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</si>
  <si>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</si>
  <si>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</si>
  <si>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</si>
  <si>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</si>
  <si>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</si>
  <si>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</si>
  <si>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</si>
  <si>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</si>
  <si>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</si>
  <si>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</si>
  <si>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767</t>
  </si>
  <si>
    <t>Konstrukce zámečnické</t>
  </si>
  <si>
    <t>771</t>
  </si>
  <si>
    <t>Podlahy z dlaždic a obklady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</si>
  <si>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</si>
  <si>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</si>
  <si>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</si>
  <si>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</si>
  <si>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</si>
  <si>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</si>
  <si>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</si>
  <si>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</si>
  <si>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</si>
  <si>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</si>
  <si>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</si>
  <si>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</si>
  <si>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</si>
  <si>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</si>
  <si>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</si>
  <si>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</si>
  <si>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</si>
  <si>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</si>
  <si>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</si>
  <si>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</si>
  <si>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</si>
  <si>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</si>
  <si>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</si>
  <si>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</si>
  <si>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</si>
  <si>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</si>
  <si>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</si>
  <si>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</si>
  <si>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</si>
  <si>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</si>
  <si>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</si>
  <si>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</si>
  <si>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</si>
  <si>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000000010v</t>
  </si>
  <si>
    <t>Zajištění vstupů z bytů na balkony v průběhu prací</t>
  </si>
  <si>
    <t>soubor</t>
  </si>
  <si>
    <t>Vlastní</t>
  </si>
  <si>
    <t>Indiv</t>
  </si>
  <si>
    <t>Práce</t>
  </si>
  <si>
    <t>Běžná</t>
  </si>
  <si>
    <t>POL1_</t>
  </si>
  <si>
    <t>000000011v</t>
  </si>
  <si>
    <t>Ochrana stávajících konstrukcí zabudovaných</t>
  </si>
  <si>
    <t>POL1_1</t>
  </si>
  <si>
    <t>965081713RT1</t>
  </si>
  <si>
    <t>Bourání dlažeb keramických tl.10 mm, nad 1 m2 ručně, dlaždice keramické</t>
  </si>
  <si>
    <t>m2</t>
  </si>
  <si>
    <t>RTS 23/ I</t>
  </si>
  <si>
    <t>9*0,98*1,44</t>
  </si>
  <si>
    <t>VV</t>
  </si>
  <si>
    <t>965081702R00</t>
  </si>
  <si>
    <t xml:space="preserve">Bourání soklíků z dlažeb keramických </t>
  </si>
  <si>
    <t>m</t>
  </si>
  <si>
    <t>9*1,44</t>
  </si>
  <si>
    <t>965048150Vmv</t>
  </si>
  <si>
    <t>Dočištění povrchu po vybourání dlažeb, tmel do 50% degrad.vrstvy betonu</t>
  </si>
  <si>
    <t>23/I vl.</t>
  </si>
  <si>
    <t>Odkaz na mn. položky pořadí 3 : 12,70080</t>
  </si>
  <si>
    <t>965042121RT2</t>
  </si>
  <si>
    <t>Bourání mazanin betonových tl. 10 cm, pl. 1 m2 ručně tl. mazaniny 8 - 10 cm</t>
  </si>
  <si>
    <t>m3</t>
  </si>
  <si>
    <t>Odkaz na mn. položky pořadí 3 : 12,70080*0,1</t>
  </si>
  <si>
    <t>711140102R00</t>
  </si>
  <si>
    <t>Odstr.izolace proti vlhk.vodor. pásy přitav.,2vrst</t>
  </si>
  <si>
    <t>966079881R00</t>
  </si>
  <si>
    <t>Přerušení ocelových profilů průřezu do 7 cm2</t>
  </si>
  <si>
    <t>kus</t>
  </si>
  <si>
    <t xml:space="preserve">zábradlí : </t>
  </si>
  <si>
    <t>podlaha : 9*6</t>
  </si>
  <si>
    <t>stěny : 9*4</t>
  </si>
  <si>
    <t>767999801R00</t>
  </si>
  <si>
    <t>Demontáž doplňků staveb o hmotnosti do 50 kg</t>
  </si>
  <si>
    <t>kg</t>
  </si>
  <si>
    <t>zábradlí : (2*0,98+1,44)*9*20,0</t>
  </si>
  <si>
    <t>764430840R00</t>
  </si>
  <si>
    <t>Demontáž oplechování zdí,rš od 330 do 500 mm</t>
  </si>
  <si>
    <t>(2*0,98+1,44)*9</t>
  </si>
  <si>
    <t>978011161R01</t>
  </si>
  <si>
    <t>Otlučení omítek balkonů- vápenných stropů do 50 %</t>
  </si>
  <si>
    <t>RTS 22/ I</t>
  </si>
  <si>
    <t>podhled : 9*0,98*1,44</t>
  </si>
  <si>
    <t>čela : (2*0,98+1,44)*0,20*9</t>
  </si>
  <si>
    <t>978015241R00</t>
  </si>
  <si>
    <t>Otlučení omítek vnějších MVC v složit.1-4 do 30 %</t>
  </si>
  <si>
    <t>po demont.zábradlí : 0,3*1,2*2*9</t>
  </si>
  <si>
    <t>621477325R00</t>
  </si>
  <si>
    <t>Oprava vně.omítky podhledů do 50%,II,štuk 100%,SMS</t>
  </si>
  <si>
    <t>Odkaz na mn. položky pořadí 11 : 18,82080</t>
  </si>
  <si>
    <t>622422322R00</t>
  </si>
  <si>
    <t>Oprava vněj. omítek II,do 30%, štuk na 100% plochy</t>
  </si>
  <si>
    <t>Odkaz na mn. položky pořadí 12 : 6,48000</t>
  </si>
  <si>
    <t>632477122R00</t>
  </si>
  <si>
    <t>Reprofil. polymercement.maltou,tl.do5mm+penetrace</t>
  </si>
  <si>
    <t>631310031RA0</t>
  </si>
  <si>
    <t>Mazanina z betonu C 16/20, tloušťka 8 cm</t>
  </si>
  <si>
    <t>Agregovaná položka</t>
  </si>
  <si>
    <t>POL2_</t>
  </si>
  <si>
    <t>Odkaz na mn. položky pořadí 15 : 12,70080</t>
  </si>
  <si>
    <t>411351801R00</t>
  </si>
  <si>
    <t>Bednění čel balkonových desek, zřízení</t>
  </si>
  <si>
    <t>(2*0,98+1,44)*0,10*9*1,1</t>
  </si>
  <si>
    <t>411351802R00</t>
  </si>
  <si>
    <t>Bednění čel balkonových desek, odstranění</t>
  </si>
  <si>
    <t>Odkaz na mn. položky pořadí 17 : 3,36600</t>
  </si>
  <si>
    <t>946941102RT3</t>
  </si>
  <si>
    <t>Montáž pojízdných Alu věží BOSS, 2,5 x 1,45 m pracovní výška 8,2 m</t>
  </si>
  <si>
    <t>sada</t>
  </si>
  <si>
    <t>946941192RT3</t>
  </si>
  <si>
    <t>Nájemné pojízdných Alu věží BOSS, 2,5 x 1,45 m pracovní výška 8,2 m</t>
  </si>
  <si>
    <t>den</t>
  </si>
  <si>
    <t>946941802RT3</t>
  </si>
  <si>
    <t>Demontáž pojízdných Alu věží BOSS, 2,5 x 1,45 m pracovní výška 8,3 m</t>
  </si>
  <si>
    <t>952901111R00</t>
  </si>
  <si>
    <t>Vyčištění budov o výšce podlaží do 4 m</t>
  </si>
  <si>
    <t>999281111R00</t>
  </si>
  <si>
    <t>Přesun hmot pro opravy a údržbu do výšky 25 m</t>
  </si>
  <si>
    <t>t</t>
  </si>
  <si>
    <t>Přesun hmot</t>
  </si>
  <si>
    <t>POL7_</t>
  </si>
  <si>
    <t>711212000RU1</t>
  </si>
  <si>
    <t>Penetrace podkladu pod hydroizolační nátěr,vč.dod. Primer G (fa Mapei)</t>
  </si>
  <si>
    <t>POL1_7</t>
  </si>
  <si>
    <t>Odkaz na mn. položky pořadí 4 : 12,96000*0,2</t>
  </si>
  <si>
    <t>711212002RT3</t>
  </si>
  <si>
    <t>Hydroizolační povlak - nátěr nebo stěrka Mapelastic (fa Mapei), pružná hydroizolace tl. 2mm</t>
  </si>
  <si>
    <t>Odkaz na mn. položky pořadí 24 : 15,29280</t>
  </si>
  <si>
    <t>711212601RT2</t>
  </si>
  <si>
    <t>Těsnicí pás do spoje podlaha - stěna Mapeband š. 100 mm (fa Mapei)</t>
  </si>
  <si>
    <t>9*1,50</t>
  </si>
  <si>
    <t>998711202R00</t>
  </si>
  <si>
    <t>Přesun hmot pro izolace proti vodě, výšky do 12 m</t>
  </si>
  <si>
    <t>764430010RAB</t>
  </si>
  <si>
    <t>Oplechování zdí z Pz plechu rš 330 mm</t>
  </si>
  <si>
    <t>Odkaz na mn. položky pořadí 10 : 30,60000</t>
  </si>
  <si>
    <t>764000025</t>
  </si>
  <si>
    <t>Dodávka a montáž zábradlí - povrchová úprava žárový zinek, vč. kotvícího materiálu</t>
  </si>
  <si>
    <t xml:space="preserve">m     </t>
  </si>
  <si>
    <t>zábradlí : (2*0,98+1,44)*9</t>
  </si>
  <si>
    <t>998767202R00</t>
  </si>
  <si>
    <t>Přesun hmot pro zámečnické konstr., výšky do 12 m</t>
  </si>
  <si>
    <t>771101210RT1</t>
  </si>
  <si>
    <t>Penetrace podkladu pod dlažby penetrační nátěr Primer G</t>
  </si>
  <si>
    <t>771475014RV4</t>
  </si>
  <si>
    <t>Obklad soklíků keram.rovných, tmel,výška 10 cm Unifix 2K (lepidlo), ASO-Flexfuge (spár.hmota)</t>
  </si>
  <si>
    <t>Odkaz na mn. položky pořadí 4 : 12,96000</t>
  </si>
  <si>
    <t>771479001R00</t>
  </si>
  <si>
    <t>Řezání dlaždic keramických pro soklíky</t>
  </si>
  <si>
    <t>Odkaz na mn. položky pořadí 32 : 12,96000</t>
  </si>
  <si>
    <t>771575109RV4</t>
  </si>
  <si>
    <t>Montáž podlah keram.,hladké, tmel, 30x30 cm Unifix 2K (lepidlo), ASO-Flexfuge (spár.hmota)</t>
  </si>
  <si>
    <t>771579791R00</t>
  </si>
  <si>
    <t>Příplatek za plochu podlah keram. do 5 m2 jednotl.</t>
  </si>
  <si>
    <t>Odkaz na mn. položky pořadí 34 : 12,70080</t>
  </si>
  <si>
    <t>771578011RT1</t>
  </si>
  <si>
    <t>Spára podlaha - stěna, silikonem Escosil (Schomburg)</t>
  </si>
  <si>
    <t>597642031R</t>
  </si>
  <si>
    <t>Dlažba ref.Taurus Granit protiskluz. SB 300x300x9 mm</t>
  </si>
  <si>
    <t>SPCM</t>
  </si>
  <si>
    <t>Specifikace</t>
  </si>
  <si>
    <t>POL3_0</t>
  </si>
  <si>
    <t>Odkaz na mn. položky pořadí 32 : 12,96000*0,33</t>
  </si>
  <si>
    <t>Odkaz na mn. položky pořadí 34 : 12,70080*1,1</t>
  </si>
  <si>
    <t>998771202R00</t>
  </si>
  <si>
    <t>Přesun hmot pro podlahy z dlaždic, výšky do 12 m</t>
  </si>
  <si>
    <t>979011211R00</t>
  </si>
  <si>
    <t>Svislá doprava suti a vybour. hmot za 2.NP nošením</t>
  </si>
  <si>
    <t>Přesun suti</t>
  </si>
  <si>
    <t>POL8_</t>
  </si>
  <si>
    <t>979011219R00</t>
  </si>
  <si>
    <t>Přípl.k svislé dopr.suti za každé další NP nošením</t>
  </si>
  <si>
    <t>979082111R00</t>
  </si>
  <si>
    <t>Vnitrostaveništní doprava suti do 10 m</t>
  </si>
  <si>
    <t>979082121R00</t>
  </si>
  <si>
    <t>Příplatek k vnitrost. dopravě suti za dalších 5 m</t>
  </si>
  <si>
    <t>979083117R00</t>
  </si>
  <si>
    <t>Vodorovné přemístění suti na skládku do 6000 m</t>
  </si>
  <si>
    <t>979083191R00</t>
  </si>
  <si>
    <t>Příplatek za dalších započatých 1000 m nad 6000 m</t>
  </si>
  <si>
    <t>979087113R00</t>
  </si>
  <si>
    <t xml:space="preserve">Nakládání vybour.hmot na doprav.prostředky </t>
  </si>
  <si>
    <t>979093111R00</t>
  </si>
  <si>
    <t>Uložení suti na skládku bez zhutnění</t>
  </si>
  <si>
    <t>979990121R00</t>
  </si>
  <si>
    <t>Poplatek za uložení suti - asfaltové pásy, skupina odpadu 170302</t>
  </si>
  <si>
    <t>979990191Vvm</t>
  </si>
  <si>
    <t>Poplatek za skládku suti - kovové prvky</t>
  </si>
  <si>
    <t>979999999R00</t>
  </si>
  <si>
    <t>Poplatek za recyklaci suť do 10 % příměsí (skup.170107)</t>
  </si>
  <si>
    <t>VRN0</t>
  </si>
  <si>
    <t>Ztížené výrobní podmínky</t>
  </si>
  <si>
    <t>Soubor</t>
  </si>
  <si>
    <t>VRN</t>
  </si>
  <si>
    <t>POL99_2</t>
  </si>
  <si>
    <t>VRN1</t>
  </si>
  <si>
    <t>Oborová přirážka</t>
  </si>
  <si>
    <t>POL99_8</t>
  </si>
  <si>
    <t>VRN2</t>
  </si>
  <si>
    <t>Přesun stavebních kapacit</t>
  </si>
  <si>
    <t>VRN3</t>
  </si>
  <si>
    <t>Mimostaveništní doprava</t>
  </si>
  <si>
    <t>VRN4</t>
  </si>
  <si>
    <t>Zařízení staveniště</t>
  </si>
  <si>
    <t>VRN5</t>
  </si>
  <si>
    <t>Provoz investora</t>
  </si>
  <si>
    <t>VRN6</t>
  </si>
  <si>
    <t>Kompletační činnost (IČD)</t>
  </si>
  <si>
    <t>SUM</t>
  </si>
  <si>
    <t>Poznámky uchazeče k zadání</t>
  </si>
  <si>
    <t>POPUZIV</t>
  </si>
  <si>
    <t>END</t>
  </si>
  <si>
    <t>7*0,98*1,84</t>
  </si>
  <si>
    <t>7*1,84</t>
  </si>
  <si>
    <t>Odkaz na mn. položky pořadí 3 : 12,62240</t>
  </si>
  <si>
    <t>Odkaz na mn. položky pořadí 3 : 12,62240*0,1</t>
  </si>
  <si>
    <t>podlaha : 9*7</t>
  </si>
  <si>
    <t>zábradlí : (2*0,98+1,84)*7*20,0</t>
  </si>
  <si>
    <t>(2*0,98+1,84)*7</t>
  </si>
  <si>
    <t>podhled : 7*0,98*1,84</t>
  </si>
  <si>
    <t>čela : (2*0,98+1,84)*0,20*7</t>
  </si>
  <si>
    <t>po demont.zábradlí : 0,3*1,2*2*7</t>
  </si>
  <si>
    <t>Odkaz na mn. položky pořadí 11 : 17,94240</t>
  </si>
  <si>
    <t>Odkaz na mn. položky pořadí 12 : 5,04000</t>
  </si>
  <si>
    <t>Odkaz na mn. položky pořadí 15 : 12,62240</t>
  </si>
  <si>
    <t>(2*0,98+1,84)*0,10*7*1,1</t>
  </si>
  <si>
    <t>Odkaz na mn. položky pořadí 17 : 2,92600</t>
  </si>
  <si>
    <t>Odkaz na mn. položky pořadí 4 : 12,88000*0,2</t>
  </si>
  <si>
    <t>Odkaz na mn. položky pořadí 24 : 15,19840</t>
  </si>
  <si>
    <t>7*1,90</t>
  </si>
  <si>
    <t>Odkaz na mn. položky pořadí 10 : 26,60000</t>
  </si>
  <si>
    <t>zábradlí : (2*0,98+1,84)*7</t>
  </si>
  <si>
    <t>Odkaz na mn. položky pořadí 4 : 12,88000</t>
  </si>
  <si>
    <t>Odkaz na mn. položky pořadí 32 : 12,88000</t>
  </si>
  <si>
    <t>Odkaz na mn. položky pořadí 34 : 12,62240</t>
  </si>
  <si>
    <t>Odkaz na mn. položky pořadí 32 : 12,88000*0,33</t>
  </si>
  <si>
    <t>Odkaz na mn. položky pořadí 34 : 12,62240*1,1</t>
  </si>
  <si>
    <t>7*0,98*1,64</t>
  </si>
  <si>
    <t>7*1,64</t>
  </si>
  <si>
    <t>Odkaz na mn. položky pořadí 3 : 11,25040</t>
  </si>
  <si>
    <t>Odkaz na mn. položky pořadí 3 : 11,25040*0,1</t>
  </si>
  <si>
    <t>zábradlí : (2*0,98+1,64)*7*20,0</t>
  </si>
  <si>
    <t>(2*0,98+1,64)*7</t>
  </si>
  <si>
    <t>podhled : 7*0,98*1,64</t>
  </si>
  <si>
    <t>čela : (2*0,98+1,64)*0,20*7</t>
  </si>
  <si>
    <t>Odkaz na mn. položky pořadí 11 : 16,29040</t>
  </si>
  <si>
    <t>Odkaz na mn. položky pořadí 15 : 11,25040</t>
  </si>
  <si>
    <t>(2*0,98+1,64)*0,10*7*1,1</t>
  </si>
  <si>
    <t>Odkaz na mn. položky pořadí 17 : 2,77200</t>
  </si>
  <si>
    <t>Odkaz na mn. položky pořadí 4 : 11,48000*0,2</t>
  </si>
  <si>
    <t>Odkaz na mn. položky pořadí 24 : 13,54640</t>
  </si>
  <si>
    <t>7*1,70</t>
  </si>
  <si>
    <t>Odkaz na mn. položky pořadí 10 : 25,20000</t>
  </si>
  <si>
    <t>zábradlí : (2*0,98+1,64)*7</t>
  </si>
  <si>
    <t>Odkaz na mn. položky pořadí 4 : 11,48000</t>
  </si>
  <si>
    <t>Odkaz na mn. položky pořadí 32 : 11,48000</t>
  </si>
  <si>
    <t>Odkaz na mn. položky pořadí 34 : 11,25040</t>
  </si>
  <si>
    <t>Odkaz na mn. položky pořadí 32 : 11,48000*0,33</t>
  </si>
  <si>
    <t>Odkaz na mn. položky pořadí 34 : 11,25040*1,1</t>
  </si>
  <si>
    <t>Slepý rozpočet vypracoval: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</si>
</sst>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0" fontId="0" fillId="0" borderId="9" xfId="0" applyBorder="1"/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0" xfId="0" applyBorder="1" applyAlignment="1">
      <alignment horizontal="left" indent="1"/>
    </xf>
    <xf numFmtId="0" fontId="8" fillId="0" borderId="13" xfId="0" applyFon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8" fillId="0" borderId="10" xfId="0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1" fontId="8" fillId="0" borderId="8" xfId="0" applyNumberFormat="1" applyFont="1" applyBorder="1" applyAlignment="1">
      <alignment horizontal="right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8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3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vertical="center"/>
    </xf>
    <xf numFmtId="4" fontId="7" fillId="5" borderId="8" xfId="0" applyNumberFormat="1" applyFont="1" applyFill="1" applyBorder="1" applyAlignment="1">
      <alignment vertical="center" wrapText="1"/>
    </xf>
    <xf numFmtId="4" fontId="10" fillId="5" borderId="16" xfId="0" applyNumberFormat="1" applyFont="1" applyFill="1" applyBorder="1" applyAlignment="1">
      <alignment horizontal="center" vertical="center" wrapText="1" shrinkToFit="1"/>
    </xf>
    <xf numFmtId="4" fontId="7" fillId="5" borderId="16" xfId="0" applyNumberFormat="1" applyFont="1" applyFill="1" applyBorder="1" applyAlignment="1">
      <alignment horizontal="center" vertical="center" wrapText="1" shrinkToFit="1"/>
    </xf>
    <xf numFmtId="3" fontId="7" fillId="5" borderId="16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vertical="center"/>
    </xf>
    <xf numFmtId="4" fontId="3" fillId="0" borderId="16" xfId="0" applyNumberFormat="1" applyFont="1" applyBorder="1" applyAlignment="1">
      <alignment horizontal="right" vertical="center" wrapText="1" shrinkToFit="1"/>
    </xf>
    <xf numFmtId="4" fontId="3" fillId="0" borderId="16" xfId="0" applyNumberFormat="1" applyFont="1" applyBorder="1" applyAlignment="1">
      <alignment horizontal="right" vertical="center" shrinkToFit="1"/>
    </xf>
    <xf numFmtId="4" fontId="0" fillId="0" borderId="16" xfId="0" applyNumberFormat="1" applyBorder="1" applyAlignment="1">
      <alignment vertical="center" shrinkToFit="1"/>
    </xf>
    <xf numFmtId="3" fontId="0" fillId="0" borderId="16" xfId="0" applyNumberForma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 wrapText="1" shrinkToFit="1"/>
    </xf>
    <xf numFmtId="4" fontId="8" fillId="0" borderId="16" xfId="0" applyNumberFormat="1" applyFont="1" applyBorder="1" applyAlignment="1">
      <alignment vertical="center" shrinkToFit="1"/>
    </xf>
    <xf numFmtId="3" fontId="8" fillId="0" borderId="16" xfId="0" applyNumberFormat="1" applyFont="1" applyBorder="1" applyAlignment="1">
      <alignment vertical="center"/>
    </xf>
    <xf numFmtId="4" fontId="0" fillId="0" borderId="17" xfId="0" applyNumberFormat="1" applyBorder="1" applyAlignment="1">
      <alignment horizontal="left" vertical="center"/>
    </xf>
    <xf numFmtId="4" fontId="0" fillId="0" borderId="16" xfId="0" applyNumberFormat="1" applyBorder="1" applyAlignment="1">
      <alignment vertical="center" wrapText="1" shrinkToFit="1"/>
    </xf>
    <xf numFmtId="4" fontId="0" fillId="3" borderId="16" xfId="0" applyNumberFormat="1" applyFill="1" applyBorder="1" applyAlignment="1">
      <alignment vertical="center" wrapText="1" shrinkToFit="1"/>
    </xf>
    <xf numFmtId="4" fontId="0" fillId="3" borderId="16" xfId="0" applyNumberFormat="1" applyFill="1" applyBorder="1" applyAlignment="1">
      <alignment vertical="center" shrinkToFit="1"/>
    </xf>
    <xf numFmtId="3" fontId="0" fillId="3" borderId="16" xfId="0" applyNumberForma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 indent="1"/>
    </xf>
    <xf numFmtId="0" fontId="5" fillId="3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4" fontId="4" fillId="3" borderId="25" xfId="0" applyNumberFormat="1" applyFont="1" applyFill="1" applyBorder="1" applyAlignment="1">
      <alignment horizontal="left" vertical="center"/>
    </xf>
    <xf numFmtId="49" fontId="0" fillId="3" borderId="26" xfId="0" applyNumberFormat="1" applyFill="1" applyBorder="1" applyAlignment="1">
      <alignment horizontal="left" vertical="center"/>
    </xf>
    <xf numFmtId="0" fontId="0" fillId="3" borderId="25" xfId="0" applyFill="1" applyBorder="1" applyAlignment="1">
      <alignment wrapText="1"/>
    </xf>
    <xf numFmtId="0" fontId="0" fillId="3" borderId="25" xfId="0" applyFill="1" applyBorder="1"/>
    <xf numFmtId="49" fontId="8" fillId="3" borderId="26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23" xfId="0" applyFont="1" applyBorder="1"/>
    <xf numFmtId="0" fontId="16" fillId="5" borderId="1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164" fontId="7" fillId="0" borderId="16" xfId="0" applyNumberFormat="1" applyFont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16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vertical="center"/>
    </xf>
    <xf numFmtId="4" fontId="7" fillId="3" borderId="16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5" fillId="0" borderId="16" xfId="0" applyFont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5" borderId="16" xfId="0" applyFill="1" applyBorder="1"/>
    <xf numFmtId="0" fontId="0" fillId="5" borderId="16" xfId="0" applyFill="1" applyBorder="1" applyAlignment="1">
      <alignment horizontal="center"/>
    </xf>
    <xf numFmtId="49" fontId="0" fillId="5" borderId="16" xfId="0" applyNumberFormat="1" applyFill="1" applyBorder="1"/>
    <xf numFmtId="0" fontId="0" fillId="5" borderId="16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7" xfId="0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8" xfId="0" applyFont="1" applyFill="1" applyBorder="1" applyAlignment="1">
      <alignment horizontal="center" vertical="top" shrinkToFit="1"/>
    </xf>
    <xf numFmtId="165" fontId="8" fillId="3" borderId="8" xfId="0" applyNumberFormat="1" applyFont="1" applyFill="1" applyBorder="1" applyAlignment="1">
      <alignment vertical="top" shrinkToFit="1"/>
    </xf>
    <xf numFmtId="4" fontId="8" fillId="3" borderId="8" xfId="0" applyNumberFormat="1" applyFont="1" applyFill="1" applyBorder="1" applyAlignment="1">
      <alignment vertical="top" shrinkToFit="1"/>
    </xf>
    <xf numFmtId="4" fontId="8" fillId="3" borderId="19" xfId="0" applyNumberFormat="1" applyFont="1" applyFill="1" applyBorder="1" applyAlignment="1">
      <alignment vertical="top" shrinkToFit="1"/>
    </xf>
    <xf numFmtId="0" fontId="17" fillId="0" borderId="31" xfId="0" applyFont="1" applyBorder="1" applyAlignment="1">
      <alignment vertical="top"/>
    </xf>
    <xf numFmtId="49" fontId="17" fillId="0" borderId="32" xfId="0" applyNumberFormat="1" applyFont="1" applyBorder="1" applyAlignment="1">
      <alignment vertical="top"/>
    </xf>
    <xf numFmtId="0" fontId="17" fillId="0" borderId="32" xfId="0" applyFont="1" applyBorder="1" applyAlignment="1">
      <alignment horizontal="center" vertical="top" shrinkToFit="1"/>
    </xf>
    <xf numFmtId="165" fontId="17" fillId="0" borderId="32" xfId="0" applyNumberFormat="1" applyFont="1" applyBorder="1" applyAlignment="1">
      <alignment vertical="top" shrinkToFit="1"/>
    </xf>
    <xf numFmtId="4" fontId="17" fillId="4" borderId="32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8" xfId="0" applyNumberFormat="1" applyFont="1" applyFill="1" applyBorder="1" applyAlignment="1">
      <alignment horizontal="left" vertical="top" wrapText="1"/>
    </xf>
    <xf numFmtId="49" fontId="17" fillId="0" borderId="3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2" xfId="0" applyBorder="1" applyAlignment="1">
      <alignment horizontal="left" vertical="top" wrapText="1" indent="1" shrinkToFit="1"/>
    </xf>
    <xf numFmtId="0" fontId="3" fillId="2" borderId="0" xfId="0" applyFont="1" applyFill="1" applyAlignment="1">
      <alignment horizontal="left" wrapText="1"/>
    </xf>
    <xf numFmtId="0" fontId="8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4" fontId="13" fillId="0" borderId="17" xfId="0" applyNumberFormat="1" applyFont="1" applyBorder="1" applyAlignment="1">
      <alignment horizontal="right" vertical="center" indent="1"/>
    </xf>
    <xf numFmtId="4" fontId="13" fillId="0" borderId="11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 indent="1"/>
    </xf>
    <xf numFmtId="4" fontId="11" fillId="0" borderId="19" xfId="0" applyNumberFormat="1" applyFont="1" applyBorder="1" applyAlignment="1">
      <alignment horizontal="right" vertical="center" indent="1"/>
    </xf>
    <xf numFmtId="4" fontId="11" fillId="0" borderId="1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1" fillId="0" borderId="17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2" fontId="12" fillId="3" borderId="25" xfId="0" applyNumberFormat="1" applyFont="1" applyFill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 indent="1"/>
    </xf>
    <xf numFmtId="4" fontId="13" fillId="0" borderId="19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9" fontId="8" fillId="4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" fontId="12" fillId="3" borderId="25" xfId="0" applyNumberFormat="1" applyFont="1" applyFill="1" applyBorder="1" applyAlignment="1">
      <alignment horizontal="right" vertical="center"/>
    </xf>
    <xf numFmtId="49" fontId="7" fillId="0" borderId="17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" fontId="0" fillId="3" borderId="17" xfId="0" applyNumberFormat="1" applyFill="1" applyBorder="1" applyAlignment="1">
      <alignment vertical="center"/>
    </xf>
    <xf numFmtId="4" fontId="0" fillId="3" borderId="8" xfId="0" applyNumberFormat="1" applyFill="1" applyBorder="1" applyAlignment="1">
      <alignment vertical="center"/>
    </xf>
    <xf numFmtId="4" fontId="0" fillId="3" borderId="19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8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0" fillId="4" borderId="23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0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81" t="s">
        <v>40</v>
      </c>
      <c r="B2" s="181"/>
      <c r="C2" s="181"/>
      <c r="D2" s="181"/>
      <c r="E2" s="181"/>
      <c r="F2" s="181"/>
      <c r="G2" s="181"/>
    </row>
  </sheetData>
  <mergeCells count="1">
    <mergeCell ref="A2:G2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69"/>
  <sheetViews>
    <sheetView showGridLines="0" tabSelected="1" topLeftCell="B1" zoomScaleNormal="100" zoomScaleSheetLayoutView="75" workbookViewId="0">
      <selection activeCell="L26" sqref="L26"/>
    </sheetView>
  </sheetViews>
  <sheetFormatPr defaultColWidth="9" defaultRowHeight="12.75" x14ac:dyDescent="0.2"/>
  <cols>
    <col min="1" max="1" width="8.42578125" hidden="1" customWidth="1"/>
    <col min="2" max="2" width="18.8554687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37</v>
      </c>
      <c r="B1" s="205" t="s">
        <v>4</v>
      </c>
      <c r="C1" s="206"/>
      <c r="D1" s="206"/>
      <c r="E1" s="206"/>
      <c r="F1" s="206"/>
      <c r="G1" s="206"/>
      <c r="H1" s="206"/>
      <c r="I1" s="206"/>
      <c r="J1" s="207"/>
    </row>
    <row r="2" spans="1:15" ht="36" customHeight="1" x14ac:dyDescent="0.2">
      <c r="A2" s="2"/>
      <c r="B2" s="75" t="s">
        <v>23</v>
      </c>
      <c r="C2" s="76"/>
      <c r="D2" s="77" t="s">
        <v>43</v>
      </c>
      <c r="E2" s="211" t="s">
        <v>44</v>
      </c>
      <c r="F2" s="212"/>
      <c r="G2" s="212"/>
      <c r="H2" s="212"/>
      <c r="I2" s="212"/>
      <c r="J2" s="213"/>
      <c r="O2" s="1"/>
    </row>
    <row r="3" spans="1:15" ht="27" hidden="1" customHeight="1" x14ac:dyDescent="0.2">
      <c r="A3" s="2"/>
      <c r="B3" s="78"/>
      <c r="C3" s="76"/>
      <c r="D3" s="79"/>
      <c r="E3" s="214"/>
      <c r="F3" s="215"/>
      <c r="G3" s="215"/>
      <c r="H3" s="215"/>
      <c r="I3" s="215"/>
      <c r="J3" s="216"/>
    </row>
    <row r="4" spans="1:15" ht="23.25" customHeight="1" x14ac:dyDescent="0.2">
      <c r="A4" s="2"/>
      <c r="B4" s="80"/>
      <c r="C4" s="81"/>
      <c r="D4" s="82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22</v>
      </c>
      <c r="D5" s="182"/>
      <c r="E5" s="183"/>
      <c r="F5" s="183"/>
      <c r="G5" s="183"/>
      <c r="H5" s="18" t="s">
        <v>41</v>
      </c>
      <c r="I5" s="22"/>
      <c r="J5" s="8"/>
    </row>
    <row r="6" spans="1:15" ht="15.75" customHeight="1" x14ac:dyDescent="0.2">
      <c r="A6" s="2"/>
      <c r="B6" s="28"/>
      <c r="C6" s="54"/>
      <c r="D6" s="196"/>
      <c r="E6" s="197"/>
      <c r="F6" s="197"/>
      <c r="G6" s="197"/>
      <c r="H6" s="18" t="s">
        <v>35</v>
      </c>
      <c r="I6" s="22"/>
      <c r="J6" s="8"/>
    </row>
    <row r="7" spans="1:15" ht="15.75" customHeight="1" x14ac:dyDescent="0.2">
      <c r="A7" s="2"/>
      <c r="B7" s="29"/>
      <c r="C7" s="55"/>
      <c r="D7" s="52"/>
      <c r="E7" s="198"/>
      <c r="F7" s="199"/>
      <c r="G7" s="19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0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3" t="s">
        <v>45</v>
      </c>
      <c r="E11" s="223"/>
      <c r="F11" s="223"/>
      <c r="G11" s="223"/>
      <c r="H11" s="18" t="s">
        <v>41</v>
      </c>
      <c r="I11" s="85" t="s">
        <v>46</v>
      </c>
      <c r="J11" s="8"/>
    </row>
    <row r="12" spans="1:15" ht="15.75" customHeight="1" x14ac:dyDescent="0.2">
      <c r="A12" s="2"/>
      <c r="B12" s="28"/>
      <c r="C12" s="54"/>
      <c r="D12" s="218"/>
      <c r="E12" s="218"/>
      <c r="F12" s="218"/>
      <c r="G12" s="218"/>
      <c r="H12" s="18" t="s">
        <v>35</v>
      </c>
      <c r="I12" s="83"/>
      <c r="J12" s="8"/>
    </row>
    <row r="13" spans="1:15" ht="15.75" customHeight="1" x14ac:dyDescent="0.2">
      <c r="A13" s="2"/>
      <c r="B13" s="29"/>
      <c r="C13" s="55"/>
      <c r="D13" s="84"/>
      <c r="E13" s="225"/>
      <c r="F13" s="226"/>
      <c r="G13" s="226"/>
      <c r="H13" s="19"/>
      <c r="I13" s="23"/>
      <c r="J13" s="34"/>
    </row>
    <row r="14" spans="1:15" ht="30" customHeight="1" x14ac:dyDescent="0.2">
      <c r="A14" s="2"/>
      <c r="B14" s="180" t="s">
        <v>338</v>
      </c>
      <c r="C14" s="57"/>
      <c r="D14" s="58" t="s">
        <v>42</v>
      </c>
      <c r="E14" s="59"/>
      <c r="F14" s="43"/>
      <c r="G14" s="43"/>
      <c r="H14" s="44"/>
      <c r="I14" s="43"/>
      <c r="J14" s="45"/>
    </row>
    <row r="15" spans="1:15" ht="32.25" customHeight="1" x14ac:dyDescent="0.2">
      <c r="A15" s="2"/>
      <c r="B15" s="35" t="s">
        <v>33</v>
      </c>
      <c r="C15" s="60"/>
      <c r="D15" s="53"/>
      <c r="E15" s="217"/>
      <c r="F15" s="217"/>
      <c r="G15" s="184"/>
      <c r="H15" s="184"/>
      <c r="I15" s="184" t="s">
        <v>30</v>
      </c>
      <c r="J15" s="185"/>
    </row>
    <row r="16" spans="1:15" ht="23.25" customHeight="1" x14ac:dyDescent="0.2">
      <c r="A16" s="138" t="s">
        <v>25</v>
      </c>
      <c r="B16" s="38" t="s">
        <v>25</v>
      </c>
      <c r="C16" s="61"/>
      <c r="D16" s="62"/>
      <c r="E16" s="186"/>
      <c r="F16" s="204"/>
      <c r="G16" s="186"/>
      <c r="H16" s="204"/>
      <c r="I16" s="186">
        <f>SUMIF(F53:F65,A16,I53:I65)+SUMIF(F53:F65,"PSU",I53:I65)</f>
        <v>0</v>
      </c>
      <c r="J16" s="187"/>
    </row>
    <row r="17" spans="1:10" ht="23.25" customHeight="1" x14ac:dyDescent="0.2">
      <c r="A17" s="138" t="s">
        <v>26</v>
      </c>
      <c r="B17" s="38" t="s">
        <v>26</v>
      </c>
      <c r="C17" s="61"/>
      <c r="D17" s="62"/>
      <c r="E17" s="186"/>
      <c r="F17" s="204"/>
      <c r="G17" s="186"/>
      <c r="H17" s="204"/>
      <c r="I17" s="186">
        <f>SUMIF(F53:F65,A17,I53:I65)</f>
        <v>0</v>
      </c>
      <c r="J17" s="187"/>
    </row>
    <row r="18" spans="1:10" ht="23.25" customHeight="1" x14ac:dyDescent="0.2">
      <c r="A18" s="138" t="s">
        <v>27</v>
      </c>
      <c r="B18" s="38" t="s">
        <v>27</v>
      </c>
      <c r="C18" s="61"/>
      <c r="D18" s="62"/>
      <c r="E18" s="186"/>
      <c r="F18" s="204"/>
      <c r="G18" s="186"/>
      <c r="H18" s="204"/>
      <c r="I18" s="186">
        <f>SUMIF(F53:F65,A18,I53:I65)</f>
        <v>0</v>
      </c>
      <c r="J18" s="187"/>
    </row>
    <row r="19" spans="1:10" ht="23.25" customHeight="1" x14ac:dyDescent="0.2">
      <c r="A19" s="138" t="s">
        <v>84</v>
      </c>
      <c r="B19" s="38" t="s">
        <v>28</v>
      </c>
      <c r="C19" s="61"/>
      <c r="D19" s="62"/>
      <c r="E19" s="186"/>
      <c r="F19" s="204"/>
      <c r="G19" s="186"/>
      <c r="H19" s="204"/>
      <c r="I19" s="186">
        <f>SUMIF(F53:F65,A19,I53:I65)</f>
        <v>0</v>
      </c>
      <c r="J19" s="187"/>
    </row>
    <row r="20" spans="1:10" ht="23.25" customHeight="1" x14ac:dyDescent="0.2">
      <c r="A20" s="138" t="s">
        <v>85</v>
      </c>
      <c r="B20" s="38" t="s">
        <v>29</v>
      </c>
      <c r="C20" s="61"/>
      <c r="D20" s="62"/>
      <c r="E20" s="186"/>
      <c r="F20" s="204"/>
      <c r="G20" s="186"/>
      <c r="H20" s="204"/>
      <c r="I20" s="186">
        <f>SUMIF(F53:F65,A20,I53:I65)</f>
        <v>0</v>
      </c>
      <c r="J20" s="187"/>
    </row>
    <row r="21" spans="1:10" ht="23.25" customHeight="1" x14ac:dyDescent="0.2">
      <c r="A21" s="2"/>
      <c r="B21" s="47" t="s">
        <v>30</v>
      </c>
      <c r="C21" s="63"/>
      <c r="D21" s="64"/>
      <c r="E21" s="192"/>
      <c r="F21" s="193"/>
      <c r="G21" s="192"/>
      <c r="H21" s="193"/>
      <c r="I21" s="192">
        <f>SUM(I16:J20)</f>
        <v>0</v>
      </c>
      <c r="J21" s="203"/>
    </row>
    <row r="22" spans="1:10" ht="33" customHeight="1" x14ac:dyDescent="0.2">
      <c r="A22" s="2"/>
      <c r="B22" s="42" t="s">
        <v>34</v>
      </c>
      <c r="C22" s="61"/>
      <c r="D22" s="62"/>
      <c r="E22" s="65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1"/>
      <c r="D23" s="62"/>
      <c r="E23" s="66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1"/>
      <c r="D24" s="62"/>
      <c r="E24" s="66">
        <f>SazbaDPH1</f>
        <v>12</v>
      </c>
      <c r="F24" s="39" t="s">
        <v>0</v>
      </c>
      <c r="G24" s="194">
        <f>A23</f>
        <v>0</v>
      </c>
      <c r="H24" s="195"/>
      <c r="I24" s="19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1"/>
      <c r="D25" s="62"/>
      <c r="E25" s="66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7"/>
      <c r="D26" s="53"/>
      <c r="E26" s="68">
        <f>SazbaDPH2</f>
        <v>21</v>
      </c>
      <c r="F26" s="30" t="s">
        <v>0</v>
      </c>
      <c r="G26" s="208">
        <f>A25</f>
        <v>0</v>
      </c>
      <c r="H26" s="209"/>
      <c r="I26" s="20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69"/>
      <c r="D27" s="70"/>
      <c r="E27" s="69"/>
      <c r="F27" s="16"/>
      <c r="G27" s="210">
        <f>CenaCelkem-(ZakladDPHSni+DPHSni+ZakladDPHZakl+DPHZakl)</f>
        <v>0</v>
      </c>
      <c r="H27" s="210"/>
      <c r="I27" s="210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24</v>
      </c>
      <c r="C28" s="112"/>
      <c r="D28" s="112"/>
      <c r="E28" s="113"/>
      <c r="F28" s="114"/>
      <c r="G28" s="202">
        <f>ZakladDPHSniVypocet+ZakladDPHZaklVypocet</f>
        <v>0</v>
      </c>
      <c r="H28" s="202"/>
      <c r="I28" s="202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36</v>
      </c>
      <c r="C29" s="116"/>
      <c r="D29" s="116"/>
      <c r="E29" s="116"/>
      <c r="F29" s="117"/>
      <c r="G29" s="227">
        <f>A27</f>
        <v>0</v>
      </c>
      <c r="H29" s="227"/>
      <c r="I29" s="227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1" t="s">
        <v>12</v>
      </c>
      <c r="D32" s="72"/>
      <c r="E32" s="72"/>
      <c r="F32" s="15" t="s">
        <v>11</v>
      </c>
      <c r="G32" s="26"/>
      <c r="H32" s="27" t="s">
        <v>47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3"/>
      <c r="D34" s="188"/>
      <c r="E34" s="189"/>
      <c r="G34" s="190"/>
      <c r="H34" s="191"/>
      <c r="I34" s="191"/>
      <c r="J34" s="25"/>
    </row>
    <row r="35" spans="1:10" ht="12.75" customHeight="1" x14ac:dyDescent="0.2">
      <c r="A35" s="2"/>
      <c r="B35" s="2"/>
      <c r="D35" s="224" t="s">
        <v>2</v>
      </c>
      <c r="E35" s="224"/>
      <c r="H35" s="10" t="s">
        <v>3</v>
      </c>
      <c r="J35" s="9"/>
    </row>
    <row r="36" spans="1:10" ht="13.5" customHeight="1" thickBot="1" x14ac:dyDescent="0.25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38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48</v>
      </c>
      <c r="C39" s="221"/>
      <c r="D39" s="221"/>
      <c r="E39" s="221"/>
      <c r="F39" s="98">
        <f>'01 14006 Pol'!AE112+'02 14006 Pol'!AE112+'03 14006 Pol'!AE112</f>
        <v>0</v>
      </c>
      <c r="G39" s="99">
        <f>'01 14006 Pol'!AF112+'02 14006 Pol'!AF112+'03 14006 Pol'!AF112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IF(CenaCelkemVypocet=0,"",I39/CenaCelkemVypocet*100)</f>
        <v/>
      </c>
    </row>
    <row r="40" spans="1:10" ht="25.5" customHeight="1" x14ac:dyDescent="0.2">
      <c r="A40" s="87">
        <v>2</v>
      </c>
      <c r="B40" s="102" t="s">
        <v>49</v>
      </c>
      <c r="C40" s="222" t="s">
        <v>50</v>
      </c>
      <c r="D40" s="222"/>
      <c r="E40" s="222"/>
      <c r="F40" s="103">
        <f>'01 14006 Pol'!AE112</f>
        <v>0</v>
      </c>
      <c r="G40" s="104">
        <f>'01 14006 Pol'!AF112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43</v>
      </c>
      <c r="C41" s="221" t="s">
        <v>44</v>
      </c>
      <c r="D41" s="221"/>
      <c r="E41" s="221"/>
      <c r="F41" s="107">
        <f>'01 14006 Pol'!AE112</f>
        <v>0</v>
      </c>
      <c r="G41" s="100">
        <f>'01 14006 Pol'!AF112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51</v>
      </c>
      <c r="C42" s="222" t="s">
        <v>52</v>
      </c>
      <c r="D42" s="222"/>
      <c r="E42" s="222"/>
      <c r="F42" s="103">
        <f>'02 14006 Pol'!AE112</f>
        <v>0</v>
      </c>
      <c r="G42" s="104">
        <f>'02 14006 Pol'!AF112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43</v>
      </c>
      <c r="C43" s="221" t="s">
        <v>44</v>
      </c>
      <c r="D43" s="221"/>
      <c r="E43" s="221"/>
      <c r="F43" s="107">
        <f>'02 14006 Pol'!AE112</f>
        <v>0</v>
      </c>
      <c r="G43" s="100">
        <f>'02 14006 Pol'!AF112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2</v>
      </c>
      <c r="B44" s="102" t="s">
        <v>53</v>
      </c>
      <c r="C44" s="222" t="s">
        <v>54</v>
      </c>
      <c r="D44" s="222"/>
      <c r="E44" s="222"/>
      <c r="F44" s="103">
        <f>'03 14006 Pol'!AE112</f>
        <v>0</v>
      </c>
      <c r="G44" s="104">
        <f>'03 14006 Pol'!AF112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">
      <c r="A45" s="87">
        <v>3</v>
      </c>
      <c r="B45" s="106" t="s">
        <v>43</v>
      </c>
      <c r="C45" s="221" t="s">
        <v>44</v>
      </c>
      <c r="D45" s="221"/>
      <c r="E45" s="221"/>
      <c r="F45" s="107">
        <f>'03 14006 Pol'!AE112</f>
        <v>0</v>
      </c>
      <c r="G45" s="100">
        <f>'03 14006 Pol'!AF112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/>
      <c r="B46" s="230" t="s">
        <v>55</v>
      </c>
      <c r="C46" s="231"/>
      <c r="D46" s="231"/>
      <c r="E46" s="232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75" x14ac:dyDescent="0.25">
      <c r="B50" s="119" t="s">
        <v>57</v>
      </c>
    </row>
    <row r="52" spans="1:10" ht="25.5" customHeight="1" x14ac:dyDescent="0.2">
      <c r="A52" s="121"/>
      <c r="B52" s="124" t="s">
        <v>18</v>
      </c>
      <c r="C52" s="124" t="s">
        <v>6</v>
      </c>
      <c r="D52" s="125"/>
      <c r="E52" s="125"/>
      <c r="F52" s="126" t="s">
        <v>58</v>
      </c>
      <c r="G52" s="126"/>
      <c r="H52" s="126"/>
      <c r="I52" s="126" t="s">
        <v>30</v>
      </c>
      <c r="J52" s="126" t="s">
        <v>0</v>
      </c>
    </row>
    <row r="53" spans="1:10" ht="36.75" customHeight="1" x14ac:dyDescent="0.2">
      <c r="A53" s="122"/>
      <c r="B53" s="127" t="s">
        <v>59</v>
      </c>
      <c r="C53" s="228" t="s">
        <v>60</v>
      </c>
      <c r="D53" s="229"/>
      <c r="E53" s="229"/>
      <c r="F53" s="134" t="s">
        <v>25</v>
      </c>
      <c r="G53" s="135"/>
      <c r="H53" s="135"/>
      <c r="I53" s="135">
        <f>'01 14006 Pol'!G8+'02 14006 Pol'!G8+'03 14006 Pol'!G8</f>
        <v>0</v>
      </c>
      <c r="J53" s="131" t="str">
        <f>IF(I66=0,"",I53/I66*100)</f>
        <v/>
      </c>
    </row>
    <row r="54" spans="1:10" ht="36.75" customHeight="1" x14ac:dyDescent="0.2">
      <c r="A54" s="122"/>
      <c r="B54" s="127" t="s">
        <v>61</v>
      </c>
      <c r="C54" s="228" t="s">
        <v>62</v>
      </c>
      <c r="D54" s="229"/>
      <c r="E54" s="229"/>
      <c r="F54" s="134" t="s">
        <v>25</v>
      </c>
      <c r="G54" s="135"/>
      <c r="H54" s="135"/>
      <c r="I54" s="135">
        <f>'01 14006 Pol'!G35+'02 14006 Pol'!G35+'03 14006 Pol'!G35</f>
        <v>0</v>
      </c>
      <c r="J54" s="131" t="str">
        <f>IF(I66=0,"",I54/I66*100)</f>
        <v/>
      </c>
    </row>
    <row r="55" spans="1:10" ht="36.75" customHeight="1" x14ac:dyDescent="0.2">
      <c r="A55" s="122"/>
      <c r="B55" s="127" t="s">
        <v>63</v>
      </c>
      <c r="C55" s="228" t="s">
        <v>64</v>
      </c>
      <c r="D55" s="229"/>
      <c r="E55" s="229"/>
      <c r="F55" s="134" t="s">
        <v>25</v>
      </c>
      <c r="G55" s="135"/>
      <c r="H55" s="135"/>
      <c r="I55" s="135">
        <f>'01 14006 Pol'!G40+'02 14006 Pol'!G40+'03 14006 Pol'!G40</f>
        <v>0</v>
      </c>
      <c r="J55" s="131" t="str">
        <f>IF(I66=0,"",I55/I66*100)</f>
        <v/>
      </c>
    </row>
    <row r="56" spans="1:10" ht="36.75" customHeight="1" x14ac:dyDescent="0.2">
      <c r="A56" s="122"/>
      <c r="B56" s="127" t="s">
        <v>65</v>
      </c>
      <c r="C56" s="228" t="s">
        <v>66</v>
      </c>
      <c r="D56" s="229"/>
      <c r="E56" s="229"/>
      <c r="F56" s="134" t="s">
        <v>25</v>
      </c>
      <c r="G56" s="135"/>
      <c r="H56" s="135"/>
      <c r="I56" s="135">
        <f>'01 14006 Pol'!G49+'02 14006 Pol'!G49+'03 14006 Pol'!G49</f>
        <v>0</v>
      </c>
      <c r="J56" s="131" t="str">
        <f>IF(I66=0,"",I56/I66*100)</f>
        <v/>
      </c>
    </row>
    <row r="57" spans="1:10" ht="36.75" customHeight="1" x14ac:dyDescent="0.2">
      <c r="A57" s="122"/>
      <c r="B57" s="127" t="s">
        <v>67</v>
      </c>
      <c r="C57" s="228" t="s">
        <v>68</v>
      </c>
      <c r="D57" s="229"/>
      <c r="E57" s="229"/>
      <c r="F57" s="134" t="s">
        <v>25</v>
      </c>
      <c r="G57" s="135"/>
      <c r="H57" s="135"/>
      <c r="I57" s="135">
        <f>'01 14006 Pol'!G53+'02 14006 Pol'!G53+'03 14006 Pol'!G53</f>
        <v>0</v>
      </c>
      <c r="J57" s="131" t="str">
        <f>IF(I66=0,"",I57/I66*100)</f>
        <v/>
      </c>
    </row>
    <row r="58" spans="1:10" ht="36.75" customHeight="1" x14ac:dyDescent="0.2">
      <c r="A58" s="122"/>
      <c r="B58" s="127" t="s">
        <v>69</v>
      </c>
      <c r="C58" s="228" t="s">
        <v>70</v>
      </c>
      <c r="D58" s="229"/>
      <c r="E58" s="229"/>
      <c r="F58" s="134" t="s">
        <v>25</v>
      </c>
      <c r="G58" s="135"/>
      <c r="H58" s="135"/>
      <c r="I58" s="135">
        <f>'01 14006 Pol'!G11+'02 14006 Pol'!G11+'03 14006 Pol'!G11</f>
        <v>0</v>
      </c>
      <c r="J58" s="131" t="str">
        <f>IF(I66=0,"",I58/I66*100)</f>
        <v/>
      </c>
    </row>
    <row r="59" spans="1:10" ht="36.75" customHeight="1" x14ac:dyDescent="0.2">
      <c r="A59" s="122"/>
      <c r="B59" s="127" t="s">
        <v>71</v>
      </c>
      <c r="C59" s="228" t="s">
        <v>72</v>
      </c>
      <c r="D59" s="229"/>
      <c r="E59" s="229"/>
      <c r="F59" s="134" t="s">
        <v>25</v>
      </c>
      <c r="G59" s="135"/>
      <c r="H59" s="135"/>
      <c r="I59" s="135">
        <f>'01 14006 Pol'!G55+'02 14006 Pol'!G55+'03 14006 Pol'!G55</f>
        <v>0</v>
      </c>
      <c r="J59" s="131" t="str">
        <f>IF(I66=0,"",I59/I66*100)</f>
        <v/>
      </c>
    </row>
    <row r="60" spans="1:10" ht="36.75" customHeight="1" x14ac:dyDescent="0.2">
      <c r="A60" s="122"/>
      <c r="B60" s="127" t="s">
        <v>73</v>
      </c>
      <c r="C60" s="228" t="s">
        <v>74</v>
      </c>
      <c r="D60" s="229"/>
      <c r="E60" s="229"/>
      <c r="F60" s="134" t="s">
        <v>26</v>
      </c>
      <c r="G60" s="135"/>
      <c r="H60" s="135"/>
      <c r="I60" s="135">
        <f>'01 14006 Pol'!G57+'02 14006 Pol'!G57+'03 14006 Pol'!G57</f>
        <v>0</v>
      </c>
      <c r="J60" s="131" t="str">
        <f>IF(I66=0,"",I60/I66*100)</f>
        <v/>
      </c>
    </row>
    <row r="61" spans="1:10" ht="36.75" customHeight="1" x14ac:dyDescent="0.2">
      <c r="A61" s="122"/>
      <c r="B61" s="127" t="s">
        <v>75</v>
      </c>
      <c r="C61" s="228" t="s">
        <v>76</v>
      </c>
      <c r="D61" s="229"/>
      <c r="E61" s="229"/>
      <c r="F61" s="134" t="s">
        <v>26</v>
      </c>
      <c r="G61" s="135"/>
      <c r="H61" s="135"/>
      <c r="I61" s="135">
        <f>'01 14006 Pol'!G66+'02 14006 Pol'!G66+'03 14006 Pol'!G66</f>
        <v>0</v>
      </c>
      <c r="J61" s="131" t="str">
        <f>IF(I66=0,"",I61/I66*100)</f>
        <v/>
      </c>
    </row>
    <row r="62" spans="1:10" ht="36.75" customHeight="1" x14ac:dyDescent="0.2">
      <c r="A62" s="122"/>
      <c r="B62" s="127" t="s">
        <v>77</v>
      </c>
      <c r="C62" s="228" t="s">
        <v>78</v>
      </c>
      <c r="D62" s="229"/>
      <c r="E62" s="229"/>
      <c r="F62" s="134" t="s">
        <v>26</v>
      </c>
      <c r="G62" s="135"/>
      <c r="H62" s="135"/>
      <c r="I62" s="135">
        <f>'01 14006 Pol'!G69+'02 14006 Pol'!G69+'03 14006 Pol'!G69</f>
        <v>0</v>
      </c>
      <c r="J62" s="131" t="str">
        <f>IF(I66=0,"",I62/I66*100)</f>
        <v/>
      </c>
    </row>
    <row r="63" spans="1:10" ht="36.75" customHeight="1" x14ac:dyDescent="0.2">
      <c r="A63" s="122"/>
      <c r="B63" s="127" t="s">
        <v>79</v>
      </c>
      <c r="C63" s="228" t="s">
        <v>80</v>
      </c>
      <c r="D63" s="229"/>
      <c r="E63" s="229"/>
      <c r="F63" s="134" t="s">
        <v>26</v>
      </c>
      <c r="G63" s="135"/>
      <c r="H63" s="135"/>
      <c r="I63" s="135">
        <f>'01 14006 Pol'!G73+'02 14006 Pol'!G73+'03 14006 Pol'!G73</f>
        <v>0</v>
      </c>
      <c r="J63" s="131" t="str">
        <f>IF(I66=0,"",I63/I66*100)</f>
        <v/>
      </c>
    </row>
    <row r="64" spans="1:10" ht="36.75" customHeight="1" x14ac:dyDescent="0.2">
      <c r="A64" s="122"/>
      <c r="B64" s="127" t="s">
        <v>81</v>
      </c>
      <c r="C64" s="228" t="s">
        <v>82</v>
      </c>
      <c r="D64" s="229"/>
      <c r="E64" s="229"/>
      <c r="F64" s="134" t="s">
        <v>83</v>
      </c>
      <c r="G64" s="135"/>
      <c r="H64" s="135"/>
      <c r="I64" s="135">
        <f>'01 14006 Pol'!G91+'02 14006 Pol'!G91+'03 14006 Pol'!G91</f>
        <v>0</v>
      </c>
      <c r="J64" s="131" t="str">
        <f>IF(I66=0,"",I64/I66*100)</f>
        <v/>
      </c>
    </row>
    <row r="65" spans="1:10" ht="36.75" customHeight="1" x14ac:dyDescent="0.2">
      <c r="A65" s="122"/>
      <c r="B65" s="127" t="s">
        <v>84</v>
      </c>
      <c r="C65" s="228" t="s">
        <v>28</v>
      </c>
      <c r="D65" s="229"/>
      <c r="E65" s="229"/>
      <c r="F65" s="134" t="s">
        <v>84</v>
      </c>
      <c r="G65" s="135"/>
      <c r="H65" s="135"/>
      <c r="I65" s="135">
        <f>'01 14006 Pol'!G103+'02 14006 Pol'!G103+'03 14006 Pol'!G103</f>
        <v>0</v>
      </c>
      <c r="J65" s="131" t="str">
        <f>IF(I66=0,"",I65/I66*100)</f>
        <v/>
      </c>
    </row>
    <row r="66" spans="1:10" ht="25.5" customHeight="1" x14ac:dyDescent="0.2">
      <c r="A66" s="123"/>
      <c r="B66" s="128" t="s">
        <v>1</v>
      </c>
      <c r="C66" s="129"/>
      <c r="D66" s="130"/>
      <c r="E66" s="130"/>
      <c r="F66" s="136"/>
      <c r="G66" s="137"/>
      <c r="H66" s="137"/>
      <c r="I66" s="137">
        <f>SUM(I53:I65)</f>
        <v>0</v>
      </c>
      <c r="J66" s="132">
        <f>SUM(J53:J65)</f>
        <v>0</v>
      </c>
    </row>
    <row r="67" spans="1:10" x14ac:dyDescent="0.2">
      <c r="F67" s="86"/>
      <c r="G67" s="86"/>
      <c r="H67" s="86"/>
      <c r="I67" s="86"/>
      <c r="J67" s="133"/>
    </row>
    <row r="68" spans="1:10" x14ac:dyDescent="0.2">
      <c r="F68" s="86"/>
      <c r="G68" s="86"/>
      <c r="H68" s="86"/>
      <c r="I68" s="86"/>
      <c r="J68" s="133"/>
    </row>
    <row r="69" spans="1:10" x14ac:dyDescent="0.2">
      <c r="F69" s="86"/>
      <c r="G69" s="86"/>
      <c r="H69" s="86"/>
      <c r="I69" s="86"/>
      <c r="J69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57:E57"/>
    <mergeCell ref="C58:E58"/>
    <mergeCell ref="C59:E59"/>
    <mergeCell ref="C60:E60"/>
    <mergeCell ref="C65:E65"/>
    <mergeCell ref="C61:E61"/>
    <mergeCell ref="C62:E62"/>
    <mergeCell ref="C63:E63"/>
    <mergeCell ref="C64:E64"/>
    <mergeCell ref="C53:E53"/>
    <mergeCell ref="C54:E54"/>
    <mergeCell ref="C55:E55"/>
    <mergeCell ref="C56:E56"/>
    <mergeCell ref="C43:E43"/>
    <mergeCell ref="C44:E44"/>
    <mergeCell ref="C45:E45"/>
    <mergeCell ref="B46:E46"/>
    <mergeCell ref="C39:E39"/>
    <mergeCell ref="C40:E40"/>
    <mergeCell ref="C41:E41"/>
    <mergeCell ref="C42:E42"/>
    <mergeCell ref="D11:G11"/>
    <mergeCell ref="G15:H15"/>
    <mergeCell ref="D35:E35"/>
    <mergeCell ref="G23:I23"/>
    <mergeCell ref="E19:F19"/>
    <mergeCell ref="E20:F20"/>
    <mergeCell ref="E13:G13"/>
    <mergeCell ref="G20:H20"/>
    <mergeCell ref="G29:I2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E17:F17"/>
    <mergeCell ref="D12:G12"/>
    <mergeCell ref="E4:J4"/>
    <mergeCell ref="G16:H16"/>
    <mergeCell ref="G17:H17"/>
    <mergeCell ref="E16:F16"/>
    <mergeCell ref="D5:G5"/>
    <mergeCell ref="I15:J15"/>
    <mergeCell ref="I16:J16"/>
    <mergeCell ref="D34:E34"/>
    <mergeCell ref="G34:I34"/>
    <mergeCell ref="E21:F21"/>
    <mergeCell ref="G21:H21"/>
    <mergeCell ref="G24:I24"/>
    <mergeCell ref="D6:G6"/>
    <mergeCell ref="E7:G7"/>
    <mergeCell ref="G25:I25"/>
    <mergeCell ref="I19:J19"/>
    <mergeCell ref="G28:I28"/>
    <mergeCell ref="I20:J20"/>
    <mergeCell ref="I21:J21"/>
    <mergeCell ref="G19:H19"/>
  </mergeCells>
  <phoneticPr fontId="0" type="noConversion"/>
  <pageMargins left="0.39370078740157483" right="0.19685039370078741" top="0.59055118110236227" bottom="0.39370078740157483" header="0" footer="0.19685039370078741"/>
  <pageSetup paperSize="9" scale="94" fitToHeight="0" orientation="portrait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3" t="s">
        <v>7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49" t="s">
        <v>8</v>
      </c>
      <c r="B2" s="48"/>
      <c r="C2" s="235"/>
      <c r="D2" s="235"/>
      <c r="E2" s="235"/>
      <c r="F2" s="235"/>
      <c r="G2" s="236"/>
    </row>
    <row r="3" spans="1:7" ht="24.95" customHeight="1" x14ac:dyDescent="0.2">
      <c r="A3" s="49" t="s">
        <v>9</v>
      </c>
      <c r="B3" s="48"/>
      <c r="C3" s="235"/>
      <c r="D3" s="235"/>
      <c r="E3" s="235"/>
      <c r="F3" s="235"/>
      <c r="G3" s="236"/>
    </row>
    <row r="4" spans="1:7" ht="24.95" customHeight="1" x14ac:dyDescent="0.2">
      <c r="A4" s="49" t="s">
        <v>10</v>
      </c>
      <c r="B4" s="48"/>
      <c r="C4" s="235"/>
      <c r="D4" s="235"/>
      <c r="E4" s="235"/>
      <c r="F4" s="235"/>
      <c r="G4" s="23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honeticPr fontId="17" type="noConversion"/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3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7</v>
      </c>
      <c r="B1" s="251"/>
      <c r="C1" s="251"/>
      <c r="D1" s="251"/>
      <c r="E1" s="251"/>
      <c r="F1" s="251"/>
      <c r="G1" s="251"/>
      <c r="AG1" t="s">
        <v>86</v>
      </c>
    </row>
    <row r="2" spans="1:60" ht="24.95" customHeight="1" x14ac:dyDescent="0.2">
      <c r="A2" s="139" t="s">
        <v>8</v>
      </c>
      <c r="B2" s="48" t="s">
        <v>43</v>
      </c>
      <c r="C2" s="252" t="s">
        <v>44</v>
      </c>
      <c r="D2" s="253"/>
      <c r="E2" s="253"/>
      <c r="F2" s="253"/>
      <c r="G2" s="254"/>
      <c r="AG2" t="s">
        <v>87</v>
      </c>
    </row>
    <row r="3" spans="1:60" ht="24.95" customHeight="1" x14ac:dyDescent="0.2">
      <c r="A3" s="139" t="s">
        <v>9</v>
      </c>
      <c r="B3" s="48" t="s">
        <v>49</v>
      </c>
      <c r="C3" s="252" t="s">
        <v>50</v>
      </c>
      <c r="D3" s="253"/>
      <c r="E3" s="253"/>
      <c r="F3" s="253"/>
      <c r="G3" s="254"/>
      <c r="AC3" s="120" t="s">
        <v>87</v>
      </c>
      <c r="AG3" t="s">
        <v>88</v>
      </c>
    </row>
    <row r="4" spans="1:60" ht="24.95" customHeight="1" x14ac:dyDescent="0.2">
      <c r="A4" s="140" t="s">
        <v>10</v>
      </c>
      <c r="B4" s="141" t="s">
        <v>43</v>
      </c>
      <c r="C4" s="255" t="s">
        <v>44</v>
      </c>
      <c r="D4" s="256"/>
      <c r="E4" s="256"/>
      <c r="F4" s="256"/>
      <c r="G4" s="257"/>
      <c r="AG4" t="s">
        <v>89</v>
      </c>
    </row>
    <row r="5" spans="1:60" x14ac:dyDescent="0.2">
      <c r="D5" s="10"/>
    </row>
    <row r="6" spans="1:60" ht="38.25" x14ac:dyDescent="0.2">
      <c r="A6" s="142" t="s">
        <v>90</v>
      </c>
      <c r="B6" s="144" t="s">
        <v>91</v>
      </c>
      <c r="C6" s="144" t="s">
        <v>92</v>
      </c>
      <c r="D6" s="143" t="s">
        <v>93</v>
      </c>
      <c r="E6" s="142" t="s">
        <v>94</v>
      </c>
      <c r="F6" s="142" t="s">
        <v>95</v>
      </c>
      <c r="G6" s="142" t="s">
        <v>30</v>
      </c>
      <c r="H6" s="145" t="s">
        <v>31</v>
      </c>
      <c r="I6" s="145" t="s">
        <v>96</v>
      </c>
      <c r="J6" s="145" t="s">
        <v>32</v>
      </c>
      <c r="K6" s="145" t="s">
        <v>97</v>
      </c>
      <c r="L6" s="145" t="s">
        <v>98</v>
      </c>
      <c r="M6" s="145" t="s">
        <v>99</v>
      </c>
      <c r="N6" s="145" t="s">
        <v>100</v>
      </c>
      <c r="O6" s="145" t="s">
        <v>101</v>
      </c>
      <c r="P6" s="145" t="s">
        <v>102</v>
      </c>
      <c r="Q6" s="145" t="s">
        <v>103</v>
      </c>
      <c r="R6" s="145" t="s">
        <v>104</v>
      </c>
      <c r="S6" s="145" t="s">
        <v>105</v>
      </c>
      <c r="T6" s="145" t="s">
        <v>106</v>
      </c>
      <c r="U6" s="145" t="s">
        <v>107</v>
      </c>
      <c r="V6" s="145" t="s">
        <v>108</v>
      </c>
      <c r="W6" s="145" t="s">
        <v>109</v>
      </c>
      <c r="X6" s="145" t="s">
        <v>110</v>
      </c>
      <c r="Y6" s="145" t="s">
        <v>111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49" t="s">
        <v>112</v>
      </c>
      <c r="B8" s="150" t="s">
        <v>59</v>
      </c>
      <c r="C8" s="174" t="s">
        <v>60</v>
      </c>
      <c r="D8" s="163"/>
      <c r="E8" s="164"/>
      <c r="F8" s="165"/>
      <c r="G8" s="166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1"/>
      <c r="O8" s="161">
        <f>SUM(O9:O10)</f>
        <v>0</v>
      </c>
      <c r="P8" s="161"/>
      <c r="Q8" s="161">
        <f>SUM(Q9:Q10)</f>
        <v>0</v>
      </c>
      <c r="R8" s="162"/>
      <c r="S8" s="162"/>
      <c r="T8" s="162"/>
      <c r="U8" s="162"/>
      <c r="V8" s="162">
        <f>SUM(V9:V10)</f>
        <v>0</v>
      </c>
      <c r="W8" s="162"/>
      <c r="X8" s="162"/>
      <c r="Y8" s="162"/>
      <c r="AG8" t="s">
        <v>113</v>
      </c>
    </row>
    <row r="9" spans="1:60" outlineLevel="1" x14ac:dyDescent="0.2">
      <c r="A9" s="167">
        <v>1</v>
      </c>
      <c r="B9" s="168" t="s">
        <v>114</v>
      </c>
      <c r="C9" s="175" t="s">
        <v>115</v>
      </c>
      <c r="D9" s="169" t="s">
        <v>116</v>
      </c>
      <c r="E9" s="170">
        <v>9</v>
      </c>
      <c r="F9" s="171"/>
      <c r="G9" s="172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15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117</v>
      </c>
      <c r="T9" s="157" t="s">
        <v>118</v>
      </c>
      <c r="U9" s="157">
        <v>0</v>
      </c>
      <c r="V9" s="157">
        <f>ROUND(E9*U9,2)</f>
        <v>0</v>
      </c>
      <c r="W9" s="157"/>
      <c r="X9" s="157" t="s">
        <v>119</v>
      </c>
      <c r="Y9" s="157" t="s">
        <v>120</v>
      </c>
      <c r="Z9" s="146"/>
      <c r="AA9" s="146"/>
      <c r="AB9" s="146"/>
      <c r="AC9" s="146"/>
      <c r="AD9" s="146"/>
      <c r="AE9" s="146"/>
      <c r="AF9" s="146"/>
      <c r="AG9" s="146" t="s">
        <v>121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7">
        <v>2</v>
      </c>
      <c r="B10" s="168" t="s">
        <v>122</v>
      </c>
      <c r="C10" s="175" t="s">
        <v>123</v>
      </c>
      <c r="D10" s="169" t="s">
        <v>116</v>
      </c>
      <c r="E10" s="170">
        <v>9</v>
      </c>
      <c r="F10" s="171"/>
      <c r="G10" s="172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15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117</v>
      </c>
      <c r="T10" s="157" t="s">
        <v>118</v>
      </c>
      <c r="U10" s="157">
        <v>0</v>
      </c>
      <c r="V10" s="157">
        <f>ROUND(E10*U10,2)</f>
        <v>0</v>
      </c>
      <c r="W10" s="157"/>
      <c r="X10" s="157" t="s">
        <v>119</v>
      </c>
      <c r="Y10" s="157" t="s">
        <v>120</v>
      </c>
      <c r="Z10" s="146"/>
      <c r="AA10" s="146"/>
      <c r="AB10" s="146"/>
      <c r="AC10" s="146"/>
      <c r="AD10" s="146"/>
      <c r="AE10" s="146"/>
      <c r="AF10" s="146"/>
      <c r="AG10" s="146" t="s">
        <v>124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49" t="s">
        <v>112</v>
      </c>
      <c r="B11" s="150" t="s">
        <v>69</v>
      </c>
      <c r="C11" s="174" t="s">
        <v>70</v>
      </c>
      <c r="D11" s="163"/>
      <c r="E11" s="164"/>
      <c r="F11" s="165"/>
      <c r="G11" s="166">
        <f>SUMIF(AG12:AG34,"&lt;&gt;NOR",G12:G34)</f>
        <v>0</v>
      </c>
      <c r="H11" s="162"/>
      <c r="I11" s="162">
        <f>SUM(I12:I34)</f>
        <v>0</v>
      </c>
      <c r="J11" s="162"/>
      <c r="K11" s="162">
        <f>SUM(K12:K34)</f>
        <v>0</v>
      </c>
      <c r="L11" s="162"/>
      <c r="M11" s="162">
        <f>SUM(M12:M34)</f>
        <v>0</v>
      </c>
      <c r="N11" s="161"/>
      <c r="O11" s="161">
        <f>SUM(O12:O34)</f>
        <v>0.04</v>
      </c>
      <c r="P11" s="161"/>
      <c r="Q11" s="161">
        <f>SUM(Q12:Q34)</f>
        <v>4.3499999999999996</v>
      </c>
      <c r="R11" s="162"/>
      <c r="S11" s="162"/>
      <c r="T11" s="162"/>
      <c r="U11" s="162"/>
      <c r="V11" s="162">
        <f>SUM(V12:V34)</f>
        <v>115.47</v>
      </c>
      <c r="W11" s="162"/>
      <c r="X11" s="162"/>
      <c r="Y11" s="162"/>
      <c r="AG11" t="s">
        <v>113</v>
      </c>
    </row>
    <row r="12" spans="1:60" ht="22.5" outlineLevel="1" x14ac:dyDescent="0.2">
      <c r="A12" s="167">
        <v>3</v>
      </c>
      <c r="B12" s="168" t="s">
        <v>125</v>
      </c>
      <c r="C12" s="175" t="s">
        <v>126</v>
      </c>
      <c r="D12" s="169" t="s">
        <v>127</v>
      </c>
      <c r="E12" s="170">
        <v>12.700799999999999</v>
      </c>
      <c r="F12" s="171"/>
      <c r="G12" s="172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15</v>
      </c>
      <c r="M12" s="157">
        <f>G12*(1+L12/100)</f>
        <v>0</v>
      </c>
      <c r="N12" s="156">
        <v>0</v>
      </c>
      <c r="O12" s="156">
        <f>ROUND(E12*N12,2)</f>
        <v>0</v>
      </c>
      <c r="P12" s="156">
        <v>0.02</v>
      </c>
      <c r="Q12" s="156">
        <f>ROUND(E12*P12,2)</f>
        <v>0.25</v>
      </c>
      <c r="R12" s="157"/>
      <c r="S12" s="157" t="s">
        <v>128</v>
      </c>
      <c r="T12" s="157" t="s">
        <v>128</v>
      </c>
      <c r="U12" s="157">
        <v>0.23</v>
      </c>
      <c r="V12" s="157">
        <f>ROUND(E12*U12,2)</f>
        <v>2.92</v>
      </c>
      <c r="W12" s="157"/>
      <c r="X12" s="157" t="s">
        <v>119</v>
      </c>
      <c r="Y12" s="157" t="s">
        <v>120</v>
      </c>
      <c r="Z12" s="146"/>
      <c r="AA12" s="146"/>
      <c r="AB12" s="146"/>
      <c r="AC12" s="146"/>
      <c r="AD12" s="146"/>
      <c r="AE12" s="146"/>
      <c r="AF12" s="146"/>
      <c r="AG12" s="146" t="s">
        <v>121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176" t="s">
        <v>129</v>
      </c>
      <c r="D13" s="159"/>
      <c r="E13" s="160">
        <v>12.700799999999999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130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7">
        <v>4</v>
      </c>
      <c r="B14" s="168" t="s">
        <v>131</v>
      </c>
      <c r="C14" s="175" t="s">
        <v>132</v>
      </c>
      <c r="D14" s="169" t="s">
        <v>133</v>
      </c>
      <c r="E14" s="170">
        <v>12.96</v>
      </c>
      <c r="F14" s="171"/>
      <c r="G14" s="172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15</v>
      </c>
      <c r="M14" s="157">
        <f>G14*(1+L14/100)</f>
        <v>0</v>
      </c>
      <c r="N14" s="156">
        <v>0</v>
      </c>
      <c r="O14" s="156">
        <f>ROUND(E14*N14,2)</f>
        <v>0</v>
      </c>
      <c r="P14" s="156">
        <v>4.0000000000000002E-4</v>
      </c>
      <c r="Q14" s="156">
        <f>ROUND(E14*P14,2)</f>
        <v>0.01</v>
      </c>
      <c r="R14" s="157"/>
      <c r="S14" s="157" t="s">
        <v>128</v>
      </c>
      <c r="T14" s="157" t="s">
        <v>128</v>
      </c>
      <c r="U14" s="157">
        <v>7.0000000000000007E-2</v>
      </c>
      <c r="V14" s="157">
        <f>ROUND(E14*U14,2)</f>
        <v>0.91</v>
      </c>
      <c r="W14" s="157"/>
      <c r="X14" s="157" t="s">
        <v>119</v>
      </c>
      <c r="Y14" s="157" t="s">
        <v>120</v>
      </c>
      <c r="Z14" s="146"/>
      <c r="AA14" s="146"/>
      <c r="AB14" s="146"/>
      <c r="AC14" s="146"/>
      <c r="AD14" s="146"/>
      <c r="AE14" s="146"/>
      <c r="AF14" s="146"/>
      <c r="AG14" s="146" t="s">
        <v>121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6" t="s">
        <v>134</v>
      </c>
      <c r="D15" s="159"/>
      <c r="E15" s="160">
        <v>12.96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6"/>
      <c r="AA15" s="146"/>
      <c r="AB15" s="146"/>
      <c r="AC15" s="146"/>
      <c r="AD15" s="146"/>
      <c r="AE15" s="146"/>
      <c r="AF15" s="146"/>
      <c r="AG15" s="146" t="s">
        <v>130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67">
        <v>5</v>
      </c>
      <c r="B16" s="168" t="s">
        <v>135</v>
      </c>
      <c r="C16" s="175" t="s">
        <v>136</v>
      </c>
      <c r="D16" s="169" t="s">
        <v>127</v>
      </c>
      <c r="E16" s="170">
        <v>12.700799999999999</v>
      </c>
      <c r="F16" s="171"/>
      <c r="G16" s="172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15</v>
      </c>
      <c r="M16" s="157">
        <f>G16*(1+L16/100)</f>
        <v>0</v>
      </c>
      <c r="N16" s="156">
        <v>0</v>
      </c>
      <c r="O16" s="156">
        <f>ROUND(E16*N16,2)</f>
        <v>0</v>
      </c>
      <c r="P16" s="156">
        <v>1.8E-3</v>
      </c>
      <c r="Q16" s="156">
        <f>ROUND(E16*P16,2)</f>
        <v>0.02</v>
      </c>
      <c r="R16" s="157"/>
      <c r="S16" s="157" t="s">
        <v>117</v>
      </c>
      <c r="T16" s="157" t="s">
        <v>137</v>
      </c>
      <c r="U16" s="157">
        <v>0.16500000000000001</v>
      </c>
      <c r="V16" s="157">
        <f>ROUND(E16*U16,2)</f>
        <v>2.1</v>
      </c>
      <c r="W16" s="157"/>
      <c r="X16" s="157" t="s">
        <v>119</v>
      </c>
      <c r="Y16" s="157" t="s">
        <v>120</v>
      </c>
      <c r="Z16" s="146"/>
      <c r="AA16" s="146"/>
      <c r="AB16" s="146"/>
      <c r="AC16" s="146"/>
      <c r="AD16" s="146"/>
      <c r="AE16" s="146"/>
      <c r="AF16" s="146"/>
      <c r="AG16" s="146" t="s">
        <v>121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76" t="s">
        <v>138</v>
      </c>
      <c r="D17" s="159"/>
      <c r="E17" s="160">
        <v>12.700799999999999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130</v>
      </c>
      <c r="AH17" s="146">
        <v>5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67">
        <v>6</v>
      </c>
      <c r="B18" s="168" t="s">
        <v>139</v>
      </c>
      <c r="C18" s="175" t="s">
        <v>140</v>
      </c>
      <c r="D18" s="169" t="s">
        <v>141</v>
      </c>
      <c r="E18" s="170">
        <v>1.2700800000000001</v>
      </c>
      <c r="F18" s="171"/>
      <c r="G18" s="172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15</v>
      </c>
      <c r="M18" s="157">
        <f>G18*(1+L18/100)</f>
        <v>0</v>
      </c>
      <c r="N18" s="156">
        <v>0</v>
      </c>
      <c r="O18" s="156">
        <f>ROUND(E18*N18,2)</f>
        <v>0</v>
      </c>
      <c r="P18" s="156">
        <v>2.2000000000000002</v>
      </c>
      <c r="Q18" s="156">
        <f>ROUND(E18*P18,2)</f>
        <v>2.79</v>
      </c>
      <c r="R18" s="157"/>
      <c r="S18" s="157" t="s">
        <v>128</v>
      </c>
      <c r="T18" s="157" t="s">
        <v>128</v>
      </c>
      <c r="U18" s="157">
        <v>12.56</v>
      </c>
      <c r="V18" s="157">
        <f>ROUND(E18*U18,2)</f>
        <v>15.95</v>
      </c>
      <c r="W18" s="157"/>
      <c r="X18" s="157" t="s">
        <v>119</v>
      </c>
      <c r="Y18" s="157" t="s">
        <v>120</v>
      </c>
      <c r="Z18" s="146"/>
      <c r="AA18" s="146"/>
      <c r="AB18" s="146"/>
      <c r="AC18" s="146"/>
      <c r="AD18" s="146"/>
      <c r="AE18" s="146"/>
      <c r="AF18" s="146"/>
      <c r="AG18" s="146" t="s">
        <v>121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176" t="s">
        <v>142</v>
      </c>
      <c r="D19" s="159"/>
      <c r="E19" s="160">
        <v>1.2700800000000001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130</v>
      </c>
      <c r="AH19" s="146">
        <v>5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7">
        <v>7</v>
      </c>
      <c r="B20" s="168" t="s">
        <v>143</v>
      </c>
      <c r="C20" s="175" t="s">
        <v>144</v>
      </c>
      <c r="D20" s="169" t="s">
        <v>127</v>
      </c>
      <c r="E20" s="170">
        <v>12.700799999999999</v>
      </c>
      <c r="F20" s="171"/>
      <c r="G20" s="172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15</v>
      </c>
      <c r="M20" s="157">
        <f>G20*(1+L20/100)</f>
        <v>0</v>
      </c>
      <c r="N20" s="156">
        <v>0</v>
      </c>
      <c r="O20" s="156">
        <f>ROUND(E20*N20,2)</f>
        <v>0</v>
      </c>
      <c r="P20" s="156">
        <v>9.7400000000000004E-3</v>
      </c>
      <c r="Q20" s="156">
        <f>ROUND(E20*P20,2)</f>
        <v>0.12</v>
      </c>
      <c r="R20" s="157"/>
      <c r="S20" s="157" t="s">
        <v>128</v>
      </c>
      <c r="T20" s="157" t="s">
        <v>128</v>
      </c>
      <c r="U20" s="157">
        <v>4.3999999999999997E-2</v>
      </c>
      <c r="V20" s="157">
        <f>ROUND(E20*U20,2)</f>
        <v>0.56000000000000005</v>
      </c>
      <c r="W20" s="157"/>
      <c r="X20" s="157" t="s">
        <v>119</v>
      </c>
      <c r="Y20" s="157" t="s">
        <v>120</v>
      </c>
      <c r="Z20" s="146"/>
      <c r="AA20" s="146"/>
      <c r="AB20" s="146"/>
      <c r="AC20" s="146"/>
      <c r="AD20" s="146"/>
      <c r="AE20" s="146"/>
      <c r="AF20" s="146"/>
      <c r="AG20" s="146" t="s">
        <v>121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76" t="s">
        <v>138</v>
      </c>
      <c r="D21" s="159"/>
      <c r="E21" s="160">
        <v>12.700799999999999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130</v>
      </c>
      <c r="AH21" s="146">
        <v>5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7">
        <v>8</v>
      </c>
      <c r="B22" s="168" t="s">
        <v>145</v>
      </c>
      <c r="C22" s="175" t="s">
        <v>146</v>
      </c>
      <c r="D22" s="169" t="s">
        <v>147</v>
      </c>
      <c r="E22" s="170">
        <v>90</v>
      </c>
      <c r="F22" s="171"/>
      <c r="G22" s="172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15</v>
      </c>
      <c r="M22" s="157">
        <f>G22*(1+L22/100)</f>
        <v>0</v>
      </c>
      <c r="N22" s="156">
        <v>0</v>
      </c>
      <c r="O22" s="156">
        <f>ROUND(E22*N22,2)</f>
        <v>0</v>
      </c>
      <c r="P22" s="156">
        <v>0</v>
      </c>
      <c r="Q22" s="156">
        <f>ROUND(E22*P22,2)</f>
        <v>0</v>
      </c>
      <c r="R22" s="157"/>
      <c r="S22" s="157" t="s">
        <v>128</v>
      </c>
      <c r="T22" s="157" t="s">
        <v>128</v>
      </c>
      <c r="U22" s="157">
        <v>0.29899999999999999</v>
      </c>
      <c r="V22" s="157">
        <f>ROUND(E22*U22,2)</f>
        <v>26.91</v>
      </c>
      <c r="W22" s="157"/>
      <c r="X22" s="157" t="s">
        <v>119</v>
      </c>
      <c r="Y22" s="157" t="s">
        <v>120</v>
      </c>
      <c r="Z22" s="146"/>
      <c r="AA22" s="146"/>
      <c r="AB22" s="146"/>
      <c r="AC22" s="146"/>
      <c r="AD22" s="146"/>
      <c r="AE22" s="146"/>
      <c r="AF22" s="146"/>
      <c r="AG22" s="146" t="s">
        <v>121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76" t="s">
        <v>148</v>
      </c>
      <c r="D23" s="159"/>
      <c r="E23" s="160"/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130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76" t="s">
        <v>149</v>
      </c>
      <c r="D24" s="159"/>
      <c r="E24" s="160">
        <v>54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130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76" t="s">
        <v>150</v>
      </c>
      <c r="D25" s="159"/>
      <c r="E25" s="160">
        <v>36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130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7">
        <v>9</v>
      </c>
      <c r="B26" s="168" t="s">
        <v>151</v>
      </c>
      <c r="C26" s="175" t="s">
        <v>152</v>
      </c>
      <c r="D26" s="169" t="s">
        <v>153</v>
      </c>
      <c r="E26" s="170">
        <v>612</v>
      </c>
      <c r="F26" s="171"/>
      <c r="G26" s="172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15</v>
      </c>
      <c r="M26" s="157">
        <f>G26*(1+L26/100)</f>
        <v>0</v>
      </c>
      <c r="N26" s="156">
        <v>6.0000000000000002E-5</v>
      </c>
      <c r="O26" s="156">
        <f>ROUND(E26*N26,2)</f>
        <v>0.04</v>
      </c>
      <c r="P26" s="156">
        <v>1E-3</v>
      </c>
      <c r="Q26" s="156">
        <f>ROUND(E26*P26,2)</f>
        <v>0.61</v>
      </c>
      <c r="R26" s="157"/>
      <c r="S26" s="157" t="s">
        <v>128</v>
      </c>
      <c r="T26" s="157" t="s">
        <v>128</v>
      </c>
      <c r="U26" s="157">
        <v>9.7000000000000003E-2</v>
      </c>
      <c r="V26" s="157">
        <f>ROUND(E26*U26,2)</f>
        <v>59.36</v>
      </c>
      <c r="W26" s="157"/>
      <c r="X26" s="157" t="s">
        <v>119</v>
      </c>
      <c r="Y26" s="157" t="s">
        <v>120</v>
      </c>
      <c r="Z26" s="146"/>
      <c r="AA26" s="146"/>
      <c r="AB26" s="146"/>
      <c r="AC26" s="146"/>
      <c r="AD26" s="146"/>
      <c r="AE26" s="146"/>
      <c r="AF26" s="146"/>
      <c r="AG26" s="146" t="s">
        <v>121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76" t="s">
        <v>154</v>
      </c>
      <c r="D27" s="159"/>
      <c r="E27" s="160">
        <v>612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130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7">
        <v>10</v>
      </c>
      <c r="B28" s="168" t="s">
        <v>155</v>
      </c>
      <c r="C28" s="175" t="s">
        <v>156</v>
      </c>
      <c r="D28" s="169" t="s">
        <v>133</v>
      </c>
      <c r="E28" s="170">
        <v>30.6</v>
      </c>
      <c r="F28" s="171"/>
      <c r="G28" s="172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15</v>
      </c>
      <c r="M28" s="157">
        <f>G28*(1+L28/100)</f>
        <v>0</v>
      </c>
      <c r="N28" s="156">
        <v>0</v>
      </c>
      <c r="O28" s="156">
        <f>ROUND(E28*N28,2)</f>
        <v>0</v>
      </c>
      <c r="P28" s="156">
        <v>2.3E-3</v>
      </c>
      <c r="Q28" s="156">
        <f>ROUND(E28*P28,2)</f>
        <v>7.0000000000000007E-2</v>
      </c>
      <c r="R28" s="157"/>
      <c r="S28" s="157" t="s">
        <v>128</v>
      </c>
      <c r="T28" s="157" t="s">
        <v>128</v>
      </c>
      <c r="U28" s="157">
        <v>0.10349999999999999</v>
      </c>
      <c r="V28" s="157">
        <f>ROUND(E28*U28,2)</f>
        <v>3.17</v>
      </c>
      <c r="W28" s="157"/>
      <c r="X28" s="157" t="s">
        <v>119</v>
      </c>
      <c r="Y28" s="157" t="s">
        <v>120</v>
      </c>
      <c r="Z28" s="146"/>
      <c r="AA28" s="146"/>
      <c r="AB28" s="146"/>
      <c r="AC28" s="146"/>
      <c r="AD28" s="146"/>
      <c r="AE28" s="146"/>
      <c r="AF28" s="146"/>
      <c r="AG28" s="146" t="s">
        <v>121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76" t="s">
        <v>157</v>
      </c>
      <c r="D29" s="159"/>
      <c r="E29" s="160">
        <v>30.6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6"/>
      <c r="AA29" s="146"/>
      <c r="AB29" s="146"/>
      <c r="AC29" s="146"/>
      <c r="AD29" s="146"/>
      <c r="AE29" s="146"/>
      <c r="AF29" s="146"/>
      <c r="AG29" s="146" t="s">
        <v>130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7">
        <v>11</v>
      </c>
      <c r="B30" s="168" t="s">
        <v>158</v>
      </c>
      <c r="C30" s="175" t="s">
        <v>159</v>
      </c>
      <c r="D30" s="169" t="s">
        <v>127</v>
      </c>
      <c r="E30" s="170">
        <v>18.820799999999998</v>
      </c>
      <c r="F30" s="171"/>
      <c r="G30" s="172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15</v>
      </c>
      <c r="M30" s="157">
        <f>G30*(1+L30/100)</f>
        <v>0</v>
      </c>
      <c r="N30" s="156">
        <v>0</v>
      </c>
      <c r="O30" s="156">
        <f>ROUND(E30*N30,2)</f>
        <v>0</v>
      </c>
      <c r="P30" s="156">
        <v>0.02</v>
      </c>
      <c r="Q30" s="156">
        <f>ROUND(E30*P30,2)</f>
        <v>0.38</v>
      </c>
      <c r="R30" s="157"/>
      <c r="S30" s="157" t="s">
        <v>117</v>
      </c>
      <c r="T30" s="157" t="s">
        <v>160</v>
      </c>
      <c r="U30" s="157">
        <v>0.17</v>
      </c>
      <c r="V30" s="157">
        <f>ROUND(E30*U30,2)</f>
        <v>3.2</v>
      </c>
      <c r="W30" s="157"/>
      <c r="X30" s="157" t="s">
        <v>119</v>
      </c>
      <c r="Y30" s="157" t="s">
        <v>120</v>
      </c>
      <c r="Z30" s="146"/>
      <c r="AA30" s="146"/>
      <c r="AB30" s="146"/>
      <c r="AC30" s="146"/>
      <c r="AD30" s="146"/>
      <c r="AE30" s="146"/>
      <c r="AF30" s="146"/>
      <c r="AG30" s="146" t="s">
        <v>121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76" t="s">
        <v>161</v>
      </c>
      <c r="D31" s="159"/>
      <c r="E31" s="160">
        <v>12.700799999999999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6"/>
      <c r="AA31" s="146"/>
      <c r="AB31" s="146"/>
      <c r="AC31" s="146"/>
      <c r="AD31" s="146"/>
      <c r="AE31" s="146"/>
      <c r="AF31" s="146"/>
      <c r="AG31" s="146" t="s">
        <v>130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76" t="s">
        <v>162</v>
      </c>
      <c r="D32" s="159"/>
      <c r="E32" s="160">
        <v>6.12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130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67">
        <v>12</v>
      </c>
      <c r="B33" s="168" t="s">
        <v>163</v>
      </c>
      <c r="C33" s="175" t="s">
        <v>164</v>
      </c>
      <c r="D33" s="169" t="s">
        <v>127</v>
      </c>
      <c r="E33" s="170">
        <v>6.48</v>
      </c>
      <c r="F33" s="171"/>
      <c r="G33" s="172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15</v>
      </c>
      <c r="M33" s="157">
        <f>G33*(1+L33/100)</f>
        <v>0</v>
      </c>
      <c r="N33" s="156">
        <v>0</v>
      </c>
      <c r="O33" s="156">
        <f>ROUND(E33*N33,2)</f>
        <v>0</v>
      </c>
      <c r="P33" s="156">
        <v>1.6E-2</v>
      </c>
      <c r="Q33" s="156">
        <f>ROUND(E33*P33,2)</f>
        <v>0.1</v>
      </c>
      <c r="R33" s="157"/>
      <c r="S33" s="157" t="s">
        <v>128</v>
      </c>
      <c r="T33" s="157" t="s">
        <v>128</v>
      </c>
      <c r="U33" s="157">
        <v>0.06</v>
      </c>
      <c r="V33" s="157">
        <f>ROUND(E33*U33,2)</f>
        <v>0.39</v>
      </c>
      <c r="W33" s="157"/>
      <c r="X33" s="157" t="s">
        <v>119</v>
      </c>
      <c r="Y33" s="157" t="s">
        <v>120</v>
      </c>
      <c r="Z33" s="146"/>
      <c r="AA33" s="146"/>
      <c r="AB33" s="146"/>
      <c r="AC33" s="146"/>
      <c r="AD33" s="146"/>
      <c r="AE33" s="146"/>
      <c r="AF33" s="146"/>
      <c r="AG33" s="146" t="s">
        <v>121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76" t="s">
        <v>165</v>
      </c>
      <c r="D34" s="159"/>
      <c r="E34" s="160">
        <v>6.48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6"/>
      <c r="AA34" s="146"/>
      <c r="AB34" s="146"/>
      <c r="AC34" s="146"/>
      <c r="AD34" s="146"/>
      <c r="AE34" s="146"/>
      <c r="AF34" s="146"/>
      <c r="AG34" s="146" t="s">
        <v>130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49" t="s">
        <v>112</v>
      </c>
      <c r="B35" s="150" t="s">
        <v>61</v>
      </c>
      <c r="C35" s="174" t="s">
        <v>62</v>
      </c>
      <c r="D35" s="163"/>
      <c r="E35" s="164"/>
      <c r="F35" s="165"/>
      <c r="G35" s="166">
        <f>SUMIF(AG36:AG39,"&lt;&gt;NOR",G36:G39)</f>
        <v>0</v>
      </c>
      <c r="H35" s="162"/>
      <c r="I35" s="162">
        <f>SUM(I36:I39)</f>
        <v>0</v>
      </c>
      <c r="J35" s="162"/>
      <c r="K35" s="162">
        <f>SUM(K36:K39)</f>
        <v>0</v>
      </c>
      <c r="L35" s="162"/>
      <c r="M35" s="162">
        <f>SUM(M36:M39)</f>
        <v>0</v>
      </c>
      <c r="N35" s="161"/>
      <c r="O35" s="161">
        <f>SUM(O36:O39)</f>
        <v>0.6</v>
      </c>
      <c r="P35" s="161"/>
      <c r="Q35" s="161">
        <f>SUM(Q36:Q39)</f>
        <v>0</v>
      </c>
      <c r="R35" s="162"/>
      <c r="S35" s="162"/>
      <c r="T35" s="162"/>
      <c r="U35" s="162"/>
      <c r="V35" s="162">
        <f>SUM(V36:V39)</f>
        <v>19.77</v>
      </c>
      <c r="W35" s="162"/>
      <c r="X35" s="162"/>
      <c r="Y35" s="162"/>
      <c r="AG35" t="s">
        <v>113</v>
      </c>
    </row>
    <row r="36" spans="1:60" ht="22.5" outlineLevel="1" x14ac:dyDescent="0.2">
      <c r="A36" s="167">
        <v>13</v>
      </c>
      <c r="B36" s="168" t="s">
        <v>166</v>
      </c>
      <c r="C36" s="175" t="s">
        <v>167</v>
      </c>
      <c r="D36" s="169" t="s">
        <v>127</v>
      </c>
      <c r="E36" s="170">
        <v>18.820799999999998</v>
      </c>
      <c r="F36" s="171"/>
      <c r="G36" s="172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15</v>
      </c>
      <c r="M36" s="157">
        <f>G36*(1+L36/100)</f>
        <v>0</v>
      </c>
      <c r="N36" s="156">
        <v>2.366E-2</v>
      </c>
      <c r="O36" s="156">
        <f>ROUND(E36*N36,2)</f>
        <v>0.45</v>
      </c>
      <c r="P36" s="156">
        <v>0</v>
      </c>
      <c r="Q36" s="156">
        <f>ROUND(E36*P36,2)</f>
        <v>0</v>
      </c>
      <c r="R36" s="157"/>
      <c r="S36" s="157" t="s">
        <v>128</v>
      </c>
      <c r="T36" s="157" t="s">
        <v>128</v>
      </c>
      <c r="U36" s="157">
        <v>0.85426999999999997</v>
      </c>
      <c r="V36" s="157">
        <f>ROUND(E36*U36,2)</f>
        <v>16.079999999999998</v>
      </c>
      <c r="W36" s="157"/>
      <c r="X36" s="157" t="s">
        <v>119</v>
      </c>
      <c r="Y36" s="157" t="s">
        <v>120</v>
      </c>
      <c r="Z36" s="146"/>
      <c r="AA36" s="146"/>
      <c r="AB36" s="146"/>
      <c r="AC36" s="146"/>
      <c r="AD36" s="146"/>
      <c r="AE36" s="146"/>
      <c r="AF36" s="146"/>
      <c r="AG36" s="146" t="s">
        <v>121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76" t="s">
        <v>168</v>
      </c>
      <c r="D37" s="159"/>
      <c r="E37" s="160">
        <v>18.820799999999998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6"/>
      <c r="AA37" s="146"/>
      <c r="AB37" s="146"/>
      <c r="AC37" s="146"/>
      <c r="AD37" s="146"/>
      <c r="AE37" s="146"/>
      <c r="AF37" s="146"/>
      <c r="AG37" s="146" t="s">
        <v>130</v>
      </c>
      <c r="AH37" s="146">
        <v>5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7">
        <v>14</v>
      </c>
      <c r="B38" s="168" t="s">
        <v>169</v>
      </c>
      <c r="C38" s="175" t="s">
        <v>170</v>
      </c>
      <c r="D38" s="169" t="s">
        <v>127</v>
      </c>
      <c r="E38" s="170">
        <v>6.48</v>
      </c>
      <c r="F38" s="171"/>
      <c r="G38" s="172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15</v>
      </c>
      <c r="M38" s="157">
        <f>G38*(1+L38/100)</f>
        <v>0</v>
      </c>
      <c r="N38" s="156">
        <v>2.3210000000000001E-2</v>
      </c>
      <c r="O38" s="156">
        <f>ROUND(E38*N38,2)</f>
        <v>0.15</v>
      </c>
      <c r="P38" s="156">
        <v>0</v>
      </c>
      <c r="Q38" s="156">
        <f>ROUND(E38*P38,2)</f>
        <v>0</v>
      </c>
      <c r="R38" s="157"/>
      <c r="S38" s="157" t="s">
        <v>128</v>
      </c>
      <c r="T38" s="157" t="s">
        <v>128</v>
      </c>
      <c r="U38" s="157">
        <v>0.56884000000000001</v>
      </c>
      <c r="V38" s="157">
        <f>ROUND(E38*U38,2)</f>
        <v>3.69</v>
      </c>
      <c r="W38" s="157"/>
      <c r="X38" s="157" t="s">
        <v>119</v>
      </c>
      <c r="Y38" s="157" t="s">
        <v>120</v>
      </c>
      <c r="Z38" s="146"/>
      <c r="AA38" s="146"/>
      <c r="AB38" s="146"/>
      <c r="AC38" s="146"/>
      <c r="AD38" s="146"/>
      <c r="AE38" s="146"/>
      <c r="AF38" s="146"/>
      <c r="AG38" s="146" t="s">
        <v>121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76" t="s">
        <v>171</v>
      </c>
      <c r="D39" s="159"/>
      <c r="E39" s="160">
        <v>6.48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130</v>
      </c>
      <c r="AH39" s="146">
        <v>5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49" t="s">
        <v>112</v>
      </c>
      <c r="B40" s="150" t="s">
        <v>63</v>
      </c>
      <c r="C40" s="174" t="s">
        <v>64</v>
      </c>
      <c r="D40" s="163"/>
      <c r="E40" s="164"/>
      <c r="F40" s="165"/>
      <c r="G40" s="166">
        <f>SUMIF(AG41:AG48,"&lt;&gt;NOR",G41:G48)</f>
        <v>0</v>
      </c>
      <c r="H40" s="162"/>
      <c r="I40" s="162">
        <f>SUM(I41:I48)</f>
        <v>0</v>
      </c>
      <c r="J40" s="162"/>
      <c r="K40" s="162">
        <f>SUM(K41:K48)</f>
        <v>0</v>
      </c>
      <c r="L40" s="162"/>
      <c r="M40" s="162">
        <f>SUM(M41:M48)</f>
        <v>0</v>
      </c>
      <c r="N40" s="161"/>
      <c r="O40" s="161">
        <f>SUM(O41:O48)</f>
        <v>2.81</v>
      </c>
      <c r="P40" s="161"/>
      <c r="Q40" s="161">
        <f>SUM(Q41:Q48)</f>
        <v>0</v>
      </c>
      <c r="R40" s="162"/>
      <c r="S40" s="162"/>
      <c r="T40" s="162"/>
      <c r="U40" s="162"/>
      <c r="V40" s="162">
        <f>SUM(V41:V48)</f>
        <v>14.879999999999999</v>
      </c>
      <c r="W40" s="162"/>
      <c r="X40" s="162"/>
      <c r="Y40" s="162"/>
      <c r="AG40" t="s">
        <v>113</v>
      </c>
    </row>
    <row r="41" spans="1:60" outlineLevel="1" x14ac:dyDescent="0.2">
      <c r="A41" s="167">
        <v>15</v>
      </c>
      <c r="B41" s="168" t="s">
        <v>172</v>
      </c>
      <c r="C41" s="175" t="s">
        <v>173</v>
      </c>
      <c r="D41" s="169" t="s">
        <v>127</v>
      </c>
      <c r="E41" s="170">
        <v>12.700799999999999</v>
      </c>
      <c r="F41" s="171"/>
      <c r="G41" s="172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15</v>
      </c>
      <c r="M41" s="157">
        <f>G41*(1+L41/100)</f>
        <v>0</v>
      </c>
      <c r="N41" s="156">
        <v>1.094E-2</v>
      </c>
      <c r="O41" s="156">
        <f>ROUND(E41*N41,2)</f>
        <v>0.14000000000000001</v>
      </c>
      <c r="P41" s="156">
        <v>0</v>
      </c>
      <c r="Q41" s="156">
        <f>ROUND(E41*P41,2)</f>
        <v>0</v>
      </c>
      <c r="R41" s="157"/>
      <c r="S41" s="157" t="s">
        <v>128</v>
      </c>
      <c r="T41" s="157" t="s">
        <v>128</v>
      </c>
      <c r="U41" s="157">
        <v>0.45</v>
      </c>
      <c r="V41" s="157">
        <f>ROUND(E41*U41,2)</f>
        <v>5.72</v>
      </c>
      <c r="W41" s="157"/>
      <c r="X41" s="157" t="s">
        <v>119</v>
      </c>
      <c r="Y41" s="157" t="s">
        <v>120</v>
      </c>
      <c r="Z41" s="146"/>
      <c r="AA41" s="146"/>
      <c r="AB41" s="146"/>
      <c r="AC41" s="146"/>
      <c r="AD41" s="146"/>
      <c r="AE41" s="146"/>
      <c r="AF41" s="146"/>
      <c r="AG41" s="146" t="s">
        <v>121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76" t="s">
        <v>138</v>
      </c>
      <c r="D42" s="159"/>
      <c r="E42" s="160">
        <v>12.700799999999999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130</v>
      </c>
      <c r="AH42" s="146">
        <v>5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7">
        <v>16</v>
      </c>
      <c r="B43" s="168" t="s">
        <v>174</v>
      </c>
      <c r="C43" s="175" t="s">
        <v>175</v>
      </c>
      <c r="D43" s="169" t="s">
        <v>127</v>
      </c>
      <c r="E43" s="170">
        <v>12.700799999999999</v>
      </c>
      <c r="F43" s="171"/>
      <c r="G43" s="172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15</v>
      </c>
      <c r="M43" s="157">
        <f>G43*(1+L43/100)</f>
        <v>0</v>
      </c>
      <c r="N43" s="156">
        <v>0.20200000000000001</v>
      </c>
      <c r="O43" s="156">
        <f>ROUND(E43*N43,2)</f>
        <v>2.57</v>
      </c>
      <c r="P43" s="156">
        <v>0</v>
      </c>
      <c r="Q43" s="156">
        <f>ROUND(E43*P43,2)</f>
        <v>0</v>
      </c>
      <c r="R43" s="157"/>
      <c r="S43" s="157" t="s">
        <v>128</v>
      </c>
      <c r="T43" s="157" t="s">
        <v>128</v>
      </c>
      <c r="U43" s="157">
        <v>0.42914999999999998</v>
      </c>
      <c r="V43" s="157">
        <f>ROUND(E43*U43,2)</f>
        <v>5.45</v>
      </c>
      <c r="W43" s="157"/>
      <c r="X43" s="157" t="s">
        <v>176</v>
      </c>
      <c r="Y43" s="157" t="s">
        <v>120</v>
      </c>
      <c r="Z43" s="146"/>
      <c r="AA43" s="146"/>
      <c r="AB43" s="146"/>
      <c r="AC43" s="146"/>
      <c r="AD43" s="146"/>
      <c r="AE43" s="146"/>
      <c r="AF43" s="146"/>
      <c r="AG43" s="146" t="s">
        <v>177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76" t="s">
        <v>178</v>
      </c>
      <c r="D44" s="159"/>
      <c r="E44" s="160">
        <v>12.700799999999999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130</v>
      </c>
      <c r="AH44" s="146">
        <v>5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7">
        <v>17</v>
      </c>
      <c r="B45" s="168" t="s">
        <v>179</v>
      </c>
      <c r="C45" s="175" t="s">
        <v>180</v>
      </c>
      <c r="D45" s="169" t="s">
        <v>133</v>
      </c>
      <c r="E45" s="170">
        <v>3.3660000000000001</v>
      </c>
      <c r="F45" s="171"/>
      <c r="G45" s="172">
        <f>ROUND(E45*F45,2)</f>
        <v>0</v>
      </c>
      <c r="H45" s="158"/>
      <c r="I45" s="157">
        <f>ROUND(E45*H45,2)</f>
        <v>0</v>
      </c>
      <c r="J45" s="158"/>
      <c r="K45" s="157">
        <f>ROUND(E45*J45,2)</f>
        <v>0</v>
      </c>
      <c r="L45" s="157">
        <v>15</v>
      </c>
      <c r="M45" s="157">
        <f>G45*(1+L45/100)</f>
        <v>0</v>
      </c>
      <c r="N45" s="156">
        <v>3.0470000000000001E-2</v>
      </c>
      <c r="O45" s="156">
        <f>ROUND(E45*N45,2)</f>
        <v>0.1</v>
      </c>
      <c r="P45" s="156">
        <v>0</v>
      </c>
      <c r="Q45" s="156">
        <f>ROUND(E45*P45,2)</f>
        <v>0</v>
      </c>
      <c r="R45" s="157"/>
      <c r="S45" s="157" t="s">
        <v>128</v>
      </c>
      <c r="T45" s="157" t="s">
        <v>128</v>
      </c>
      <c r="U45" s="157">
        <v>0.87</v>
      </c>
      <c r="V45" s="157">
        <f>ROUND(E45*U45,2)</f>
        <v>2.93</v>
      </c>
      <c r="W45" s="157"/>
      <c r="X45" s="157" t="s">
        <v>119</v>
      </c>
      <c r="Y45" s="157" t="s">
        <v>120</v>
      </c>
      <c r="Z45" s="146"/>
      <c r="AA45" s="146"/>
      <c r="AB45" s="146"/>
      <c r="AC45" s="146"/>
      <c r="AD45" s="146"/>
      <c r="AE45" s="146"/>
      <c r="AF45" s="146"/>
      <c r="AG45" s="146" t="s">
        <v>121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76" t="s">
        <v>181</v>
      </c>
      <c r="D46" s="159"/>
      <c r="E46" s="160">
        <v>3.3660000000000001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130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7">
        <v>18</v>
      </c>
      <c r="B47" s="168" t="s">
        <v>182</v>
      </c>
      <c r="C47" s="175" t="s">
        <v>183</v>
      </c>
      <c r="D47" s="169" t="s">
        <v>133</v>
      </c>
      <c r="E47" s="170">
        <v>3.3660000000000001</v>
      </c>
      <c r="F47" s="171"/>
      <c r="G47" s="172">
        <f>ROUND(E47*F47,2)</f>
        <v>0</v>
      </c>
      <c r="H47" s="158"/>
      <c r="I47" s="157">
        <f>ROUND(E47*H47,2)</f>
        <v>0</v>
      </c>
      <c r="J47" s="158"/>
      <c r="K47" s="157">
        <f>ROUND(E47*J47,2)</f>
        <v>0</v>
      </c>
      <c r="L47" s="157">
        <v>15</v>
      </c>
      <c r="M47" s="157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7"/>
      <c r="S47" s="157" t="s">
        <v>128</v>
      </c>
      <c r="T47" s="157" t="s">
        <v>128</v>
      </c>
      <c r="U47" s="157">
        <v>0.23200000000000001</v>
      </c>
      <c r="V47" s="157">
        <f>ROUND(E47*U47,2)</f>
        <v>0.78</v>
      </c>
      <c r="W47" s="157"/>
      <c r="X47" s="157" t="s">
        <v>119</v>
      </c>
      <c r="Y47" s="157" t="s">
        <v>120</v>
      </c>
      <c r="Z47" s="146"/>
      <c r="AA47" s="146"/>
      <c r="AB47" s="146"/>
      <c r="AC47" s="146"/>
      <c r="AD47" s="146"/>
      <c r="AE47" s="146"/>
      <c r="AF47" s="146"/>
      <c r="AG47" s="146" t="s">
        <v>121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76" t="s">
        <v>184</v>
      </c>
      <c r="D48" s="159"/>
      <c r="E48" s="160">
        <v>3.3660000000000001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130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x14ac:dyDescent="0.2">
      <c r="A49" s="149" t="s">
        <v>112</v>
      </c>
      <c r="B49" s="150" t="s">
        <v>65</v>
      </c>
      <c r="C49" s="174" t="s">
        <v>66</v>
      </c>
      <c r="D49" s="163"/>
      <c r="E49" s="164"/>
      <c r="F49" s="165"/>
      <c r="G49" s="166">
        <f>SUMIF(AG50:AG52,"&lt;&gt;NOR",G50:G52)</f>
        <v>0</v>
      </c>
      <c r="H49" s="162"/>
      <c r="I49" s="162">
        <f>SUM(I50:I52)</f>
        <v>0</v>
      </c>
      <c r="J49" s="162"/>
      <c r="K49" s="162">
        <f>SUM(K50:K52)</f>
        <v>0</v>
      </c>
      <c r="L49" s="162"/>
      <c r="M49" s="162">
        <f>SUM(M50:M52)</f>
        <v>0</v>
      </c>
      <c r="N49" s="161"/>
      <c r="O49" s="161">
        <f>SUM(O50:O52)</f>
        <v>0</v>
      </c>
      <c r="P49" s="161"/>
      <c r="Q49" s="161">
        <f>SUM(Q50:Q52)</f>
        <v>0</v>
      </c>
      <c r="R49" s="162"/>
      <c r="S49" s="162"/>
      <c r="T49" s="162"/>
      <c r="U49" s="162"/>
      <c r="V49" s="162">
        <f>SUM(V50:V52)</f>
        <v>40.049999999999997</v>
      </c>
      <c r="W49" s="162"/>
      <c r="X49" s="162"/>
      <c r="Y49" s="162"/>
      <c r="AG49" t="s">
        <v>113</v>
      </c>
    </row>
    <row r="50" spans="1:60" ht="22.5" outlineLevel="1" x14ac:dyDescent="0.2">
      <c r="A50" s="167">
        <v>19</v>
      </c>
      <c r="B50" s="168" t="s">
        <v>185</v>
      </c>
      <c r="C50" s="175" t="s">
        <v>186</v>
      </c>
      <c r="D50" s="169" t="s">
        <v>187</v>
      </c>
      <c r="E50" s="170">
        <v>9</v>
      </c>
      <c r="F50" s="171"/>
      <c r="G50" s="172">
        <f>ROUND(E50*F50,2)</f>
        <v>0</v>
      </c>
      <c r="H50" s="158"/>
      <c r="I50" s="157">
        <f>ROUND(E50*H50,2)</f>
        <v>0</v>
      </c>
      <c r="J50" s="158"/>
      <c r="K50" s="157">
        <f>ROUND(E50*J50,2)</f>
        <v>0</v>
      </c>
      <c r="L50" s="157">
        <v>15</v>
      </c>
      <c r="M50" s="157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7"/>
      <c r="S50" s="157" t="s">
        <v>128</v>
      </c>
      <c r="T50" s="157" t="s">
        <v>128</v>
      </c>
      <c r="U50" s="157">
        <v>2.46</v>
      </c>
      <c r="V50" s="157">
        <f>ROUND(E50*U50,2)</f>
        <v>22.14</v>
      </c>
      <c r="W50" s="157"/>
      <c r="X50" s="157" t="s">
        <v>119</v>
      </c>
      <c r="Y50" s="157" t="s">
        <v>120</v>
      </c>
      <c r="Z50" s="146"/>
      <c r="AA50" s="146"/>
      <c r="AB50" s="146"/>
      <c r="AC50" s="146"/>
      <c r="AD50" s="146"/>
      <c r="AE50" s="146"/>
      <c r="AF50" s="146"/>
      <c r="AG50" s="146" t="s">
        <v>121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7">
        <v>20</v>
      </c>
      <c r="B51" s="168" t="s">
        <v>188</v>
      </c>
      <c r="C51" s="175" t="s">
        <v>189</v>
      </c>
      <c r="D51" s="169" t="s">
        <v>190</v>
      </c>
      <c r="E51" s="170">
        <v>9</v>
      </c>
      <c r="F51" s="171"/>
      <c r="G51" s="172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15</v>
      </c>
      <c r="M51" s="157">
        <f>G51*(1+L51/100)</f>
        <v>0</v>
      </c>
      <c r="N51" s="156">
        <v>0</v>
      </c>
      <c r="O51" s="156">
        <f>ROUND(E51*N51,2)</f>
        <v>0</v>
      </c>
      <c r="P51" s="156">
        <v>0</v>
      </c>
      <c r="Q51" s="156">
        <f>ROUND(E51*P51,2)</f>
        <v>0</v>
      </c>
      <c r="R51" s="157"/>
      <c r="S51" s="157" t="s">
        <v>128</v>
      </c>
      <c r="T51" s="157" t="s">
        <v>128</v>
      </c>
      <c r="U51" s="157">
        <v>0</v>
      </c>
      <c r="V51" s="157">
        <f>ROUND(E51*U51,2)</f>
        <v>0</v>
      </c>
      <c r="W51" s="157"/>
      <c r="X51" s="157" t="s">
        <v>119</v>
      </c>
      <c r="Y51" s="157" t="s">
        <v>120</v>
      </c>
      <c r="Z51" s="146"/>
      <c r="AA51" s="146"/>
      <c r="AB51" s="146"/>
      <c r="AC51" s="146"/>
      <c r="AD51" s="146"/>
      <c r="AE51" s="146"/>
      <c r="AF51" s="146"/>
      <c r="AG51" s="146" t="s">
        <v>121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67">
        <v>21</v>
      </c>
      <c r="B52" s="168" t="s">
        <v>191</v>
      </c>
      <c r="C52" s="175" t="s">
        <v>192</v>
      </c>
      <c r="D52" s="169" t="s">
        <v>187</v>
      </c>
      <c r="E52" s="170">
        <v>9</v>
      </c>
      <c r="F52" s="171"/>
      <c r="G52" s="172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15</v>
      </c>
      <c r="M52" s="157">
        <f>G52*(1+L52/100)</f>
        <v>0</v>
      </c>
      <c r="N52" s="156">
        <v>0</v>
      </c>
      <c r="O52" s="156">
        <f>ROUND(E52*N52,2)</f>
        <v>0</v>
      </c>
      <c r="P52" s="156">
        <v>0</v>
      </c>
      <c r="Q52" s="156">
        <f>ROUND(E52*P52,2)</f>
        <v>0</v>
      </c>
      <c r="R52" s="157"/>
      <c r="S52" s="157" t="s">
        <v>128</v>
      </c>
      <c r="T52" s="157" t="s">
        <v>128</v>
      </c>
      <c r="U52" s="157">
        <v>1.99</v>
      </c>
      <c r="V52" s="157">
        <f>ROUND(E52*U52,2)</f>
        <v>17.91</v>
      </c>
      <c r="W52" s="157"/>
      <c r="X52" s="157" t="s">
        <v>119</v>
      </c>
      <c r="Y52" s="157" t="s">
        <v>120</v>
      </c>
      <c r="Z52" s="146"/>
      <c r="AA52" s="146"/>
      <c r="AB52" s="146"/>
      <c r="AC52" s="146"/>
      <c r="AD52" s="146"/>
      <c r="AE52" s="146"/>
      <c r="AF52" s="146"/>
      <c r="AG52" s="146" t="s">
        <v>121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5.5" x14ac:dyDescent="0.2">
      <c r="A53" s="149" t="s">
        <v>112</v>
      </c>
      <c r="B53" s="150" t="s">
        <v>67</v>
      </c>
      <c r="C53" s="174" t="s">
        <v>68</v>
      </c>
      <c r="D53" s="163"/>
      <c r="E53" s="164"/>
      <c r="F53" s="165"/>
      <c r="G53" s="166">
        <f>SUMIF(AG54:AG54,"&lt;&gt;NOR",G54:G54)</f>
        <v>0</v>
      </c>
      <c r="H53" s="162"/>
      <c r="I53" s="162">
        <f>SUM(I54:I54)</f>
        <v>0</v>
      </c>
      <c r="J53" s="162"/>
      <c r="K53" s="162">
        <f>SUM(K54:K54)</f>
        <v>0</v>
      </c>
      <c r="L53" s="162"/>
      <c r="M53" s="162">
        <f>SUM(M54:M54)</f>
        <v>0</v>
      </c>
      <c r="N53" s="161"/>
      <c r="O53" s="161">
        <f>SUM(O54:O54)</f>
        <v>0</v>
      </c>
      <c r="P53" s="161"/>
      <c r="Q53" s="161">
        <f>SUM(Q54:Q54)</f>
        <v>0</v>
      </c>
      <c r="R53" s="162"/>
      <c r="S53" s="162"/>
      <c r="T53" s="162"/>
      <c r="U53" s="162"/>
      <c r="V53" s="162">
        <f>SUM(V54:V54)</f>
        <v>27.72</v>
      </c>
      <c r="W53" s="162"/>
      <c r="X53" s="162"/>
      <c r="Y53" s="162"/>
      <c r="AG53" t="s">
        <v>113</v>
      </c>
    </row>
    <row r="54" spans="1:60" outlineLevel="1" x14ac:dyDescent="0.2">
      <c r="A54" s="167">
        <v>22</v>
      </c>
      <c r="B54" s="168" t="s">
        <v>193</v>
      </c>
      <c r="C54" s="175" t="s">
        <v>194</v>
      </c>
      <c r="D54" s="169" t="s">
        <v>127</v>
      </c>
      <c r="E54" s="170">
        <v>90</v>
      </c>
      <c r="F54" s="171"/>
      <c r="G54" s="172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15</v>
      </c>
      <c r="M54" s="157">
        <f>G54*(1+L54/100)</f>
        <v>0</v>
      </c>
      <c r="N54" s="156">
        <v>4.0000000000000003E-5</v>
      </c>
      <c r="O54" s="156">
        <f>ROUND(E54*N54,2)</f>
        <v>0</v>
      </c>
      <c r="P54" s="156">
        <v>0</v>
      </c>
      <c r="Q54" s="156">
        <f>ROUND(E54*P54,2)</f>
        <v>0</v>
      </c>
      <c r="R54" s="157"/>
      <c r="S54" s="157" t="s">
        <v>128</v>
      </c>
      <c r="T54" s="157" t="s">
        <v>128</v>
      </c>
      <c r="U54" s="157">
        <v>0.308</v>
      </c>
      <c r="V54" s="157">
        <f>ROUND(E54*U54,2)</f>
        <v>27.72</v>
      </c>
      <c r="W54" s="157"/>
      <c r="X54" s="157" t="s">
        <v>119</v>
      </c>
      <c r="Y54" s="157" t="s">
        <v>120</v>
      </c>
      <c r="Z54" s="146"/>
      <c r="AA54" s="146"/>
      <c r="AB54" s="146"/>
      <c r="AC54" s="146"/>
      <c r="AD54" s="146"/>
      <c r="AE54" s="146"/>
      <c r="AF54" s="146"/>
      <c r="AG54" s="146" t="s">
        <v>124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x14ac:dyDescent="0.2">
      <c r="A55" s="149" t="s">
        <v>112</v>
      </c>
      <c r="B55" s="150" t="s">
        <v>71</v>
      </c>
      <c r="C55" s="174" t="s">
        <v>72</v>
      </c>
      <c r="D55" s="163"/>
      <c r="E55" s="164"/>
      <c r="F55" s="165"/>
      <c r="G55" s="166">
        <f>SUMIF(AG56:AG56,"&lt;&gt;NOR",G56:G56)</f>
        <v>0</v>
      </c>
      <c r="H55" s="162"/>
      <c r="I55" s="162">
        <f>SUM(I56:I56)</f>
        <v>0</v>
      </c>
      <c r="J55" s="162"/>
      <c r="K55" s="162">
        <f>SUM(K56:K56)</f>
        <v>0</v>
      </c>
      <c r="L55" s="162"/>
      <c r="M55" s="162">
        <f>SUM(M56:M56)</f>
        <v>0</v>
      </c>
      <c r="N55" s="161"/>
      <c r="O55" s="161">
        <f>SUM(O56:O56)</f>
        <v>0</v>
      </c>
      <c r="P55" s="161"/>
      <c r="Q55" s="161">
        <f>SUM(Q56:Q56)</f>
        <v>0</v>
      </c>
      <c r="R55" s="162"/>
      <c r="S55" s="162"/>
      <c r="T55" s="162"/>
      <c r="U55" s="162"/>
      <c r="V55" s="162">
        <f>SUM(V56:V56)</f>
        <v>2.2599999999999998</v>
      </c>
      <c r="W55" s="162"/>
      <c r="X55" s="162"/>
      <c r="Y55" s="162"/>
      <c r="AG55" t="s">
        <v>113</v>
      </c>
    </row>
    <row r="56" spans="1:60" outlineLevel="1" x14ac:dyDescent="0.2">
      <c r="A56" s="167">
        <v>23</v>
      </c>
      <c r="B56" s="168" t="s">
        <v>195</v>
      </c>
      <c r="C56" s="175" t="s">
        <v>196</v>
      </c>
      <c r="D56" s="169" t="s">
        <v>197</v>
      </c>
      <c r="E56" s="170">
        <v>0.87753000000000003</v>
      </c>
      <c r="F56" s="171"/>
      <c r="G56" s="172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15</v>
      </c>
      <c r="M56" s="157">
        <f>G56*(1+L56/100)</f>
        <v>0</v>
      </c>
      <c r="N56" s="156">
        <v>0</v>
      </c>
      <c r="O56" s="156">
        <f>ROUND(E56*N56,2)</f>
        <v>0</v>
      </c>
      <c r="P56" s="156">
        <v>0</v>
      </c>
      <c r="Q56" s="156">
        <f>ROUND(E56*P56,2)</f>
        <v>0</v>
      </c>
      <c r="R56" s="157"/>
      <c r="S56" s="157" t="s">
        <v>128</v>
      </c>
      <c r="T56" s="157" t="s">
        <v>128</v>
      </c>
      <c r="U56" s="157">
        <v>2.577</v>
      </c>
      <c r="V56" s="157">
        <f>ROUND(E56*U56,2)</f>
        <v>2.2599999999999998</v>
      </c>
      <c r="W56" s="157"/>
      <c r="X56" s="157" t="s">
        <v>198</v>
      </c>
      <c r="Y56" s="157" t="s">
        <v>120</v>
      </c>
      <c r="Z56" s="146"/>
      <c r="AA56" s="146"/>
      <c r="AB56" s="146"/>
      <c r="AC56" s="146"/>
      <c r="AD56" s="146"/>
      <c r="AE56" s="146"/>
      <c r="AF56" s="146"/>
      <c r="AG56" s="146" t="s">
        <v>199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x14ac:dyDescent="0.2">
      <c r="A57" s="149" t="s">
        <v>112</v>
      </c>
      <c r="B57" s="150" t="s">
        <v>73</v>
      </c>
      <c r="C57" s="174" t="s">
        <v>74</v>
      </c>
      <c r="D57" s="163"/>
      <c r="E57" s="164"/>
      <c r="F57" s="165"/>
      <c r="G57" s="166">
        <f>SUMIF(AG58:AG65,"&lt;&gt;NOR",G58:G65)</f>
        <v>0</v>
      </c>
      <c r="H57" s="162"/>
      <c r="I57" s="162">
        <f>SUM(I58:I65)</f>
        <v>0</v>
      </c>
      <c r="J57" s="162"/>
      <c r="K57" s="162">
        <f>SUM(K58:K65)</f>
        <v>0</v>
      </c>
      <c r="L57" s="162"/>
      <c r="M57" s="162">
        <f>SUM(M58:M65)</f>
        <v>0</v>
      </c>
      <c r="N57" s="161"/>
      <c r="O57" s="161">
        <f>SUM(O58:O65)</f>
        <v>0.05</v>
      </c>
      <c r="P57" s="161"/>
      <c r="Q57" s="161">
        <f>SUM(Q58:Q65)</f>
        <v>0</v>
      </c>
      <c r="R57" s="162"/>
      <c r="S57" s="162"/>
      <c r="T57" s="162"/>
      <c r="U57" s="162"/>
      <c r="V57" s="162">
        <f>SUM(V58:V65)</f>
        <v>8.83</v>
      </c>
      <c r="W57" s="162"/>
      <c r="X57" s="162"/>
      <c r="Y57" s="162"/>
      <c r="AG57" t="s">
        <v>113</v>
      </c>
    </row>
    <row r="58" spans="1:60" ht="22.5" outlineLevel="1" x14ac:dyDescent="0.2">
      <c r="A58" s="167">
        <v>24</v>
      </c>
      <c r="B58" s="168" t="s">
        <v>200</v>
      </c>
      <c r="C58" s="175" t="s">
        <v>201</v>
      </c>
      <c r="D58" s="169" t="s">
        <v>127</v>
      </c>
      <c r="E58" s="170">
        <v>15.2928</v>
      </c>
      <c r="F58" s="171"/>
      <c r="G58" s="172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15</v>
      </c>
      <c r="M58" s="157">
        <f>G58*(1+L58/100)</f>
        <v>0</v>
      </c>
      <c r="N58" s="156">
        <v>2.1000000000000001E-4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128</v>
      </c>
      <c r="T58" s="157" t="s">
        <v>128</v>
      </c>
      <c r="U58" s="157">
        <v>9.5000000000000001E-2</v>
      </c>
      <c r="V58" s="157">
        <f>ROUND(E58*U58,2)</f>
        <v>1.45</v>
      </c>
      <c r="W58" s="157"/>
      <c r="X58" s="157" t="s">
        <v>119</v>
      </c>
      <c r="Y58" s="157" t="s">
        <v>120</v>
      </c>
      <c r="Z58" s="146"/>
      <c r="AA58" s="146"/>
      <c r="AB58" s="146"/>
      <c r="AC58" s="146"/>
      <c r="AD58" s="146"/>
      <c r="AE58" s="146"/>
      <c r="AF58" s="146"/>
      <c r="AG58" s="146" t="s">
        <v>202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76" t="s">
        <v>138</v>
      </c>
      <c r="D59" s="159"/>
      <c r="E59" s="160">
        <v>12.700799999999999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6"/>
      <c r="AA59" s="146"/>
      <c r="AB59" s="146"/>
      <c r="AC59" s="146"/>
      <c r="AD59" s="146"/>
      <c r="AE59" s="146"/>
      <c r="AF59" s="146"/>
      <c r="AG59" s="146" t="s">
        <v>130</v>
      </c>
      <c r="AH59" s="146">
        <v>5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76" t="s">
        <v>203</v>
      </c>
      <c r="D60" s="159"/>
      <c r="E60" s="160">
        <v>2.5920000000000001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6"/>
      <c r="AA60" s="146"/>
      <c r="AB60" s="146"/>
      <c r="AC60" s="146"/>
      <c r="AD60" s="146"/>
      <c r="AE60" s="146"/>
      <c r="AF60" s="146"/>
      <c r="AG60" s="146" t="s">
        <v>130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67">
        <v>25</v>
      </c>
      <c r="B61" s="168" t="s">
        <v>204</v>
      </c>
      <c r="C61" s="175" t="s">
        <v>205</v>
      </c>
      <c r="D61" s="169" t="s">
        <v>127</v>
      </c>
      <c r="E61" s="170">
        <v>15.2928</v>
      </c>
      <c r="F61" s="171"/>
      <c r="G61" s="172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15</v>
      </c>
      <c r="M61" s="157">
        <f>G61*(1+L61/100)</f>
        <v>0</v>
      </c>
      <c r="N61" s="156">
        <v>3.3999999999999998E-3</v>
      </c>
      <c r="O61" s="156">
        <f>ROUND(E61*N61,2)</f>
        <v>0.05</v>
      </c>
      <c r="P61" s="156">
        <v>0</v>
      </c>
      <c r="Q61" s="156">
        <f>ROUND(E61*P61,2)</f>
        <v>0</v>
      </c>
      <c r="R61" s="157"/>
      <c r="S61" s="157" t="s">
        <v>128</v>
      </c>
      <c r="T61" s="157" t="s">
        <v>128</v>
      </c>
      <c r="U61" s="157">
        <v>0.38500000000000001</v>
      </c>
      <c r="V61" s="157">
        <f>ROUND(E61*U61,2)</f>
        <v>5.89</v>
      </c>
      <c r="W61" s="157"/>
      <c r="X61" s="157" t="s">
        <v>119</v>
      </c>
      <c r="Y61" s="157" t="s">
        <v>120</v>
      </c>
      <c r="Z61" s="146"/>
      <c r="AA61" s="146"/>
      <c r="AB61" s="146"/>
      <c r="AC61" s="146"/>
      <c r="AD61" s="146"/>
      <c r="AE61" s="146"/>
      <c r="AF61" s="146"/>
      <c r="AG61" s="146" t="s">
        <v>202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76" t="s">
        <v>206</v>
      </c>
      <c r="D62" s="159"/>
      <c r="E62" s="160">
        <v>15.2928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6"/>
      <c r="AA62" s="146"/>
      <c r="AB62" s="146"/>
      <c r="AC62" s="146"/>
      <c r="AD62" s="146"/>
      <c r="AE62" s="146"/>
      <c r="AF62" s="146"/>
      <c r="AG62" s="146" t="s">
        <v>130</v>
      </c>
      <c r="AH62" s="146">
        <v>5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22.5" outlineLevel="1" x14ac:dyDescent="0.2">
      <c r="A63" s="167">
        <v>26</v>
      </c>
      <c r="B63" s="168" t="s">
        <v>207</v>
      </c>
      <c r="C63" s="175" t="s">
        <v>208</v>
      </c>
      <c r="D63" s="169" t="s">
        <v>133</v>
      </c>
      <c r="E63" s="170">
        <v>13.5</v>
      </c>
      <c r="F63" s="171"/>
      <c r="G63" s="172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15</v>
      </c>
      <c r="M63" s="157">
        <f>G63*(1+L63/100)</f>
        <v>0</v>
      </c>
      <c r="N63" s="156">
        <v>2.9E-4</v>
      </c>
      <c r="O63" s="156">
        <f>ROUND(E63*N63,2)</f>
        <v>0</v>
      </c>
      <c r="P63" s="156">
        <v>0</v>
      </c>
      <c r="Q63" s="156">
        <f>ROUND(E63*P63,2)</f>
        <v>0</v>
      </c>
      <c r="R63" s="157"/>
      <c r="S63" s="157" t="s">
        <v>128</v>
      </c>
      <c r="T63" s="157" t="s">
        <v>128</v>
      </c>
      <c r="U63" s="157">
        <v>0.11</v>
      </c>
      <c r="V63" s="157">
        <f>ROUND(E63*U63,2)</f>
        <v>1.49</v>
      </c>
      <c r="W63" s="157"/>
      <c r="X63" s="157" t="s">
        <v>119</v>
      </c>
      <c r="Y63" s="157" t="s">
        <v>120</v>
      </c>
      <c r="Z63" s="146"/>
      <c r="AA63" s="146"/>
      <c r="AB63" s="146"/>
      <c r="AC63" s="146"/>
      <c r="AD63" s="146"/>
      <c r="AE63" s="146"/>
      <c r="AF63" s="146"/>
      <c r="AG63" s="146" t="s">
        <v>202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76" t="s">
        <v>209</v>
      </c>
      <c r="D64" s="159"/>
      <c r="E64" s="160">
        <v>13.5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130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53">
        <v>27</v>
      </c>
      <c r="B65" s="154" t="s">
        <v>210</v>
      </c>
      <c r="C65" s="177" t="s">
        <v>211</v>
      </c>
      <c r="D65" s="155" t="s">
        <v>0</v>
      </c>
      <c r="E65" s="173"/>
      <c r="F65" s="158"/>
      <c r="G65" s="157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15</v>
      </c>
      <c r="M65" s="157">
        <f>G65*(1+L65/100)</f>
        <v>0</v>
      </c>
      <c r="N65" s="156">
        <v>0</v>
      </c>
      <c r="O65" s="156">
        <f>ROUND(E65*N65,2)</f>
        <v>0</v>
      </c>
      <c r="P65" s="156">
        <v>0</v>
      </c>
      <c r="Q65" s="156">
        <f>ROUND(E65*P65,2)</f>
        <v>0</v>
      </c>
      <c r="R65" s="157"/>
      <c r="S65" s="157" t="s">
        <v>128</v>
      </c>
      <c r="T65" s="157" t="s">
        <v>128</v>
      </c>
      <c r="U65" s="157">
        <v>0</v>
      </c>
      <c r="V65" s="157">
        <f>ROUND(E65*U65,2)</f>
        <v>0</v>
      </c>
      <c r="W65" s="157"/>
      <c r="X65" s="157" t="s">
        <v>198</v>
      </c>
      <c r="Y65" s="157" t="s">
        <v>120</v>
      </c>
      <c r="Z65" s="146"/>
      <c r="AA65" s="146"/>
      <c r="AB65" s="146"/>
      <c r="AC65" s="146"/>
      <c r="AD65" s="146"/>
      <c r="AE65" s="146"/>
      <c r="AF65" s="146"/>
      <c r="AG65" s="146" t="s">
        <v>199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x14ac:dyDescent="0.2">
      <c r="A66" s="149" t="s">
        <v>112</v>
      </c>
      <c r="B66" s="150" t="s">
        <v>75</v>
      </c>
      <c r="C66" s="174" t="s">
        <v>76</v>
      </c>
      <c r="D66" s="163"/>
      <c r="E66" s="164"/>
      <c r="F66" s="165"/>
      <c r="G66" s="166">
        <f>SUMIF(AG67:AG68,"&lt;&gt;NOR",G67:G68)</f>
        <v>0</v>
      </c>
      <c r="H66" s="162"/>
      <c r="I66" s="162">
        <f>SUM(I67:I68)</f>
        <v>0</v>
      </c>
      <c r="J66" s="162"/>
      <c r="K66" s="162">
        <f>SUM(K67:K68)</f>
        <v>0</v>
      </c>
      <c r="L66" s="162"/>
      <c r="M66" s="162">
        <f>SUM(M67:M68)</f>
        <v>0</v>
      </c>
      <c r="N66" s="161"/>
      <c r="O66" s="161">
        <f>SUM(O67:O68)</f>
        <v>0.1</v>
      </c>
      <c r="P66" s="161"/>
      <c r="Q66" s="161">
        <f>SUM(Q67:Q68)</f>
        <v>0</v>
      </c>
      <c r="R66" s="162"/>
      <c r="S66" s="162"/>
      <c r="T66" s="162"/>
      <c r="U66" s="162"/>
      <c r="V66" s="162">
        <f>SUM(V67:V68)</f>
        <v>23.8</v>
      </c>
      <c r="W66" s="162"/>
      <c r="X66" s="162"/>
      <c r="Y66" s="162"/>
      <c r="AG66" t="s">
        <v>113</v>
      </c>
    </row>
    <row r="67" spans="1:60" outlineLevel="1" x14ac:dyDescent="0.2">
      <c r="A67" s="167">
        <v>28</v>
      </c>
      <c r="B67" s="168" t="s">
        <v>212</v>
      </c>
      <c r="C67" s="175" t="s">
        <v>213</v>
      </c>
      <c r="D67" s="169" t="s">
        <v>133</v>
      </c>
      <c r="E67" s="170">
        <v>30.6</v>
      </c>
      <c r="F67" s="171"/>
      <c r="G67" s="172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15</v>
      </c>
      <c r="M67" s="157">
        <f>G67*(1+L67/100)</f>
        <v>0</v>
      </c>
      <c r="N67" s="156">
        <v>3.4199999999999999E-3</v>
      </c>
      <c r="O67" s="156">
        <f>ROUND(E67*N67,2)</f>
        <v>0.1</v>
      </c>
      <c r="P67" s="156">
        <v>0</v>
      </c>
      <c r="Q67" s="156">
        <f>ROUND(E67*P67,2)</f>
        <v>0</v>
      </c>
      <c r="R67" s="157"/>
      <c r="S67" s="157" t="s">
        <v>128</v>
      </c>
      <c r="T67" s="157" t="s">
        <v>128</v>
      </c>
      <c r="U67" s="157">
        <v>0.77788999999999997</v>
      </c>
      <c r="V67" s="157">
        <f>ROUND(E67*U67,2)</f>
        <v>23.8</v>
      </c>
      <c r="W67" s="157"/>
      <c r="X67" s="157" t="s">
        <v>176</v>
      </c>
      <c r="Y67" s="157" t="s">
        <v>120</v>
      </c>
      <c r="Z67" s="146"/>
      <c r="AA67" s="146"/>
      <c r="AB67" s="146"/>
      <c r="AC67" s="146"/>
      <c r="AD67" s="146"/>
      <c r="AE67" s="146"/>
      <c r="AF67" s="146"/>
      <c r="AG67" s="146" t="s">
        <v>177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76" t="s">
        <v>214</v>
      </c>
      <c r="D68" s="159"/>
      <c r="E68" s="160">
        <v>30.6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130</v>
      </c>
      <c r="AH68" s="146">
        <v>5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49" t="s">
        <v>112</v>
      </c>
      <c r="B69" s="150" t="s">
        <v>77</v>
      </c>
      <c r="C69" s="174" t="s">
        <v>78</v>
      </c>
      <c r="D69" s="163"/>
      <c r="E69" s="164"/>
      <c r="F69" s="165"/>
      <c r="G69" s="166">
        <f>SUMIF(AG70:AG72,"&lt;&gt;NOR",G70:G72)</f>
        <v>0</v>
      </c>
      <c r="H69" s="162"/>
      <c r="I69" s="162">
        <f>SUM(I70:I72)</f>
        <v>0</v>
      </c>
      <c r="J69" s="162"/>
      <c r="K69" s="162">
        <f>SUM(K70:K72)</f>
        <v>0</v>
      </c>
      <c r="L69" s="162"/>
      <c r="M69" s="162">
        <f>SUM(M70:M72)</f>
        <v>0</v>
      </c>
      <c r="N69" s="161"/>
      <c r="O69" s="161">
        <f>SUM(O70:O72)</f>
        <v>1.07</v>
      </c>
      <c r="P69" s="161"/>
      <c r="Q69" s="161">
        <f>SUM(Q70:Q72)</f>
        <v>0</v>
      </c>
      <c r="R69" s="162"/>
      <c r="S69" s="162"/>
      <c r="T69" s="162"/>
      <c r="U69" s="162"/>
      <c r="V69" s="162">
        <f>SUM(V70:V72)</f>
        <v>0</v>
      </c>
      <c r="W69" s="162"/>
      <c r="X69" s="162"/>
      <c r="Y69" s="162"/>
      <c r="AG69" t="s">
        <v>113</v>
      </c>
    </row>
    <row r="70" spans="1:60" ht="22.5" outlineLevel="1" x14ac:dyDescent="0.2">
      <c r="A70" s="167">
        <v>29</v>
      </c>
      <c r="B70" s="168" t="s">
        <v>215</v>
      </c>
      <c r="C70" s="175" t="s">
        <v>216</v>
      </c>
      <c r="D70" s="169" t="s">
        <v>217</v>
      </c>
      <c r="E70" s="170">
        <v>30.6</v>
      </c>
      <c r="F70" s="171"/>
      <c r="G70" s="172">
        <f>ROUND(E70*F70,2)</f>
        <v>0</v>
      </c>
      <c r="H70" s="158"/>
      <c r="I70" s="157">
        <f>ROUND(E70*H70,2)</f>
        <v>0</v>
      </c>
      <c r="J70" s="158"/>
      <c r="K70" s="157">
        <f>ROUND(E70*J70,2)</f>
        <v>0</v>
      </c>
      <c r="L70" s="157">
        <v>15</v>
      </c>
      <c r="M70" s="157">
        <f>G70*(1+L70/100)</f>
        <v>0</v>
      </c>
      <c r="N70" s="156">
        <v>3.5000000000000003E-2</v>
      </c>
      <c r="O70" s="156">
        <f>ROUND(E70*N70,2)</f>
        <v>1.07</v>
      </c>
      <c r="P70" s="156">
        <v>0</v>
      </c>
      <c r="Q70" s="156">
        <f>ROUND(E70*P70,2)</f>
        <v>0</v>
      </c>
      <c r="R70" s="157"/>
      <c r="S70" s="157" t="s">
        <v>117</v>
      </c>
      <c r="T70" s="157" t="s">
        <v>118</v>
      </c>
      <c r="U70" s="157">
        <v>0</v>
      </c>
      <c r="V70" s="157">
        <f>ROUND(E70*U70,2)</f>
        <v>0</v>
      </c>
      <c r="W70" s="157"/>
      <c r="X70" s="157" t="s">
        <v>119</v>
      </c>
      <c r="Y70" s="157" t="s">
        <v>120</v>
      </c>
      <c r="Z70" s="146"/>
      <c r="AA70" s="146"/>
      <c r="AB70" s="146"/>
      <c r="AC70" s="146"/>
      <c r="AD70" s="146"/>
      <c r="AE70" s="146"/>
      <c r="AF70" s="146"/>
      <c r="AG70" s="146" t="s">
        <v>121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76" t="s">
        <v>218</v>
      </c>
      <c r="D71" s="159"/>
      <c r="E71" s="160">
        <v>30.6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130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53">
        <v>30</v>
      </c>
      <c r="B72" s="154" t="s">
        <v>219</v>
      </c>
      <c r="C72" s="177" t="s">
        <v>220</v>
      </c>
      <c r="D72" s="155" t="s">
        <v>0</v>
      </c>
      <c r="E72" s="173"/>
      <c r="F72" s="158"/>
      <c r="G72" s="157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15</v>
      </c>
      <c r="M72" s="157">
        <f>G72*(1+L72/100)</f>
        <v>0</v>
      </c>
      <c r="N72" s="156">
        <v>0</v>
      </c>
      <c r="O72" s="156">
        <f>ROUND(E72*N72,2)</f>
        <v>0</v>
      </c>
      <c r="P72" s="156">
        <v>0</v>
      </c>
      <c r="Q72" s="156">
        <f>ROUND(E72*P72,2)</f>
        <v>0</v>
      </c>
      <c r="R72" s="157"/>
      <c r="S72" s="157" t="s">
        <v>128</v>
      </c>
      <c r="T72" s="157" t="s">
        <v>128</v>
      </c>
      <c r="U72" s="157">
        <v>0</v>
      </c>
      <c r="V72" s="157">
        <f>ROUND(E72*U72,2)</f>
        <v>0</v>
      </c>
      <c r="W72" s="157"/>
      <c r="X72" s="157" t="s">
        <v>198</v>
      </c>
      <c r="Y72" s="157" t="s">
        <v>120</v>
      </c>
      <c r="Z72" s="146"/>
      <c r="AA72" s="146"/>
      <c r="AB72" s="146"/>
      <c r="AC72" s="146"/>
      <c r="AD72" s="146"/>
      <c r="AE72" s="146"/>
      <c r="AF72" s="146"/>
      <c r="AG72" s="146" t="s">
        <v>199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49" t="s">
        <v>112</v>
      </c>
      <c r="B73" s="150" t="s">
        <v>79</v>
      </c>
      <c r="C73" s="174" t="s">
        <v>80</v>
      </c>
      <c r="D73" s="163"/>
      <c r="E73" s="164"/>
      <c r="F73" s="165"/>
      <c r="G73" s="166">
        <f>SUMIF(AG74:AG90,"&lt;&gt;NOR",G74:G90)</f>
        <v>0</v>
      </c>
      <c r="H73" s="162"/>
      <c r="I73" s="162">
        <f>SUM(I74:I90)</f>
        <v>0</v>
      </c>
      <c r="J73" s="162"/>
      <c r="K73" s="162">
        <f>SUM(K74:K90)</f>
        <v>0</v>
      </c>
      <c r="L73" s="162"/>
      <c r="M73" s="162">
        <f>SUM(M74:M90)</f>
        <v>0</v>
      </c>
      <c r="N73" s="161"/>
      <c r="O73" s="161">
        <f>SUM(O74:O90)</f>
        <v>0.39999999999999997</v>
      </c>
      <c r="P73" s="161"/>
      <c r="Q73" s="161">
        <f>SUM(Q74:Q90)</f>
        <v>0</v>
      </c>
      <c r="R73" s="162"/>
      <c r="S73" s="162"/>
      <c r="T73" s="162"/>
      <c r="U73" s="162"/>
      <c r="V73" s="162">
        <f>SUM(V74:V90)</f>
        <v>19.53</v>
      </c>
      <c r="W73" s="162"/>
      <c r="X73" s="162"/>
      <c r="Y73" s="162"/>
      <c r="AG73" t="s">
        <v>113</v>
      </c>
    </row>
    <row r="74" spans="1:60" ht="22.5" outlineLevel="1" x14ac:dyDescent="0.2">
      <c r="A74" s="167">
        <v>31</v>
      </c>
      <c r="B74" s="168" t="s">
        <v>221</v>
      </c>
      <c r="C74" s="175" t="s">
        <v>222</v>
      </c>
      <c r="D74" s="169" t="s">
        <v>127</v>
      </c>
      <c r="E74" s="170">
        <v>15.2928</v>
      </c>
      <c r="F74" s="171"/>
      <c r="G74" s="172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15</v>
      </c>
      <c r="M74" s="157">
        <f>G74*(1+L74/100)</f>
        <v>0</v>
      </c>
      <c r="N74" s="156">
        <v>2.1000000000000001E-4</v>
      </c>
      <c r="O74" s="156">
        <f>ROUND(E74*N74,2)</f>
        <v>0</v>
      </c>
      <c r="P74" s="156">
        <v>0</v>
      </c>
      <c r="Q74" s="156">
        <f>ROUND(E74*P74,2)</f>
        <v>0</v>
      </c>
      <c r="R74" s="157"/>
      <c r="S74" s="157" t="s">
        <v>128</v>
      </c>
      <c r="T74" s="157" t="s">
        <v>128</v>
      </c>
      <c r="U74" s="157">
        <v>0.05</v>
      </c>
      <c r="V74" s="157">
        <f>ROUND(E74*U74,2)</f>
        <v>0.76</v>
      </c>
      <c r="W74" s="157"/>
      <c r="X74" s="157" t="s">
        <v>119</v>
      </c>
      <c r="Y74" s="157" t="s">
        <v>120</v>
      </c>
      <c r="Z74" s="146"/>
      <c r="AA74" s="146"/>
      <c r="AB74" s="146"/>
      <c r="AC74" s="146"/>
      <c r="AD74" s="146"/>
      <c r="AE74" s="146"/>
      <c r="AF74" s="146"/>
      <c r="AG74" s="146" t="s">
        <v>202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76" t="s">
        <v>138</v>
      </c>
      <c r="D75" s="159"/>
      <c r="E75" s="160">
        <v>12.700799999999999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6"/>
      <c r="AA75" s="146"/>
      <c r="AB75" s="146"/>
      <c r="AC75" s="146"/>
      <c r="AD75" s="146"/>
      <c r="AE75" s="146"/>
      <c r="AF75" s="146"/>
      <c r="AG75" s="146" t="s">
        <v>130</v>
      </c>
      <c r="AH75" s="146">
        <v>5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76" t="s">
        <v>203</v>
      </c>
      <c r="D76" s="159"/>
      <c r="E76" s="160">
        <v>2.5920000000000001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130</v>
      </c>
      <c r="AH76" s="146">
        <v>5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67">
        <v>32</v>
      </c>
      <c r="B77" s="168" t="s">
        <v>223</v>
      </c>
      <c r="C77" s="175" t="s">
        <v>224</v>
      </c>
      <c r="D77" s="169" t="s">
        <v>133</v>
      </c>
      <c r="E77" s="170">
        <v>12.96</v>
      </c>
      <c r="F77" s="171"/>
      <c r="G77" s="172">
        <f>ROUND(E77*F77,2)</f>
        <v>0</v>
      </c>
      <c r="H77" s="158"/>
      <c r="I77" s="157">
        <f>ROUND(E77*H77,2)</f>
        <v>0</v>
      </c>
      <c r="J77" s="158"/>
      <c r="K77" s="157">
        <f>ROUND(E77*J77,2)</f>
        <v>0</v>
      </c>
      <c r="L77" s="157">
        <v>15</v>
      </c>
      <c r="M77" s="157">
        <f>G77*(1+L77/100)</f>
        <v>0</v>
      </c>
      <c r="N77" s="156">
        <v>4.0000000000000002E-4</v>
      </c>
      <c r="O77" s="156">
        <f>ROUND(E77*N77,2)</f>
        <v>0.01</v>
      </c>
      <c r="P77" s="156">
        <v>0</v>
      </c>
      <c r="Q77" s="156">
        <f>ROUND(E77*P77,2)</f>
        <v>0</v>
      </c>
      <c r="R77" s="157"/>
      <c r="S77" s="157" t="s">
        <v>128</v>
      </c>
      <c r="T77" s="157" t="s">
        <v>128</v>
      </c>
      <c r="U77" s="157">
        <v>0.23599999999999999</v>
      </c>
      <c r="V77" s="157">
        <f>ROUND(E77*U77,2)</f>
        <v>3.06</v>
      </c>
      <c r="W77" s="157"/>
      <c r="X77" s="157" t="s">
        <v>119</v>
      </c>
      <c r="Y77" s="157" t="s">
        <v>120</v>
      </c>
      <c r="Z77" s="146"/>
      <c r="AA77" s="146"/>
      <c r="AB77" s="146"/>
      <c r="AC77" s="146"/>
      <c r="AD77" s="146"/>
      <c r="AE77" s="146"/>
      <c r="AF77" s="146"/>
      <c r="AG77" s="146" t="s">
        <v>121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76" t="s">
        <v>225</v>
      </c>
      <c r="D78" s="159"/>
      <c r="E78" s="160">
        <v>12.96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130</v>
      </c>
      <c r="AH78" s="146">
        <v>5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67">
        <v>33</v>
      </c>
      <c r="B79" s="168" t="s">
        <v>226</v>
      </c>
      <c r="C79" s="175" t="s">
        <v>227</v>
      </c>
      <c r="D79" s="169" t="s">
        <v>133</v>
      </c>
      <c r="E79" s="170">
        <v>12.96</v>
      </c>
      <c r="F79" s="171"/>
      <c r="G79" s="172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15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128</v>
      </c>
      <c r="T79" s="157" t="s">
        <v>128</v>
      </c>
      <c r="U79" s="157">
        <v>0.154</v>
      </c>
      <c r="V79" s="157">
        <f>ROUND(E79*U79,2)</f>
        <v>2</v>
      </c>
      <c r="W79" s="157"/>
      <c r="X79" s="157" t="s">
        <v>119</v>
      </c>
      <c r="Y79" s="157" t="s">
        <v>120</v>
      </c>
      <c r="Z79" s="146"/>
      <c r="AA79" s="146"/>
      <c r="AB79" s="146"/>
      <c r="AC79" s="146"/>
      <c r="AD79" s="146"/>
      <c r="AE79" s="146"/>
      <c r="AF79" s="146"/>
      <c r="AG79" s="146" t="s">
        <v>121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76" t="s">
        <v>228</v>
      </c>
      <c r="D80" s="159"/>
      <c r="E80" s="160">
        <v>12.96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130</v>
      </c>
      <c r="AH80" s="146">
        <v>5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7">
        <v>34</v>
      </c>
      <c r="B81" s="168" t="s">
        <v>229</v>
      </c>
      <c r="C81" s="175" t="s">
        <v>230</v>
      </c>
      <c r="D81" s="169" t="s">
        <v>127</v>
      </c>
      <c r="E81" s="170">
        <v>12.700799999999999</v>
      </c>
      <c r="F81" s="171"/>
      <c r="G81" s="172">
        <f>ROUND(E81*F81,2)</f>
        <v>0</v>
      </c>
      <c r="H81" s="158"/>
      <c r="I81" s="157">
        <f>ROUND(E81*H81,2)</f>
        <v>0</v>
      </c>
      <c r="J81" s="158"/>
      <c r="K81" s="157">
        <f>ROUND(E81*J81,2)</f>
        <v>0</v>
      </c>
      <c r="L81" s="157">
        <v>15</v>
      </c>
      <c r="M81" s="157">
        <f>G81*(1+L81/100)</f>
        <v>0</v>
      </c>
      <c r="N81" s="156">
        <v>3.2599999999999999E-3</v>
      </c>
      <c r="O81" s="156">
        <f>ROUND(E81*N81,2)</f>
        <v>0.04</v>
      </c>
      <c r="P81" s="156">
        <v>0</v>
      </c>
      <c r="Q81" s="156">
        <f>ROUND(E81*P81,2)</f>
        <v>0</v>
      </c>
      <c r="R81" s="157"/>
      <c r="S81" s="157" t="s">
        <v>128</v>
      </c>
      <c r="T81" s="157" t="s">
        <v>128</v>
      </c>
      <c r="U81" s="157">
        <v>0.97799999999999998</v>
      </c>
      <c r="V81" s="157">
        <f>ROUND(E81*U81,2)</f>
        <v>12.42</v>
      </c>
      <c r="W81" s="157"/>
      <c r="X81" s="157" t="s">
        <v>119</v>
      </c>
      <c r="Y81" s="157" t="s">
        <v>120</v>
      </c>
      <c r="Z81" s="146"/>
      <c r="AA81" s="146"/>
      <c r="AB81" s="146"/>
      <c r="AC81" s="146"/>
      <c r="AD81" s="146"/>
      <c r="AE81" s="146"/>
      <c r="AF81" s="146"/>
      <c r="AG81" s="146" t="s">
        <v>202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76" t="s">
        <v>138</v>
      </c>
      <c r="D82" s="159"/>
      <c r="E82" s="160">
        <v>12.700799999999999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130</v>
      </c>
      <c r="AH82" s="146">
        <v>5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7">
        <v>35</v>
      </c>
      <c r="B83" s="168" t="s">
        <v>231</v>
      </c>
      <c r="C83" s="175" t="s">
        <v>232</v>
      </c>
      <c r="D83" s="169" t="s">
        <v>127</v>
      </c>
      <c r="E83" s="170">
        <v>12.700799999999999</v>
      </c>
      <c r="F83" s="171"/>
      <c r="G83" s="172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15</v>
      </c>
      <c r="M83" s="157">
        <f>G83*(1+L83/100)</f>
        <v>0</v>
      </c>
      <c r="N83" s="156">
        <v>0</v>
      </c>
      <c r="O83" s="156">
        <f>ROUND(E83*N83,2)</f>
        <v>0</v>
      </c>
      <c r="P83" s="156">
        <v>0</v>
      </c>
      <c r="Q83" s="156">
        <f>ROUND(E83*P83,2)</f>
        <v>0</v>
      </c>
      <c r="R83" s="157"/>
      <c r="S83" s="157" t="s">
        <v>128</v>
      </c>
      <c r="T83" s="157" t="s">
        <v>128</v>
      </c>
      <c r="U83" s="157">
        <v>0.03</v>
      </c>
      <c r="V83" s="157">
        <f>ROUND(E83*U83,2)</f>
        <v>0.38</v>
      </c>
      <c r="W83" s="157"/>
      <c r="X83" s="157" t="s">
        <v>119</v>
      </c>
      <c r="Y83" s="157" t="s">
        <v>120</v>
      </c>
      <c r="Z83" s="146"/>
      <c r="AA83" s="146"/>
      <c r="AB83" s="146"/>
      <c r="AC83" s="146"/>
      <c r="AD83" s="146"/>
      <c r="AE83" s="146"/>
      <c r="AF83" s="146"/>
      <c r="AG83" s="146" t="s">
        <v>202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176" t="s">
        <v>233</v>
      </c>
      <c r="D84" s="159"/>
      <c r="E84" s="160">
        <v>12.700799999999999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6"/>
      <c r="AA84" s="146"/>
      <c r="AB84" s="146"/>
      <c r="AC84" s="146"/>
      <c r="AD84" s="146"/>
      <c r="AE84" s="146"/>
      <c r="AF84" s="146"/>
      <c r="AG84" s="146" t="s">
        <v>130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67">
        <v>36</v>
      </c>
      <c r="B85" s="168" t="s">
        <v>234</v>
      </c>
      <c r="C85" s="175" t="s">
        <v>235</v>
      </c>
      <c r="D85" s="169" t="s">
        <v>133</v>
      </c>
      <c r="E85" s="170">
        <v>12.96</v>
      </c>
      <c r="F85" s="171"/>
      <c r="G85" s="172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15</v>
      </c>
      <c r="M85" s="157">
        <f>G85*(1+L85/100)</f>
        <v>0</v>
      </c>
      <c r="N85" s="156">
        <v>4.0000000000000003E-5</v>
      </c>
      <c r="O85" s="156">
        <f>ROUND(E85*N85,2)</f>
        <v>0</v>
      </c>
      <c r="P85" s="156">
        <v>0</v>
      </c>
      <c r="Q85" s="156">
        <f>ROUND(E85*P85,2)</f>
        <v>0</v>
      </c>
      <c r="R85" s="157"/>
      <c r="S85" s="157" t="s">
        <v>128</v>
      </c>
      <c r="T85" s="157" t="s">
        <v>128</v>
      </c>
      <c r="U85" s="157">
        <v>7.0000000000000007E-2</v>
      </c>
      <c r="V85" s="157">
        <f>ROUND(E85*U85,2)</f>
        <v>0.91</v>
      </c>
      <c r="W85" s="157"/>
      <c r="X85" s="157" t="s">
        <v>119</v>
      </c>
      <c r="Y85" s="157" t="s">
        <v>120</v>
      </c>
      <c r="Z85" s="146"/>
      <c r="AA85" s="146"/>
      <c r="AB85" s="146"/>
      <c r="AC85" s="146"/>
      <c r="AD85" s="146"/>
      <c r="AE85" s="146"/>
      <c r="AF85" s="146"/>
      <c r="AG85" s="146" t="s">
        <v>202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76" t="s">
        <v>228</v>
      </c>
      <c r="D86" s="159"/>
      <c r="E86" s="160">
        <v>12.96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130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22.5" outlineLevel="1" x14ac:dyDescent="0.2">
      <c r="A87" s="167">
        <v>37</v>
      </c>
      <c r="B87" s="168" t="s">
        <v>236</v>
      </c>
      <c r="C87" s="175" t="s">
        <v>237</v>
      </c>
      <c r="D87" s="169" t="s">
        <v>127</v>
      </c>
      <c r="E87" s="170">
        <v>18.247679999999999</v>
      </c>
      <c r="F87" s="171"/>
      <c r="G87" s="172">
        <f>ROUND(E87*F87,2)</f>
        <v>0</v>
      </c>
      <c r="H87" s="158"/>
      <c r="I87" s="157">
        <f>ROUND(E87*H87,2)</f>
        <v>0</v>
      </c>
      <c r="J87" s="158"/>
      <c r="K87" s="157">
        <f>ROUND(E87*J87,2)</f>
        <v>0</v>
      </c>
      <c r="L87" s="157">
        <v>15</v>
      </c>
      <c r="M87" s="157">
        <f>G87*(1+L87/100)</f>
        <v>0</v>
      </c>
      <c r="N87" s="156">
        <v>1.9199999999999998E-2</v>
      </c>
      <c r="O87" s="156">
        <f>ROUND(E87*N87,2)</f>
        <v>0.35</v>
      </c>
      <c r="P87" s="156">
        <v>0</v>
      </c>
      <c r="Q87" s="156">
        <f>ROUND(E87*P87,2)</f>
        <v>0</v>
      </c>
      <c r="R87" s="157" t="s">
        <v>238</v>
      </c>
      <c r="S87" s="157" t="s">
        <v>128</v>
      </c>
      <c r="T87" s="157" t="s">
        <v>128</v>
      </c>
      <c r="U87" s="157">
        <v>0</v>
      </c>
      <c r="V87" s="157">
        <f>ROUND(E87*U87,2)</f>
        <v>0</v>
      </c>
      <c r="W87" s="157"/>
      <c r="X87" s="157" t="s">
        <v>239</v>
      </c>
      <c r="Y87" s="157" t="s">
        <v>120</v>
      </c>
      <c r="Z87" s="146"/>
      <c r="AA87" s="146"/>
      <c r="AB87" s="146"/>
      <c r="AC87" s="146"/>
      <c r="AD87" s="146"/>
      <c r="AE87" s="146"/>
      <c r="AF87" s="146"/>
      <c r="AG87" s="146" t="s">
        <v>240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176" t="s">
        <v>241</v>
      </c>
      <c r="D88" s="159"/>
      <c r="E88" s="160">
        <v>4.2767999999999997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130</v>
      </c>
      <c r="AH88" s="146">
        <v>5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76" t="s">
        <v>242</v>
      </c>
      <c r="D89" s="159"/>
      <c r="E89" s="160">
        <v>13.970879999999999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130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53">
        <v>38</v>
      </c>
      <c r="B90" s="154" t="s">
        <v>243</v>
      </c>
      <c r="C90" s="177" t="s">
        <v>244</v>
      </c>
      <c r="D90" s="155" t="s">
        <v>0</v>
      </c>
      <c r="E90" s="173"/>
      <c r="F90" s="158"/>
      <c r="G90" s="157">
        <f>ROUND(E90*F90,2)</f>
        <v>0</v>
      </c>
      <c r="H90" s="158"/>
      <c r="I90" s="157">
        <f>ROUND(E90*H90,2)</f>
        <v>0</v>
      </c>
      <c r="J90" s="158"/>
      <c r="K90" s="157">
        <f>ROUND(E90*J90,2)</f>
        <v>0</v>
      </c>
      <c r="L90" s="157">
        <v>15</v>
      </c>
      <c r="M90" s="157">
        <f>G90*(1+L90/100)</f>
        <v>0</v>
      </c>
      <c r="N90" s="156">
        <v>0</v>
      </c>
      <c r="O90" s="156">
        <f>ROUND(E90*N90,2)</f>
        <v>0</v>
      </c>
      <c r="P90" s="156">
        <v>0</v>
      </c>
      <c r="Q90" s="156">
        <f>ROUND(E90*P90,2)</f>
        <v>0</v>
      </c>
      <c r="R90" s="157"/>
      <c r="S90" s="157" t="s">
        <v>128</v>
      </c>
      <c r="T90" s="157" t="s">
        <v>128</v>
      </c>
      <c r="U90" s="157">
        <v>0</v>
      </c>
      <c r="V90" s="157">
        <f>ROUND(E90*U90,2)</f>
        <v>0</v>
      </c>
      <c r="W90" s="157"/>
      <c r="X90" s="157" t="s">
        <v>198</v>
      </c>
      <c r="Y90" s="157" t="s">
        <v>120</v>
      </c>
      <c r="Z90" s="146"/>
      <c r="AA90" s="146"/>
      <c r="AB90" s="146"/>
      <c r="AC90" s="146"/>
      <c r="AD90" s="146"/>
      <c r="AE90" s="146"/>
      <c r="AF90" s="146"/>
      <c r="AG90" s="146" t="s">
        <v>199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x14ac:dyDescent="0.2">
      <c r="A91" s="149" t="s">
        <v>112</v>
      </c>
      <c r="B91" s="150" t="s">
        <v>81</v>
      </c>
      <c r="C91" s="174" t="s">
        <v>82</v>
      </c>
      <c r="D91" s="163"/>
      <c r="E91" s="164"/>
      <c r="F91" s="165"/>
      <c r="G91" s="166">
        <f>SUMIF(AG92:AG102,"&lt;&gt;NOR",G92:G102)</f>
        <v>0</v>
      </c>
      <c r="H91" s="162"/>
      <c r="I91" s="162">
        <f>SUM(I92:I102)</f>
        <v>0</v>
      </c>
      <c r="J91" s="162"/>
      <c r="K91" s="162">
        <f>SUM(K92:K102)</f>
        <v>0</v>
      </c>
      <c r="L91" s="162"/>
      <c r="M91" s="162">
        <f>SUM(M92:M102)</f>
        <v>0</v>
      </c>
      <c r="N91" s="161"/>
      <c r="O91" s="161">
        <f>SUM(O92:O102)</f>
        <v>0</v>
      </c>
      <c r="P91" s="161"/>
      <c r="Q91" s="161">
        <f>SUM(Q92:Q102)</f>
        <v>0</v>
      </c>
      <c r="R91" s="162"/>
      <c r="S91" s="162"/>
      <c r="T91" s="162"/>
      <c r="U91" s="162"/>
      <c r="V91" s="162">
        <f>SUM(V92:V102)</f>
        <v>20.240000000000002</v>
      </c>
      <c r="W91" s="162"/>
      <c r="X91" s="162"/>
      <c r="Y91" s="162"/>
      <c r="AG91" t="s">
        <v>113</v>
      </c>
    </row>
    <row r="92" spans="1:60" outlineLevel="1" x14ac:dyDescent="0.2">
      <c r="A92" s="167">
        <v>39</v>
      </c>
      <c r="B92" s="168" t="s">
        <v>245</v>
      </c>
      <c r="C92" s="175" t="s">
        <v>246</v>
      </c>
      <c r="D92" s="169" t="s">
        <v>197</v>
      </c>
      <c r="E92" s="170">
        <v>4.3624200000000002</v>
      </c>
      <c r="F92" s="171"/>
      <c r="G92" s="172">
        <f t="shared" ref="G92:G102" si="0">ROUND(E92*F92,2)</f>
        <v>0</v>
      </c>
      <c r="H92" s="158"/>
      <c r="I92" s="157">
        <f t="shared" ref="I92:I102" si="1">ROUND(E92*H92,2)</f>
        <v>0</v>
      </c>
      <c r="J92" s="158"/>
      <c r="K92" s="157">
        <f t="shared" ref="K92:K102" si="2">ROUND(E92*J92,2)</f>
        <v>0</v>
      </c>
      <c r="L92" s="157">
        <v>15</v>
      </c>
      <c r="M92" s="157">
        <f t="shared" ref="M92:M102" si="3">G92*(1+L92/100)</f>
        <v>0</v>
      </c>
      <c r="N92" s="156">
        <v>0</v>
      </c>
      <c r="O92" s="156">
        <f t="shared" ref="O92:O102" si="4">ROUND(E92*N92,2)</f>
        <v>0</v>
      </c>
      <c r="P92" s="156">
        <v>0</v>
      </c>
      <c r="Q92" s="156">
        <f t="shared" ref="Q92:Q102" si="5">ROUND(E92*P92,2)</f>
        <v>0</v>
      </c>
      <c r="R92" s="157"/>
      <c r="S92" s="157" t="s">
        <v>128</v>
      </c>
      <c r="T92" s="157" t="s">
        <v>128</v>
      </c>
      <c r="U92" s="157">
        <v>2.0089999999999999</v>
      </c>
      <c r="V92" s="157">
        <f t="shared" ref="V92:V102" si="6">ROUND(E92*U92,2)</f>
        <v>8.76</v>
      </c>
      <c r="W92" s="157"/>
      <c r="X92" s="157" t="s">
        <v>247</v>
      </c>
      <c r="Y92" s="157" t="s">
        <v>120</v>
      </c>
      <c r="Z92" s="146"/>
      <c r="AA92" s="146"/>
      <c r="AB92" s="146"/>
      <c r="AC92" s="146"/>
      <c r="AD92" s="146"/>
      <c r="AE92" s="146"/>
      <c r="AF92" s="146"/>
      <c r="AG92" s="146" t="s">
        <v>248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7">
        <v>40</v>
      </c>
      <c r="B93" s="168" t="s">
        <v>249</v>
      </c>
      <c r="C93" s="175" t="s">
        <v>250</v>
      </c>
      <c r="D93" s="169" t="s">
        <v>197</v>
      </c>
      <c r="E93" s="170">
        <v>2.1812100000000001</v>
      </c>
      <c r="F93" s="171"/>
      <c r="G93" s="172">
        <f t="shared" si="0"/>
        <v>0</v>
      </c>
      <c r="H93" s="158"/>
      <c r="I93" s="157">
        <f t="shared" si="1"/>
        <v>0</v>
      </c>
      <c r="J93" s="158"/>
      <c r="K93" s="157">
        <f t="shared" si="2"/>
        <v>0</v>
      </c>
      <c r="L93" s="157">
        <v>15</v>
      </c>
      <c r="M93" s="157">
        <f t="shared" si="3"/>
        <v>0</v>
      </c>
      <c r="N93" s="156">
        <v>0</v>
      </c>
      <c r="O93" s="156">
        <f t="shared" si="4"/>
        <v>0</v>
      </c>
      <c r="P93" s="156">
        <v>0</v>
      </c>
      <c r="Q93" s="156">
        <f t="shared" si="5"/>
        <v>0</v>
      </c>
      <c r="R93" s="157"/>
      <c r="S93" s="157" t="s">
        <v>128</v>
      </c>
      <c r="T93" s="157" t="s">
        <v>128</v>
      </c>
      <c r="U93" s="157">
        <v>0.95899999999999996</v>
      </c>
      <c r="V93" s="157">
        <f t="shared" si="6"/>
        <v>2.09</v>
      </c>
      <c r="W93" s="157"/>
      <c r="X93" s="157" t="s">
        <v>247</v>
      </c>
      <c r="Y93" s="157" t="s">
        <v>120</v>
      </c>
      <c r="Z93" s="146"/>
      <c r="AA93" s="146"/>
      <c r="AB93" s="146"/>
      <c r="AC93" s="146"/>
      <c r="AD93" s="146"/>
      <c r="AE93" s="146"/>
      <c r="AF93" s="146"/>
      <c r="AG93" s="146" t="s">
        <v>248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7">
        <v>41</v>
      </c>
      <c r="B94" s="168" t="s">
        <v>251</v>
      </c>
      <c r="C94" s="175" t="s">
        <v>252</v>
      </c>
      <c r="D94" s="169" t="s">
        <v>197</v>
      </c>
      <c r="E94" s="170">
        <v>4.3624200000000002</v>
      </c>
      <c r="F94" s="171"/>
      <c r="G94" s="172">
        <f t="shared" si="0"/>
        <v>0</v>
      </c>
      <c r="H94" s="158"/>
      <c r="I94" s="157">
        <f t="shared" si="1"/>
        <v>0</v>
      </c>
      <c r="J94" s="158"/>
      <c r="K94" s="157">
        <f t="shared" si="2"/>
        <v>0</v>
      </c>
      <c r="L94" s="157">
        <v>15</v>
      </c>
      <c r="M94" s="157">
        <f t="shared" si="3"/>
        <v>0</v>
      </c>
      <c r="N94" s="156">
        <v>0</v>
      </c>
      <c r="O94" s="156">
        <f t="shared" si="4"/>
        <v>0</v>
      </c>
      <c r="P94" s="156">
        <v>0</v>
      </c>
      <c r="Q94" s="156">
        <f t="shared" si="5"/>
        <v>0</v>
      </c>
      <c r="R94" s="157"/>
      <c r="S94" s="157" t="s">
        <v>128</v>
      </c>
      <c r="T94" s="157" t="s">
        <v>128</v>
      </c>
      <c r="U94" s="157">
        <v>0.94199999999999995</v>
      </c>
      <c r="V94" s="157">
        <f t="shared" si="6"/>
        <v>4.1100000000000003</v>
      </c>
      <c r="W94" s="157"/>
      <c r="X94" s="157" t="s">
        <v>247</v>
      </c>
      <c r="Y94" s="157" t="s">
        <v>120</v>
      </c>
      <c r="Z94" s="146"/>
      <c r="AA94" s="146"/>
      <c r="AB94" s="146"/>
      <c r="AC94" s="146"/>
      <c r="AD94" s="146"/>
      <c r="AE94" s="146"/>
      <c r="AF94" s="146"/>
      <c r="AG94" s="146" t="s">
        <v>248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7">
        <v>42</v>
      </c>
      <c r="B95" s="168" t="s">
        <v>253</v>
      </c>
      <c r="C95" s="175" t="s">
        <v>254</v>
      </c>
      <c r="D95" s="169" t="s">
        <v>197</v>
      </c>
      <c r="E95" s="170">
        <v>21.812100000000001</v>
      </c>
      <c r="F95" s="171"/>
      <c r="G95" s="172">
        <f t="shared" si="0"/>
        <v>0</v>
      </c>
      <c r="H95" s="158"/>
      <c r="I95" s="157">
        <f t="shared" si="1"/>
        <v>0</v>
      </c>
      <c r="J95" s="158"/>
      <c r="K95" s="157">
        <f t="shared" si="2"/>
        <v>0</v>
      </c>
      <c r="L95" s="157">
        <v>15</v>
      </c>
      <c r="M95" s="157">
        <f t="shared" si="3"/>
        <v>0</v>
      </c>
      <c r="N95" s="156">
        <v>0</v>
      </c>
      <c r="O95" s="156">
        <f t="shared" si="4"/>
        <v>0</v>
      </c>
      <c r="P95" s="156">
        <v>0</v>
      </c>
      <c r="Q95" s="156">
        <f t="shared" si="5"/>
        <v>0</v>
      </c>
      <c r="R95" s="157"/>
      <c r="S95" s="157" t="s">
        <v>128</v>
      </c>
      <c r="T95" s="157" t="s">
        <v>128</v>
      </c>
      <c r="U95" s="157">
        <v>0.105</v>
      </c>
      <c r="V95" s="157">
        <f t="shared" si="6"/>
        <v>2.29</v>
      </c>
      <c r="W95" s="157"/>
      <c r="X95" s="157" t="s">
        <v>247</v>
      </c>
      <c r="Y95" s="157" t="s">
        <v>120</v>
      </c>
      <c r="Z95" s="146"/>
      <c r="AA95" s="146"/>
      <c r="AB95" s="146"/>
      <c r="AC95" s="146"/>
      <c r="AD95" s="146"/>
      <c r="AE95" s="146"/>
      <c r="AF95" s="146"/>
      <c r="AG95" s="146" t="s">
        <v>248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7">
        <v>43</v>
      </c>
      <c r="B96" s="168" t="s">
        <v>255</v>
      </c>
      <c r="C96" s="175" t="s">
        <v>256</v>
      </c>
      <c r="D96" s="169" t="s">
        <v>197</v>
      </c>
      <c r="E96" s="170">
        <v>4.3624200000000002</v>
      </c>
      <c r="F96" s="171"/>
      <c r="G96" s="172">
        <f t="shared" si="0"/>
        <v>0</v>
      </c>
      <c r="H96" s="158"/>
      <c r="I96" s="157">
        <f t="shared" si="1"/>
        <v>0</v>
      </c>
      <c r="J96" s="158"/>
      <c r="K96" s="157">
        <f t="shared" si="2"/>
        <v>0</v>
      </c>
      <c r="L96" s="157">
        <v>15</v>
      </c>
      <c r="M96" s="157">
        <f t="shared" si="3"/>
        <v>0</v>
      </c>
      <c r="N96" s="156">
        <v>0</v>
      </c>
      <c r="O96" s="156">
        <f t="shared" si="4"/>
        <v>0</v>
      </c>
      <c r="P96" s="156">
        <v>0</v>
      </c>
      <c r="Q96" s="156">
        <f t="shared" si="5"/>
        <v>0</v>
      </c>
      <c r="R96" s="157"/>
      <c r="S96" s="157" t="s">
        <v>128</v>
      </c>
      <c r="T96" s="157" t="s">
        <v>128</v>
      </c>
      <c r="U96" s="157">
        <v>0.04</v>
      </c>
      <c r="V96" s="157">
        <f t="shared" si="6"/>
        <v>0.17</v>
      </c>
      <c r="W96" s="157"/>
      <c r="X96" s="157" t="s">
        <v>247</v>
      </c>
      <c r="Y96" s="157" t="s">
        <v>120</v>
      </c>
      <c r="Z96" s="146"/>
      <c r="AA96" s="146"/>
      <c r="AB96" s="146"/>
      <c r="AC96" s="146"/>
      <c r="AD96" s="146"/>
      <c r="AE96" s="146"/>
      <c r="AF96" s="146"/>
      <c r="AG96" s="146" t="s">
        <v>248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67">
        <v>44</v>
      </c>
      <c r="B97" s="168" t="s">
        <v>257</v>
      </c>
      <c r="C97" s="175" t="s">
        <v>258</v>
      </c>
      <c r="D97" s="169" t="s">
        <v>197</v>
      </c>
      <c r="E97" s="170">
        <v>61.073869999999999</v>
      </c>
      <c r="F97" s="171"/>
      <c r="G97" s="172">
        <f t="shared" si="0"/>
        <v>0</v>
      </c>
      <c r="H97" s="158"/>
      <c r="I97" s="157">
        <f t="shared" si="1"/>
        <v>0</v>
      </c>
      <c r="J97" s="158"/>
      <c r="K97" s="157">
        <f t="shared" si="2"/>
        <v>0</v>
      </c>
      <c r="L97" s="157">
        <v>15</v>
      </c>
      <c r="M97" s="157">
        <f t="shared" si="3"/>
        <v>0</v>
      </c>
      <c r="N97" s="156">
        <v>0</v>
      </c>
      <c r="O97" s="156">
        <f t="shared" si="4"/>
        <v>0</v>
      </c>
      <c r="P97" s="156">
        <v>0</v>
      </c>
      <c r="Q97" s="156">
        <f t="shared" si="5"/>
        <v>0</v>
      </c>
      <c r="R97" s="157"/>
      <c r="S97" s="157" t="s">
        <v>128</v>
      </c>
      <c r="T97" s="157" t="s">
        <v>128</v>
      </c>
      <c r="U97" s="157">
        <v>0</v>
      </c>
      <c r="V97" s="157">
        <f t="shared" si="6"/>
        <v>0</v>
      </c>
      <c r="W97" s="157"/>
      <c r="X97" s="157" t="s">
        <v>247</v>
      </c>
      <c r="Y97" s="157" t="s">
        <v>120</v>
      </c>
      <c r="Z97" s="146"/>
      <c r="AA97" s="146"/>
      <c r="AB97" s="146"/>
      <c r="AC97" s="146"/>
      <c r="AD97" s="146"/>
      <c r="AE97" s="146"/>
      <c r="AF97" s="146"/>
      <c r="AG97" s="146" t="s">
        <v>248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67">
        <v>45</v>
      </c>
      <c r="B98" s="168" t="s">
        <v>259</v>
      </c>
      <c r="C98" s="175" t="s">
        <v>260</v>
      </c>
      <c r="D98" s="169" t="s">
        <v>197</v>
      </c>
      <c r="E98" s="170">
        <v>4.3624200000000002</v>
      </c>
      <c r="F98" s="171"/>
      <c r="G98" s="172">
        <f t="shared" si="0"/>
        <v>0</v>
      </c>
      <c r="H98" s="158"/>
      <c r="I98" s="157">
        <f t="shared" si="1"/>
        <v>0</v>
      </c>
      <c r="J98" s="158"/>
      <c r="K98" s="157">
        <f t="shared" si="2"/>
        <v>0</v>
      </c>
      <c r="L98" s="157">
        <v>15</v>
      </c>
      <c r="M98" s="157">
        <f t="shared" si="3"/>
        <v>0</v>
      </c>
      <c r="N98" s="156">
        <v>0</v>
      </c>
      <c r="O98" s="156">
        <f t="shared" si="4"/>
        <v>0</v>
      </c>
      <c r="P98" s="156">
        <v>0</v>
      </c>
      <c r="Q98" s="156">
        <f t="shared" si="5"/>
        <v>0</v>
      </c>
      <c r="R98" s="157"/>
      <c r="S98" s="157" t="s">
        <v>128</v>
      </c>
      <c r="T98" s="157" t="s">
        <v>128</v>
      </c>
      <c r="U98" s="157">
        <v>0.64</v>
      </c>
      <c r="V98" s="157">
        <f t="shared" si="6"/>
        <v>2.79</v>
      </c>
      <c r="W98" s="157"/>
      <c r="X98" s="157" t="s">
        <v>247</v>
      </c>
      <c r="Y98" s="157" t="s">
        <v>120</v>
      </c>
      <c r="Z98" s="146"/>
      <c r="AA98" s="146"/>
      <c r="AB98" s="146"/>
      <c r="AC98" s="146"/>
      <c r="AD98" s="146"/>
      <c r="AE98" s="146"/>
      <c r="AF98" s="146"/>
      <c r="AG98" s="146" t="s">
        <v>248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7">
        <v>46</v>
      </c>
      <c r="B99" s="168" t="s">
        <v>261</v>
      </c>
      <c r="C99" s="175" t="s">
        <v>262</v>
      </c>
      <c r="D99" s="169" t="s">
        <v>197</v>
      </c>
      <c r="E99" s="170">
        <v>4.3624200000000002</v>
      </c>
      <c r="F99" s="171"/>
      <c r="G99" s="172">
        <f t="shared" si="0"/>
        <v>0</v>
      </c>
      <c r="H99" s="158"/>
      <c r="I99" s="157">
        <f t="shared" si="1"/>
        <v>0</v>
      </c>
      <c r="J99" s="158"/>
      <c r="K99" s="157">
        <f t="shared" si="2"/>
        <v>0</v>
      </c>
      <c r="L99" s="157">
        <v>15</v>
      </c>
      <c r="M99" s="157">
        <f t="shared" si="3"/>
        <v>0</v>
      </c>
      <c r="N99" s="156">
        <v>0</v>
      </c>
      <c r="O99" s="156">
        <f t="shared" si="4"/>
        <v>0</v>
      </c>
      <c r="P99" s="156">
        <v>0</v>
      </c>
      <c r="Q99" s="156">
        <f t="shared" si="5"/>
        <v>0</v>
      </c>
      <c r="R99" s="157"/>
      <c r="S99" s="157" t="s">
        <v>128</v>
      </c>
      <c r="T99" s="157" t="s">
        <v>128</v>
      </c>
      <c r="U99" s="157">
        <v>6.0000000000000001E-3</v>
      </c>
      <c r="V99" s="157">
        <f t="shared" si="6"/>
        <v>0.03</v>
      </c>
      <c r="W99" s="157"/>
      <c r="X99" s="157" t="s">
        <v>247</v>
      </c>
      <c r="Y99" s="157" t="s">
        <v>120</v>
      </c>
      <c r="Z99" s="146"/>
      <c r="AA99" s="146"/>
      <c r="AB99" s="146"/>
      <c r="AC99" s="146"/>
      <c r="AD99" s="146"/>
      <c r="AE99" s="146"/>
      <c r="AF99" s="146"/>
      <c r="AG99" s="146" t="s">
        <v>248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 x14ac:dyDescent="0.2">
      <c r="A100" s="167">
        <v>47</v>
      </c>
      <c r="B100" s="168" t="s">
        <v>263</v>
      </c>
      <c r="C100" s="175" t="s">
        <v>264</v>
      </c>
      <c r="D100" s="169" t="s">
        <v>197</v>
      </c>
      <c r="E100" s="170">
        <v>0.12346</v>
      </c>
      <c r="F100" s="171"/>
      <c r="G100" s="172">
        <f t="shared" si="0"/>
        <v>0</v>
      </c>
      <c r="H100" s="158"/>
      <c r="I100" s="157">
        <f t="shared" si="1"/>
        <v>0</v>
      </c>
      <c r="J100" s="158"/>
      <c r="K100" s="157">
        <f t="shared" si="2"/>
        <v>0</v>
      </c>
      <c r="L100" s="157">
        <v>15</v>
      </c>
      <c r="M100" s="157">
        <f t="shared" si="3"/>
        <v>0</v>
      </c>
      <c r="N100" s="156">
        <v>0</v>
      </c>
      <c r="O100" s="156">
        <f t="shared" si="4"/>
        <v>0</v>
      </c>
      <c r="P100" s="156">
        <v>0</v>
      </c>
      <c r="Q100" s="156">
        <f t="shared" si="5"/>
        <v>0</v>
      </c>
      <c r="R100" s="157"/>
      <c r="S100" s="157" t="s">
        <v>128</v>
      </c>
      <c r="T100" s="157" t="s">
        <v>128</v>
      </c>
      <c r="U100" s="157">
        <v>0</v>
      </c>
      <c r="V100" s="157">
        <f t="shared" si="6"/>
        <v>0</v>
      </c>
      <c r="W100" s="157"/>
      <c r="X100" s="157" t="s">
        <v>247</v>
      </c>
      <c r="Y100" s="157" t="s">
        <v>120</v>
      </c>
      <c r="Z100" s="146"/>
      <c r="AA100" s="146"/>
      <c r="AB100" s="146"/>
      <c r="AC100" s="146"/>
      <c r="AD100" s="146"/>
      <c r="AE100" s="146"/>
      <c r="AF100" s="146"/>
      <c r="AG100" s="146" t="s">
        <v>248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7">
        <v>48</v>
      </c>
      <c r="B101" s="168" t="s">
        <v>265</v>
      </c>
      <c r="C101" s="175" t="s">
        <v>266</v>
      </c>
      <c r="D101" s="169" t="s">
        <v>197</v>
      </c>
      <c r="E101" s="170">
        <v>0.69013000000000002</v>
      </c>
      <c r="F101" s="171"/>
      <c r="G101" s="172">
        <f t="shared" si="0"/>
        <v>0</v>
      </c>
      <c r="H101" s="158"/>
      <c r="I101" s="157">
        <f t="shared" si="1"/>
        <v>0</v>
      </c>
      <c r="J101" s="158"/>
      <c r="K101" s="157">
        <f t="shared" si="2"/>
        <v>0</v>
      </c>
      <c r="L101" s="157">
        <v>15</v>
      </c>
      <c r="M101" s="157">
        <f t="shared" si="3"/>
        <v>0</v>
      </c>
      <c r="N101" s="156">
        <v>0</v>
      </c>
      <c r="O101" s="156">
        <f t="shared" si="4"/>
        <v>0</v>
      </c>
      <c r="P101" s="156">
        <v>0</v>
      </c>
      <c r="Q101" s="156">
        <f t="shared" si="5"/>
        <v>0</v>
      </c>
      <c r="R101" s="157"/>
      <c r="S101" s="157" t="s">
        <v>117</v>
      </c>
      <c r="T101" s="157" t="s">
        <v>137</v>
      </c>
      <c r="U101" s="157">
        <v>0</v>
      </c>
      <c r="V101" s="157">
        <f t="shared" si="6"/>
        <v>0</v>
      </c>
      <c r="W101" s="157"/>
      <c r="X101" s="157" t="s">
        <v>247</v>
      </c>
      <c r="Y101" s="157" t="s">
        <v>120</v>
      </c>
      <c r="Z101" s="146"/>
      <c r="AA101" s="146"/>
      <c r="AB101" s="146"/>
      <c r="AC101" s="146"/>
      <c r="AD101" s="146"/>
      <c r="AE101" s="146"/>
      <c r="AF101" s="146"/>
      <c r="AG101" s="146" t="s">
        <v>248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67">
        <v>49</v>
      </c>
      <c r="B102" s="168" t="s">
        <v>267</v>
      </c>
      <c r="C102" s="175" t="s">
        <v>268</v>
      </c>
      <c r="D102" s="169" t="s">
        <v>197</v>
      </c>
      <c r="E102" s="170">
        <v>3.5488300000000002</v>
      </c>
      <c r="F102" s="171"/>
      <c r="G102" s="172">
        <f t="shared" si="0"/>
        <v>0</v>
      </c>
      <c r="H102" s="158"/>
      <c r="I102" s="157">
        <f t="shared" si="1"/>
        <v>0</v>
      </c>
      <c r="J102" s="158"/>
      <c r="K102" s="157">
        <f t="shared" si="2"/>
        <v>0</v>
      </c>
      <c r="L102" s="157">
        <v>15</v>
      </c>
      <c r="M102" s="157">
        <f t="shared" si="3"/>
        <v>0</v>
      </c>
      <c r="N102" s="156">
        <v>0</v>
      </c>
      <c r="O102" s="156">
        <f t="shared" si="4"/>
        <v>0</v>
      </c>
      <c r="P102" s="156">
        <v>0</v>
      </c>
      <c r="Q102" s="156">
        <f t="shared" si="5"/>
        <v>0</v>
      </c>
      <c r="R102" s="157"/>
      <c r="S102" s="157" t="s">
        <v>128</v>
      </c>
      <c r="T102" s="157" t="s">
        <v>128</v>
      </c>
      <c r="U102" s="157">
        <v>0</v>
      </c>
      <c r="V102" s="157">
        <f t="shared" si="6"/>
        <v>0</v>
      </c>
      <c r="W102" s="157"/>
      <c r="X102" s="157" t="s">
        <v>247</v>
      </c>
      <c r="Y102" s="157" t="s">
        <v>120</v>
      </c>
      <c r="Z102" s="146"/>
      <c r="AA102" s="146"/>
      <c r="AB102" s="146"/>
      <c r="AC102" s="146"/>
      <c r="AD102" s="146"/>
      <c r="AE102" s="146"/>
      <c r="AF102" s="146"/>
      <c r="AG102" s="146" t="s">
        <v>248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x14ac:dyDescent="0.2">
      <c r="A103" s="149" t="s">
        <v>112</v>
      </c>
      <c r="B103" s="150" t="s">
        <v>84</v>
      </c>
      <c r="C103" s="174" t="s">
        <v>28</v>
      </c>
      <c r="D103" s="163"/>
      <c r="E103" s="164"/>
      <c r="F103" s="165"/>
      <c r="G103" s="166">
        <f>SUMIF(AG104:AG110,"&lt;&gt;NOR",G104:G110)</f>
        <v>0</v>
      </c>
      <c r="H103" s="162"/>
      <c r="I103" s="162">
        <f>SUM(I104:I110)</f>
        <v>0</v>
      </c>
      <c r="J103" s="162"/>
      <c r="K103" s="162">
        <f>SUM(K104:K110)</f>
        <v>0</v>
      </c>
      <c r="L103" s="162"/>
      <c r="M103" s="162">
        <f>SUM(M104:M110)</f>
        <v>0</v>
      </c>
      <c r="N103" s="161"/>
      <c r="O103" s="161">
        <f>SUM(O104:O110)</f>
        <v>0</v>
      </c>
      <c r="P103" s="161"/>
      <c r="Q103" s="161">
        <f>SUM(Q104:Q110)</f>
        <v>0</v>
      </c>
      <c r="R103" s="162"/>
      <c r="S103" s="162"/>
      <c r="T103" s="162"/>
      <c r="U103" s="162"/>
      <c r="V103" s="162">
        <f>SUM(V104:V110)</f>
        <v>0</v>
      </c>
      <c r="W103" s="162"/>
      <c r="X103" s="162"/>
      <c r="Y103" s="162"/>
      <c r="AG103" t="s">
        <v>113</v>
      </c>
    </row>
    <row r="104" spans="1:60" outlineLevel="1" x14ac:dyDescent="0.2">
      <c r="A104" s="167">
        <v>50</v>
      </c>
      <c r="B104" s="168" t="s">
        <v>269</v>
      </c>
      <c r="C104" s="175" t="s">
        <v>270</v>
      </c>
      <c r="D104" s="169" t="s">
        <v>271</v>
      </c>
      <c r="E104" s="170">
        <v>1</v>
      </c>
      <c r="F104" s="171"/>
      <c r="G104" s="172">
        <f t="shared" ref="G104:G110" si="7">ROUND(E104*F104,2)</f>
        <v>0</v>
      </c>
      <c r="H104" s="158"/>
      <c r="I104" s="157">
        <f t="shared" ref="I104:I110" si="8">ROUND(E104*H104,2)</f>
        <v>0</v>
      </c>
      <c r="J104" s="158"/>
      <c r="K104" s="157">
        <f t="shared" ref="K104:K110" si="9">ROUND(E104*J104,2)</f>
        <v>0</v>
      </c>
      <c r="L104" s="157">
        <v>15</v>
      </c>
      <c r="M104" s="157">
        <f t="shared" ref="M104:M110" si="10">G104*(1+L104/100)</f>
        <v>0</v>
      </c>
      <c r="N104" s="156">
        <v>0</v>
      </c>
      <c r="O104" s="156">
        <f t="shared" ref="O104:O110" si="11">ROUND(E104*N104,2)</f>
        <v>0</v>
      </c>
      <c r="P104" s="156">
        <v>0</v>
      </c>
      <c r="Q104" s="156">
        <f t="shared" ref="Q104:Q110" si="12">ROUND(E104*P104,2)</f>
        <v>0</v>
      </c>
      <c r="R104" s="157"/>
      <c r="S104" s="157" t="s">
        <v>117</v>
      </c>
      <c r="T104" s="157" t="s">
        <v>118</v>
      </c>
      <c r="U104" s="157">
        <v>0</v>
      </c>
      <c r="V104" s="157">
        <f t="shared" ref="V104:V110" si="13">ROUND(E104*U104,2)</f>
        <v>0</v>
      </c>
      <c r="W104" s="157"/>
      <c r="X104" s="157" t="s">
        <v>272</v>
      </c>
      <c r="Y104" s="157" t="s">
        <v>120</v>
      </c>
      <c r="Z104" s="146"/>
      <c r="AA104" s="146"/>
      <c r="AB104" s="146"/>
      <c r="AC104" s="146"/>
      <c r="AD104" s="146"/>
      <c r="AE104" s="146"/>
      <c r="AF104" s="146"/>
      <c r="AG104" s="146" t="s">
        <v>273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7">
        <v>51</v>
      </c>
      <c r="B105" s="168" t="s">
        <v>274</v>
      </c>
      <c r="C105" s="175" t="s">
        <v>275</v>
      </c>
      <c r="D105" s="169" t="s">
        <v>271</v>
      </c>
      <c r="E105" s="170">
        <v>0</v>
      </c>
      <c r="F105" s="171"/>
      <c r="G105" s="172">
        <f t="shared" si="7"/>
        <v>0</v>
      </c>
      <c r="H105" s="158"/>
      <c r="I105" s="157">
        <f t="shared" si="8"/>
        <v>0</v>
      </c>
      <c r="J105" s="158"/>
      <c r="K105" s="157">
        <f t="shared" si="9"/>
        <v>0</v>
      </c>
      <c r="L105" s="157">
        <v>15</v>
      </c>
      <c r="M105" s="157">
        <f t="shared" si="10"/>
        <v>0</v>
      </c>
      <c r="N105" s="156">
        <v>0</v>
      </c>
      <c r="O105" s="156">
        <f t="shared" si="11"/>
        <v>0</v>
      </c>
      <c r="P105" s="156">
        <v>0</v>
      </c>
      <c r="Q105" s="156">
        <f t="shared" si="12"/>
        <v>0</v>
      </c>
      <c r="R105" s="157"/>
      <c r="S105" s="157" t="s">
        <v>117</v>
      </c>
      <c r="T105" s="157" t="s">
        <v>118</v>
      </c>
      <c r="U105" s="157">
        <v>0</v>
      </c>
      <c r="V105" s="157">
        <f t="shared" si="13"/>
        <v>0</v>
      </c>
      <c r="W105" s="157"/>
      <c r="X105" s="157" t="s">
        <v>272</v>
      </c>
      <c r="Y105" s="157" t="s">
        <v>120</v>
      </c>
      <c r="Z105" s="146"/>
      <c r="AA105" s="146"/>
      <c r="AB105" s="146"/>
      <c r="AC105" s="146"/>
      <c r="AD105" s="146"/>
      <c r="AE105" s="146"/>
      <c r="AF105" s="146"/>
      <c r="AG105" s="146" t="s">
        <v>276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">
      <c r="A106" s="167">
        <v>52</v>
      </c>
      <c r="B106" s="168" t="s">
        <v>277</v>
      </c>
      <c r="C106" s="175" t="s">
        <v>278</v>
      </c>
      <c r="D106" s="169" t="s">
        <v>271</v>
      </c>
      <c r="E106" s="170">
        <v>0</v>
      </c>
      <c r="F106" s="171"/>
      <c r="G106" s="172">
        <f t="shared" si="7"/>
        <v>0</v>
      </c>
      <c r="H106" s="158"/>
      <c r="I106" s="157">
        <f t="shared" si="8"/>
        <v>0</v>
      </c>
      <c r="J106" s="158"/>
      <c r="K106" s="157">
        <f t="shared" si="9"/>
        <v>0</v>
      </c>
      <c r="L106" s="157">
        <v>15</v>
      </c>
      <c r="M106" s="157">
        <f t="shared" si="10"/>
        <v>0</v>
      </c>
      <c r="N106" s="156">
        <v>0</v>
      </c>
      <c r="O106" s="156">
        <f t="shared" si="11"/>
        <v>0</v>
      </c>
      <c r="P106" s="156">
        <v>0</v>
      </c>
      <c r="Q106" s="156">
        <f t="shared" si="12"/>
        <v>0</v>
      </c>
      <c r="R106" s="157"/>
      <c r="S106" s="157" t="s">
        <v>117</v>
      </c>
      <c r="T106" s="157" t="s">
        <v>118</v>
      </c>
      <c r="U106" s="157">
        <v>0</v>
      </c>
      <c r="V106" s="157">
        <f t="shared" si="13"/>
        <v>0</v>
      </c>
      <c r="W106" s="157"/>
      <c r="X106" s="157" t="s">
        <v>272</v>
      </c>
      <c r="Y106" s="157" t="s">
        <v>120</v>
      </c>
      <c r="Z106" s="146"/>
      <c r="AA106" s="146"/>
      <c r="AB106" s="146"/>
      <c r="AC106" s="146"/>
      <c r="AD106" s="146"/>
      <c r="AE106" s="146"/>
      <c r="AF106" s="146"/>
      <c r="AG106" s="146" t="s">
        <v>276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67">
        <v>53</v>
      </c>
      <c r="B107" s="168" t="s">
        <v>279</v>
      </c>
      <c r="C107" s="175" t="s">
        <v>280</v>
      </c>
      <c r="D107" s="169" t="s">
        <v>271</v>
      </c>
      <c r="E107" s="170">
        <v>1</v>
      </c>
      <c r="F107" s="171"/>
      <c r="G107" s="172">
        <f t="shared" si="7"/>
        <v>0</v>
      </c>
      <c r="H107" s="158"/>
      <c r="I107" s="157">
        <f t="shared" si="8"/>
        <v>0</v>
      </c>
      <c r="J107" s="158"/>
      <c r="K107" s="157">
        <f t="shared" si="9"/>
        <v>0</v>
      </c>
      <c r="L107" s="157">
        <v>15</v>
      </c>
      <c r="M107" s="157">
        <f t="shared" si="10"/>
        <v>0</v>
      </c>
      <c r="N107" s="156">
        <v>0</v>
      </c>
      <c r="O107" s="156">
        <f t="shared" si="11"/>
        <v>0</v>
      </c>
      <c r="P107" s="156">
        <v>0</v>
      </c>
      <c r="Q107" s="156">
        <f t="shared" si="12"/>
        <v>0</v>
      </c>
      <c r="R107" s="157"/>
      <c r="S107" s="157" t="s">
        <v>117</v>
      </c>
      <c r="T107" s="157" t="s">
        <v>118</v>
      </c>
      <c r="U107" s="157">
        <v>0</v>
      </c>
      <c r="V107" s="157">
        <f t="shared" si="13"/>
        <v>0</v>
      </c>
      <c r="W107" s="157"/>
      <c r="X107" s="157" t="s">
        <v>272</v>
      </c>
      <c r="Y107" s="157" t="s">
        <v>120</v>
      </c>
      <c r="Z107" s="146"/>
      <c r="AA107" s="146"/>
      <c r="AB107" s="146"/>
      <c r="AC107" s="146"/>
      <c r="AD107" s="146"/>
      <c r="AE107" s="146"/>
      <c r="AF107" s="146"/>
      <c r="AG107" s="146" t="s">
        <v>273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67">
        <v>54</v>
      </c>
      <c r="B108" s="168" t="s">
        <v>281</v>
      </c>
      <c r="C108" s="175" t="s">
        <v>282</v>
      </c>
      <c r="D108" s="169" t="s">
        <v>271</v>
      </c>
      <c r="E108" s="170">
        <v>1</v>
      </c>
      <c r="F108" s="171"/>
      <c r="G108" s="172">
        <f t="shared" si="7"/>
        <v>0</v>
      </c>
      <c r="H108" s="158"/>
      <c r="I108" s="157">
        <f t="shared" si="8"/>
        <v>0</v>
      </c>
      <c r="J108" s="158"/>
      <c r="K108" s="157">
        <f t="shared" si="9"/>
        <v>0</v>
      </c>
      <c r="L108" s="157">
        <v>15</v>
      </c>
      <c r="M108" s="157">
        <f t="shared" si="10"/>
        <v>0</v>
      </c>
      <c r="N108" s="156">
        <v>0</v>
      </c>
      <c r="O108" s="156">
        <f t="shared" si="11"/>
        <v>0</v>
      </c>
      <c r="P108" s="156">
        <v>0</v>
      </c>
      <c r="Q108" s="156">
        <f t="shared" si="12"/>
        <v>0</v>
      </c>
      <c r="R108" s="157"/>
      <c r="S108" s="157" t="s">
        <v>117</v>
      </c>
      <c r="T108" s="157" t="s">
        <v>118</v>
      </c>
      <c r="U108" s="157">
        <v>0</v>
      </c>
      <c r="V108" s="157">
        <f t="shared" si="13"/>
        <v>0</v>
      </c>
      <c r="W108" s="157"/>
      <c r="X108" s="157" t="s">
        <v>272</v>
      </c>
      <c r="Y108" s="157" t="s">
        <v>120</v>
      </c>
      <c r="Z108" s="146"/>
      <c r="AA108" s="146"/>
      <c r="AB108" s="146"/>
      <c r="AC108" s="146"/>
      <c r="AD108" s="146"/>
      <c r="AE108" s="146"/>
      <c r="AF108" s="146"/>
      <c r="AG108" s="146" t="s">
        <v>273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67">
        <v>55</v>
      </c>
      <c r="B109" s="168" t="s">
        <v>283</v>
      </c>
      <c r="C109" s="175" t="s">
        <v>284</v>
      </c>
      <c r="D109" s="169" t="s">
        <v>271</v>
      </c>
      <c r="E109" s="170">
        <v>0</v>
      </c>
      <c r="F109" s="171"/>
      <c r="G109" s="172">
        <f t="shared" si="7"/>
        <v>0</v>
      </c>
      <c r="H109" s="158"/>
      <c r="I109" s="157">
        <f t="shared" si="8"/>
        <v>0</v>
      </c>
      <c r="J109" s="158"/>
      <c r="K109" s="157">
        <f t="shared" si="9"/>
        <v>0</v>
      </c>
      <c r="L109" s="157">
        <v>15</v>
      </c>
      <c r="M109" s="157">
        <f t="shared" si="10"/>
        <v>0</v>
      </c>
      <c r="N109" s="156">
        <v>0</v>
      </c>
      <c r="O109" s="156">
        <f t="shared" si="11"/>
        <v>0</v>
      </c>
      <c r="P109" s="156">
        <v>0</v>
      </c>
      <c r="Q109" s="156">
        <f t="shared" si="12"/>
        <v>0</v>
      </c>
      <c r="R109" s="157"/>
      <c r="S109" s="157" t="s">
        <v>117</v>
      </c>
      <c r="T109" s="157" t="s">
        <v>118</v>
      </c>
      <c r="U109" s="157">
        <v>0</v>
      </c>
      <c r="V109" s="157">
        <f t="shared" si="13"/>
        <v>0</v>
      </c>
      <c r="W109" s="157"/>
      <c r="X109" s="157" t="s">
        <v>272</v>
      </c>
      <c r="Y109" s="157" t="s">
        <v>120</v>
      </c>
      <c r="Z109" s="146"/>
      <c r="AA109" s="146"/>
      <c r="AB109" s="146"/>
      <c r="AC109" s="146"/>
      <c r="AD109" s="146"/>
      <c r="AE109" s="146"/>
      <c r="AF109" s="146"/>
      <c r="AG109" s="146" t="s">
        <v>273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67">
        <v>56</v>
      </c>
      <c r="B110" s="168" t="s">
        <v>285</v>
      </c>
      <c r="C110" s="175" t="s">
        <v>286</v>
      </c>
      <c r="D110" s="169" t="s">
        <v>271</v>
      </c>
      <c r="E110" s="170">
        <v>1</v>
      </c>
      <c r="F110" s="171"/>
      <c r="G110" s="172">
        <f t="shared" si="7"/>
        <v>0</v>
      </c>
      <c r="H110" s="158"/>
      <c r="I110" s="157">
        <f t="shared" si="8"/>
        <v>0</v>
      </c>
      <c r="J110" s="158"/>
      <c r="K110" s="157">
        <f t="shared" si="9"/>
        <v>0</v>
      </c>
      <c r="L110" s="157">
        <v>15</v>
      </c>
      <c r="M110" s="157">
        <f t="shared" si="10"/>
        <v>0</v>
      </c>
      <c r="N110" s="156">
        <v>0</v>
      </c>
      <c r="O110" s="156">
        <f t="shared" si="11"/>
        <v>0</v>
      </c>
      <c r="P110" s="156">
        <v>0</v>
      </c>
      <c r="Q110" s="156">
        <f t="shared" si="12"/>
        <v>0</v>
      </c>
      <c r="R110" s="157"/>
      <c r="S110" s="157" t="s">
        <v>117</v>
      </c>
      <c r="T110" s="157" t="s">
        <v>118</v>
      </c>
      <c r="U110" s="157">
        <v>0</v>
      </c>
      <c r="V110" s="157">
        <f t="shared" si="13"/>
        <v>0</v>
      </c>
      <c r="W110" s="157"/>
      <c r="X110" s="157" t="s">
        <v>272</v>
      </c>
      <c r="Y110" s="157" t="s">
        <v>120</v>
      </c>
      <c r="Z110" s="146"/>
      <c r="AA110" s="146"/>
      <c r="AB110" s="146"/>
      <c r="AC110" s="146"/>
      <c r="AD110" s="146"/>
      <c r="AE110" s="146"/>
      <c r="AF110" s="146"/>
      <c r="AG110" s="146" t="s">
        <v>273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x14ac:dyDescent="0.2">
      <c r="A111" s="3"/>
      <c r="B111" s="4"/>
      <c r="C111" s="178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15</v>
      </c>
      <c r="AF111">
        <v>21</v>
      </c>
      <c r="AG111" t="s">
        <v>98</v>
      </c>
    </row>
    <row r="112" spans="1:60" x14ac:dyDescent="0.2">
      <c r="A112" s="149"/>
      <c r="B112" s="150" t="s">
        <v>30</v>
      </c>
      <c r="C112" s="174"/>
      <c r="D112" s="151"/>
      <c r="E112" s="152"/>
      <c r="F112" s="152"/>
      <c r="G112" s="166">
        <f>G8+G11+G35+G40+G49+G53+G55+G57+G66+G69+G73+G91+G103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287</v>
      </c>
    </row>
    <row r="113" spans="1:33" x14ac:dyDescent="0.2">
      <c r="A113" s="3"/>
      <c r="B113" s="4"/>
      <c r="C113" s="178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3"/>
      <c r="B114" s="4"/>
      <c r="C114" s="178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237" t="s">
        <v>288</v>
      </c>
      <c r="B115" s="237"/>
      <c r="C115" s="238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A116" s="239"/>
      <c r="B116" s="240"/>
      <c r="C116" s="241"/>
      <c r="D116" s="240"/>
      <c r="E116" s="240"/>
      <c r="F116" s="240"/>
      <c r="G116" s="24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G116" t="s">
        <v>289</v>
      </c>
    </row>
    <row r="117" spans="1:33" x14ac:dyDescent="0.2">
      <c r="A117" s="243"/>
      <c r="B117" s="244"/>
      <c r="C117" s="245"/>
      <c r="D117" s="244"/>
      <c r="E117" s="244"/>
      <c r="F117" s="244"/>
      <c r="G117" s="24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">
      <c r="A118" s="243"/>
      <c r="B118" s="244"/>
      <c r="C118" s="245"/>
      <c r="D118" s="244"/>
      <c r="E118" s="244"/>
      <c r="F118" s="244"/>
      <c r="G118" s="24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3" x14ac:dyDescent="0.2">
      <c r="A119" s="243"/>
      <c r="B119" s="244"/>
      <c r="C119" s="245"/>
      <c r="D119" s="244"/>
      <c r="E119" s="244"/>
      <c r="F119" s="244"/>
      <c r="G119" s="24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">
      <c r="A120" s="247"/>
      <c r="B120" s="248"/>
      <c r="C120" s="249"/>
      <c r="D120" s="248"/>
      <c r="E120" s="248"/>
      <c r="F120" s="248"/>
      <c r="G120" s="25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">
      <c r="A121" s="3"/>
      <c r="B121" s="4"/>
      <c r="C121" s="17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2">
      <c r="C122" s="179"/>
      <c r="D122" s="10"/>
      <c r="AG122" t="s">
        <v>290</v>
      </c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15:C115"/>
    <mergeCell ref="A116:G120"/>
    <mergeCell ref="A1:G1"/>
    <mergeCell ref="C2:G2"/>
    <mergeCell ref="C3:G3"/>
    <mergeCell ref="C4:G4"/>
  </mergeCells>
  <phoneticPr fontId="17" type="noConversion"/>
  <pageMargins left="0.59055118110236204" right="0.196850393700787" top="0.984251969" bottom="0.984251969" header="0.4921259845" footer="0.4921259845"/>
  <pageSetup paperSize="9" orientation="portrait" r:id="rId1"/>
  <headerFooter alignWithMargins="0"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7</v>
      </c>
      <c r="B1" s="251"/>
      <c r="C1" s="251"/>
      <c r="D1" s="251"/>
      <c r="E1" s="251"/>
      <c r="F1" s="251"/>
      <c r="G1" s="251"/>
      <c r="AG1" t="s">
        <v>86</v>
      </c>
    </row>
    <row r="2" spans="1:60" ht="24.95" customHeight="1" x14ac:dyDescent="0.2">
      <c r="A2" s="139" t="s">
        <v>8</v>
      </c>
      <c r="B2" s="48" t="s">
        <v>43</v>
      </c>
      <c r="C2" s="252" t="s">
        <v>44</v>
      </c>
      <c r="D2" s="253"/>
      <c r="E2" s="253"/>
      <c r="F2" s="253"/>
      <c r="G2" s="254"/>
      <c r="AG2" t="s">
        <v>87</v>
      </c>
    </row>
    <row r="3" spans="1:60" ht="24.95" customHeight="1" x14ac:dyDescent="0.2">
      <c r="A3" s="139" t="s">
        <v>9</v>
      </c>
      <c r="B3" s="48" t="s">
        <v>51</v>
      </c>
      <c r="C3" s="252" t="s">
        <v>52</v>
      </c>
      <c r="D3" s="253"/>
      <c r="E3" s="253"/>
      <c r="F3" s="253"/>
      <c r="G3" s="254"/>
      <c r="AC3" s="120" t="s">
        <v>87</v>
      </c>
      <c r="AG3" t="s">
        <v>88</v>
      </c>
    </row>
    <row r="4" spans="1:60" ht="24.95" customHeight="1" x14ac:dyDescent="0.2">
      <c r="A4" s="140" t="s">
        <v>10</v>
      </c>
      <c r="B4" s="141" t="s">
        <v>43</v>
      </c>
      <c r="C4" s="255" t="s">
        <v>44</v>
      </c>
      <c r="D4" s="256"/>
      <c r="E4" s="256"/>
      <c r="F4" s="256"/>
      <c r="G4" s="257"/>
      <c r="AG4" t="s">
        <v>89</v>
      </c>
    </row>
    <row r="5" spans="1:60" x14ac:dyDescent="0.2">
      <c r="D5" s="10"/>
    </row>
    <row r="6" spans="1:60" ht="38.25" x14ac:dyDescent="0.2">
      <c r="A6" s="142" t="s">
        <v>90</v>
      </c>
      <c r="B6" s="144" t="s">
        <v>91</v>
      </c>
      <c r="C6" s="144" t="s">
        <v>92</v>
      </c>
      <c r="D6" s="143" t="s">
        <v>93</v>
      </c>
      <c r="E6" s="142" t="s">
        <v>94</v>
      </c>
      <c r="F6" s="142" t="s">
        <v>95</v>
      </c>
      <c r="G6" s="142" t="s">
        <v>30</v>
      </c>
      <c r="H6" s="145" t="s">
        <v>31</v>
      </c>
      <c r="I6" s="145" t="s">
        <v>96</v>
      </c>
      <c r="J6" s="145" t="s">
        <v>32</v>
      </c>
      <c r="K6" s="145" t="s">
        <v>97</v>
      </c>
      <c r="L6" s="145" t="s">
        <v>98</v>
      </c>
      <c r="M6" s="145" t="s">
        <v>99</v>
      </c>
      <c r="N6" s="145" t="s">
        <v>100</v>
      </c>
      <c r="O6" s="145" t="s">
        <v>101</v>
      </c>
      <c r="P6" s="145" t="s">
        <v>102</v>
      </c>
      <c r="Q6" s="145" t="s">
        <v>103</v>
      </c>
      <c r="R6" s="145" t="s">
        <v>104</v>
      </c>
      <c r="S6" s="145" t="s">
        <v>105</v>
      </c>
      <c r="T6" s="145" t="s">
        <v>106</v>
      </c>
      <c r="U6" s="145" t="s">
        <v>107</v>
      </c>
      <c r="V6" s="145" t="s">
        <v>108</v>
      </c>
      <c r="W6" s="145" t="s">
        <v>109</v>
      </c>
      <c r="X6" s="145" t="s">
        <v>110</v>
      </c>
      <c r="Y6" s="145" t="s">
        <v>111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49" t="s">
        <v>112</v>
      </c>
      <c r="B8" s="150" t="s">
        <v>59</v>
      </c>
      <c r="C8" s="174" t="s">
        <v>60</v>
      </c>
      <c r="D8" s="163"/>
      <c r="E8" s="164"/>
      <c r="F8" s="165"/>
      <c r="G8" s="166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1"/>
      <c r="O8" s="161">
        <f>SUM(O9:O10)</f>
        <v>0</v>
      </c>
      <c r="P8" s="161"/>
      <c r="Q8" s="161">
        <f>SUM(Q9:Q10)</f>
        <v>0</v>
      </c>
      <c r="R8" s="162"/>
      <c r="S8" s="162"/>
      <c r="T8" s="162"/>
      <c r="U8" s="162"/>
      <c r="V8" s="162">
        <f>SUM(V9:V10)</f>
        <v>0</v>
      </c>
      <c r="W8" s="162"/>
      <c r="X8" s="162"/>
      <c r="Y8" s="162"/>
      <c r="AG8" t="s">
        <v>113</v>
      </c>
    </row>
    <row r="9" spans="1:60" outlineLevel="1" x14ac:dyDescent="0.2">
      <c r="A9" s="167">
        <v>1</v>
      </c>
      <c r="B9" s="168" t="s">
        <v>114</v>
      </c>
      <c r="C9" s="175" t="s">
        <v>115</v>
      </c>
      <c r="D9" s="169" t="s">
        <v>116</v>
      </c>
      <c r="E9" s="170">
        <v>7</v>
      </c>
      <c r="F9" s="171"/>
      <c r="G9" s="172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15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117</v>
      </c>
      <c r="T9" s="157" t="s">
        <v>118</v>
      </c>
      <c r="U9" s="157">
        <v>0</v>
      </c>
      <c r="V9" s="157">
        <f>ROUND(E9*U9,2)</f>
        <v>0</v>
      </c>
      <c r="W9" s="157"/>
      <c r="X9" s="157" t="s">
        <v>119</v>
      </c>
      <c r="Y9" s="157" t="s">
        <v>120</v>
      </c>
      <c r="Z9" s="146"/>
      <c r="AA9" s="146"/>
      <c r="AB9" s="146"/>
      <c r="AC9" s="146"/>
      <c r="AD9" s="146"/>
      <c r="AE9" s="146"/>
      <c r="AF9" s="146"/>
      <c r="AG9" s="146" t="s">
        <v>121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7">
        <v>2</v>
      </c>
      <c r="B10" s="168" t="s">
        <v>122</v>
      </c>
      <c r="C10" s="175" t="s">
        <v>123</v>
      </c>
      <c r="D10" s="169" t="s">
        <v>116</v>
      </c>
      <c r="E10" s="170">
        <v>7</v>
      </c>
      <c r="F10" s="171"/>
      <c r="G10" s="172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15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117</v>
      </c>
      <c r="T10" s="157" t="s">
        <v>118</v>
      </c>
      <c r="U10" s="157">
        <v>0</v>
      </c>
      <c r="V10" s="157">
        <f>ROUND(E10*U10,2)</f>
        <v>0</v>
      </c>
      <c r="W10" s="157"/>
      <c r="X10" s="157" t="s">
        <v>119</v>
      </c>
      <c r="Y10" s="157" t="s">
        <v>120</v>
      </c>
      <c r="Z10" s="146"/>
      <c r="AA10" s="146"/>
      <c r="AB10" s="146"/>
      <c r="AC10" s="146"/>
      <c r="AD10" s="146"/>
      <c r="AE10" s="146"/>
      <c r="AF10" s="146"/>
      <c r="AG10" s="146" t="s">
        <v>124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49" t="s">
        <v>112</v>
      </c>
      <c r="B11" s="150" t="s">
        <v>69</v>
      </c>
      <c r="C11" s="174" t="s">
        <v>70</v>
      </c>
      <c r="D11" s="163"/>
      <c r="E11" s="164"/>
      <c r="F11" s="165"/>
      <c r="G11" s="166">
        <f>SUMIF(AG12:AG34,"&lt;&gt;NOR",G12:G34)</f>
        <v>0</v>
      </c>
      <c r="H11" s="162"/>
      <c r="I11" s="162">
        <f>SUM(I12:I34)</f>
        <v>0</v>
      </c>
      <c r="J11" s="162"/>
      <c r="K11" s="162">
        <f>SUM(K12:K34)</f>
        <v>0</v>
      </c>
      <c r="L11" s="162"/>
      <c r="M11" s="162">
        <f>SUM(M12:M34)</f>
        <v>0</v>
      </c>
      <c r="N11" s="161"/>
      <c r="O11" s="161">
        <f>SUM(O12:O34)</f>
        <v>0.03</v>
      </c>
      <c r="P11" s="161"/>
      <c r="Q11" s="161">
        <f>SUM(Q12:Q34)</f>
        <v>4.21</v>
      </c>
      <c r="R11" s="162"/>
      <c r="S11" s="162"/>
      <c r="T11" s="162"/>
      <c r="U11" s="162"/>
      <c r="V11" s="162">
        <f>SUM(V12:V34)</f>
        <v>109.59</v>
      </c>
      <c r="W11" s="162"/>
      <c r="X11" s="162"/>
      <c r="Y11" s="162"/>
      <c r="AG11" t="s">
        <v>113</v>
      </c>
    </row>
    <row r="12" spans="1:60" ht="22.5" outlineLevel="1" x14ac:dyDescent="0.2">
      <c r="A12" s="167">
        <v>3</v>
      </c>
      <c r="B12" s="168" t="s">
        <v>125</v>
      </c>
      <c r="C12" s="175" t="s">
        <v>126</v>
      </c>
      <c r="D12" s="169" t="s">
        <v>127</v>
      </c>
      <c r="E12" s="170">
        <v>12.622400000000001</v>
      </c>
      <c r="F12" s="171"/>
      <c r="G12" s="172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15</v>
      </c>
      <c r="M12" s="157">
        <f>G12*(1+L12/100)</f>
        <v>0</v>
      </c>
      <c r="N12" s="156">
        <v>0</v>
      </c>
      <c r="O12" s="156">
        <f>ROUND(E12*N12,2)</f>
        <v>0</v>
      </c>
      <c r="P12" s="156">
        <v>0.02</v>
      </c>
      <c r="Q12" s="156">
        <f>ROUND(E12*P12,2)</f>
        <v>0.25</v>
      </c>
      <c r="R12" s="157"/>
      <c r="S12" s="157" t="s">
        <v>128</v>
      </c>
      <c r="T12" s="157" t="s">
        <v>128</v>
      </c>
      <c r="U12" s="157">
        <v>0.23</v>
      </c>
      <c r="V12" s="157">
        <f>ROUND(E12*U12,2)</f>
        <v>2.9</v>
      </c>
      <c r="W12" s="157"/>
      <c r="X12" s="157" t="s">
        <v>119</v>
      </c>
      <c r="Y12" s="157" t="s">
        <v>120</v>
      </c>
      <c r="Z12" s="146"/>
      <c r="AA12" s="146"/>
      <c r="AB12" s="146"/>
      <c r="AC12" s="146"/>
      <c r="AD12" s="146"/>
      <c r="AE12" s="146"/>
      <c r="AF12" s="146"/>
      <c r="AG12" s="146" t="s">
        <v>121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176" t="s">
        <v>291</v>
      </c>
      <c r="D13" s="159"/>
      <c r="E13" s="160">
        <v>12.622400000000001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130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7">
        <v>4</v>
      </c>
      <c r="B14" s="168" t="s">
        <v>131</v>
      </c>
      <c r="C14" s="175" t="s">
        <v>132</v>
      </c>
      <c r="D14" s="169" t="s">
        <v>133</v>
      </c>
      <c r="E14" s="170">
        <v>12.88</v>
      </c>
      <c r="F14" s="171"/>
      <c r="G14" s="172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15</v>
      </c>
      <c r="M14" s="157">
        <f>G14*(1+L14/100)</f>
        <v>0</v>
      </c>
      <c r="N14" s="156">
        <v>0</v>
      </c>
      <c r="O14" s="156">
        <f>ROUND(E14*N14,2)</f>
        <v>0</v>
      </c>
      <c r="P14" s="156">
        <v>4.0000000000000002E-4</v>
      </c>
      <c r="Q14" s="156">
        <f>ROUND(E14*P14,2)</f>
        <v>0.01</v>
      </c>
      <c r="R14" s="157"/>
      <c r="S14" s="157" t="s">
        <v>128</v>
      </c>
      <c r="T14" s="157" t="s">
        <v>128</v>
      </c>
      <c r="U14" s="157">
        <v>7.0000000000000007E-2</v>
      </c>
      <c r="V14" s="157">
        <f>ROUND(E14*U14,2)</f>
        <v>0.9</v>
      </c>
      <c r="W14" s="157"/>
      <c r="X14" s="157" t="s">
        <v>119</v>
      </c>
      <c r="Y14" s="157" t="s">
        <v>120</v>
      </c>
      <c r="Z14" s="146"/>
      <c r="AA14" s="146"/>
      <c r="AB14" s="146"/>
      <c r="AC14" s="146"/>
      <c r="AD14" s="146"/>
      <c r="AE14" s="146"/>
      <c r="AF14" s="146"/>
      <c r="AG14" s="146" t="s">
        <v>121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6" t="s">
        <v>292</v>
      </c>
      <c r="D15" s="159"/>
      <c r="E15" s="160">
        <v>12.88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6"/>
      <c r="AA15" s="146"/>
      <c r="AB15" s="146"/>
      <c r="AC15" s="146"/>
      <c r="AD15" s="146"/>
      <c r="AE15" s="146"/>
      <c r="AF15" s="146"/>
      <c r="AG15" s="146" t="s">
        <v>130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67">
        <v>5</v>
      </c>
      <c r="B16" s="168" t="s">
        <v>135</v>
      </c>
      <c r="C16" s="175" t="s">
        <v>136</v>
      </c>
      <c r="D16" s="169" t="s">
        <v>127</v>
      </c>
      <c r="E16" s="170">
        <v>12.622400000000001</v>
      </c>
      <c r="F16" s="171"/>
      <c r="G16" s="172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15</v>
      </c>
      <c r="M16" s="157">
        <f>G16*(1+L16/100)</f>
        <v>0</v>
      </c>
      <c r="N16" s="156">
        <v>0</v>
      </c>
      <c r="O16" s="156">
        <f>ROUND(E16*N16,2)</f>
        <v>0</v>
      </c>
      <c r="P16" s="156">
        <v>1.8E-3</v>
      </c>
      <c r="Q16" s="156">
        <f>ROUND(E16*P16,2)</f>
        <v>0.02</v>
      </c>
      <c r="R16" s="157"/>
      <c r="S16" s="157" t="s">
        <v>117</v>
      </c>
      <c r="T16" s="157" t="s">
        <v>137</v>
      </c>
      <c r="U16" s="157">
        <v>0.16500000000000001</v>
      </c>
      <c r="V16" s="157">
        <f>ROUND(E16*U16,2)</f>
        <v>2.08</v>
      </c>
      <c r="W16" s="157"/>
      <c r="X16" s="157" t="s">
        <v>119</v>
      </c>
      <c r="Y16" s="157" t="s">
        <v>120</v>
      </c>
      <c r="Z16" s="146"/>
      <c r="AA16" s="146"/>
      <c r="AB16" s="146"/>
      <c r="AC16" s="146"/>
      <c r="AD16" s="146"/>
      <c r="AE16" s="146"/>
      <c r="AF16" s="146"/>
      <c r="AG16" s="146" t="s">
        <v>121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76" t="s">
        <v>293</v>
      </c>
      <c r="D17" s="159"/>
      <c r="E17" s="160">
        <v>12.622400000000001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130</v>
      </c>
      <c r="AH17" s="146">
        <v>5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67">
        <v>6</v>
      </c>
      <c r="B18" s="168" t="s">
        <v>139</v>
      </c>
      <c r="C18" s="175" t="s">
        <v>140</v>
      </c>
      <c r="D18" s="169" t="s">
        <v>141</v>
      </c>
      <c r="E18" s="170">
        <v>1.26224</v>
      </c>
      <c r="F18" s="171"/>
      <c r="G18" s="172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15</v>
      </c>
      <c r="M18" s="157">
        <f>G18*(1+L18/100)</f>
        <v>0</v>
      </c>
      <c r="N18" s="156">
        <v>0</v>
      </c>
      <c r="O18" s="156">
        <f>ROUND(E18*N18,2)</f>
        <v>0</v>
      </c>
      <c r="P18" s="156">
        <v>2.2000000000000002</v>
      </c>
      <c r="Q18" s="156">
        <f>ROUND(E18*P18,2)</f>
        <v>2.78</v>
      </c>
      <c r="R18" s="157"/>
      <c r="S18" s="157" t="s">
        <v>128</v>
      </c>
      <c r="T18" s="157" t="s">
        <v>128</v>
      </c>
      <c r="U18" s="157">
        <v>12.56</v>
      </c>
      <c r="V18" s="157">
        <f>ROUND(E18*U18,2)</f>
        <v>15.85</v>
      </c>
      <c r="W18" s="157"/>
      <c r="X18" s="157" t="s">
        <v>119</v>
      </c>
      <c r="Y18" s="157" t="s">
        <v>120</v>
      </c>
      <c r="Z18" s="146"/>
      <c r="AA18" s="146"/>
      <c r="AB18" s="146"/>
      <c r="AC18" s="146"/>
      <c r="AD18" s="146"/>
      <c r="AE18" s="146"/>
      <c r="AF18" s="146"/>
      <c r="AG18" s="146" t="s">
        <v>121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176" t="s">
        <v>294</v>
      </c>
      <c r="D19" s="159"/>
      <c r="E19" s="160">
        <v>1.26224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130</v>
      </c>
      <c r="AH19" s="146">
        <v>5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7">
        <v>7</v>
      </c>
      <c r="B20" s="168" t="s">
        <v>143</v>
      </c>
      <c r="C20" s="175" t="s">
        <v>144</v>
      </c>
      <c r="D20" s="169" t="s">
        <v>127</v>
      </c>
      <c r="E20" s="170">
        <v>12.622400000000001</v>
      </c>
      <c r="F20" s="171"/>
      <c r="G20" s="172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15</v>
      </c>
      <c r="M20" s="157">
        <f>G20*(1+L20/100)</f>
        <v>0</v>
      </c>
      <c r="N20" s="156">
        <v>0</v>
      </c>
      <c r="O20" s="156">
        <f>ROUND(E20*N20,2)</f>
        <v>0</v>
      </c>
      <c r="P20" s="156">
        <v>9.7400000000000004E-3</v>
      </c>
      <c r="Q20" s="156">
        <f>ROUND(E20*P20,2)</f>
        <v>0.12</v>
      </c>
      <c r="R20" s="157"/>
      <c r="S20" s="157" t="s">
        <v>128</v>
      </c>
      <c r="T20" s="157" t="s">
        <v>128</v>
      </c>
      <c r="U20" s="157">
        <v>4.3999999999999997E-2</v>
      </c>
      <c r="V20" s="157">
        <f>ROUND(E20*U20,2)</f>
        <v>0.56000000000000005</v>
      </c>
      <c r="W20" s="157"/>
      <c r="X20" s="157" t="s">
        <v>119</v>
      </c>
      <c r="Y20" s="157" t="s">
        <v>120</v>
      </c>
      <c r="Z20" s="146"/>
      <c r="AA20" s="146"/>
      <c r="AB20" s="146"/>
      <c r="AC20" s="146"/>
      <c r="AD20" s="146"/>
      <c r="AE20" s="146"/>
      <c r="AF20" s="146"/>
      <c r="AG20" s="146" t="s">
        <v>121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76" t="s">
        <v>293</v>
      </c>
      <c r="D21" s="159"/>
      <c r="E21" s="160">
        <v>12.622400000000001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130</v>
      </c>
      <c r="AH21" s="146">
        <v>5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7">
        <v>8</v>
      </c>
      <c r="B22" s="168" t="s">
        <v>145</v>
      </c>
      <c r="C22" s="175" t="s">
        <v>146</v>
      </c>
      <c r="D22" s="169" t="s">
        <v>147</v>
      </c>
      <c r="E22" s="170">
        <v>99</v>
      </c>
      <c r="F22" s="171"/>
      <c r="G22" s="172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15</v>
      </c>
      <c r="M22" s="157">
        <f>G22*(1+L22/100)</f>
        <v>0</v>
      </c>
      <c r="N22" s="156">
        <v>0</v>
      </c>
      <c r="O22" s="156">
        <f>ROUND(E22*N22,2)</f>
        <v>0</v>
      </c>
      <c r="P22" s="156">
        <v>0</v>
      </c>
      <c r="Q22" s="156">
        <f>ROUND(E22*P22,2)</f>
        <v>0</v>
      </c>
      <c r="R22" s="157"/>
      <c r="S22" s="157" t="s">
        <v>128</v>
      </c>
      <c r="T22" s="157" t="s">
        <v>128</v>
      </c>
      <c r="U22" s="157">
        <v>0.29899999999999999</v>
      </c>
      <c r="V22" s="157">
        <f>ROUND(E22*U22,2)</f>
        <v>29.6</v>
      </c>
      <c r="W22" s="157"/>
      <c r="X22" s="157" t="s">
        <v>119</v>
      </c>
      <c r="Y22" s="157" t="s">
        <v>120</v>
      </c>
      <c r="Z22" s="146"/>
      <c r="AA22" s="146"/>
      <c r="AB22" s="146"/>
      <c r="AC22" s="146"/>
      <c r="AD22" s="146"/>
      <c r="AE22" s="146"/>
      <c r="AF22" s="146"/>
      <c r="AG22" s="146" t="s">
        <v>121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76" t="s">
        <v>148</v>
      </c>
      <c r="D23" s="159"/>
      <c r="E23" s="160"/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130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76" t="s">
        <v>295</v>
      </c>
      <c r="D24" s="159"/>
      <c r="E24" s="160">
        <v>63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130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76" t="s">
        <v>150</v>
      </c>
      <c r="D25" s="159"/>
      <c r="E25" s="160">
        <v>36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130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7">
        <v>9</v>
      </c>
      <c r="B26" s="168" t="s">
        <v>151</v>
      </c>
      <c r="C26" s="175" t="s">
        <v>152</v>
      </c>
      <c r="D26" s="169" t="s">
        <v>153</v>
      </c>
      <c r="E26" s="170">
        <v>532</v>
      </c>
      <c r="F26" s="171"/>
      <c r="G26" s="172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15</v>
      </c>
      <c r="M26" s="157">
        <f>G26*(1+L26/100)</f>
        <v>0</v>
      </c>
      <c r="N26" s="156">
        <v>6.0000000000000002E-5</v>
      </c>
      <c r="O26" s="156">
        <f>ROUND(E26*N26,2)</f>
        <v>0.03</v>
      </c>
      <c r="P26" s="156">
        <v>1E-3</v>
      </c>
      <c r="Q26" s="156">
        <f>ROUND(E26*P26,2)</f>
        <v>0.53</v>
      </c>
      <c r="R26" s="157"/>
      <c r="S26" s="157" t="s">
        <v>128</v>
      </c>
      <c r="T26" s="157" t="s">
        <v>128</v>
      </c>
      <c r="U26" s="157">
        <v>9.7000000000000003E-2</v>
      </c>
      <c r="V26" s="157">
        <f>ROUND(E26*U26,2)</f>
        <v>51.6</v>
      </c>
      <c r="W26" s="157"/>
      <c r="X26" s="157" t="s">
        <v>119</v>
      </c>
      <c r="Y26" s="157" t="s">
        <v>120</v>
      </c>
      <c r="Z26" s="146"/>
      <c r="AA26" s="146"/>
      <c r="AB26" s="146"/>
      <c r="AC26" s="146"/>
      <c r="AD26" s="146"/>
      <c r="AE26" s="146"/>
      <c r="AF26" s="146"/>
      <c r="AG26" s="146" t="s">
        <v>121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76" t="s">
        <v>296</v>
      </c>
      <c r="D27" s="159"/>
      <c r="E27" s="160">
        <v>532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130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7">
        <v>10</v>
      </c>
      <c r="B28" s="168" t="s">
        <v>155</v>
      </c>
      <c r="C28" s="175" t="s">
        <v>156</v>
      </c>
      <c r="D28" s="169" t="s">
        <v>133</v>
      </c>
      <c r="E28" s="170">
        <v>26.6</v>
      </c>
      <c r="F28" s="171"/>
      <c r="G28" s="172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15</v>
      </c>
      <c r="M28" s="157">
        <f>G28*(1+L28/100)</f>
        <v>0</v>
      </c>
      <c r="N28" s="156">
        <v>0</v>
      </c>
      <c r="O28" s="156">
        <f>ROUND(E28*N28,2)</f>
        <v>0</v>
      </c>
      <c r="P28" s="156">
        <v>2.3E-3</v>
      </c>
      <c r="Q28" s="156">
        <f>ROUND(E28*P28,2)</f>
        <v>0.06</v>
      </c>
      <c r="R28" s="157"/>
      <c r="S28" s="157" t="s">
        <v>128</v>
      </c>
      <c r="T28" s="157" t="s">
        <v>128</v>
      </c>
      <c r="U28" s="157">
        <v>0.10349999999999999</v>
      </c>
      <c r="V28" s="157">
        <f>ROUND(E28*U28,2)</f>
        <v>2.75</v>
      </c>
      <c r="W28" s="157"/>
      <c r="X28" s="157" t="s">
        <v>119</v>
      </c>
      <c r="Y28" s="157" t="s">
        <v>120</v>
      </c>
      <c r="Z28" s="146"/>
      <c r="AA28" s="146"/>
      <c r="AB28" s="146"/>
      <c r="AC28" s="146"/>
      <c r="AD28" s="146"/>
      <c r="AE28" s="146"/>
      <c r="AF28" s="146"/>
      <c r="AG28" s="146" t="s">
        <v>121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76" t="s">
        <v>297</v>
      </c>
      <c r="D29" s="159"/>
      <c r="E29" s="160">
        <v>26.6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6"/>
      <c r="AA29" s="146"/>
      <c r="AB29" s="146"/>
      <c r="AC29" s="146"/>
      <c r="AD29" s="146"/>
      <c r="AE29" s="146"/>
      <c r="AF29" s="146"/>
      <c r="AG29" s="146" t="s">
        <v>130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7">
        <v>11</v>
      </c>
      <c r="B30" s="168" t="s">
        <v>158</v>
      </c>
      <c r="C30" s="175" t="s">
        <v>159</v>
      </c>
      <c r="D30" s="169" t="s">
        <v>127</v>
      </c>
      <c r="E30" s="170">
        <v>17.942399999999999</v>
      </c>
      <c r="F30" s="171"/>
      <c r="G30" s="172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15</v>
      </c>
      <c r="M30" s="157">
        <f>G30*(1+L30/100)</f>
        <v>0</v>
      </c>
      <c r="N30" s="156">
        <v>0</v>
      </c>
      <c r="O30" s="156">
        <f>ROUND(E30*N30,2)</f>
        <v>0</v>
      </c>
      <c r="P30" s="156">
        <v>0.02</v>
      </c>
      <c r="Q30" s="156">
        <f>ROUND(E30*P30,2)</f>
        <v>0.36</v>
      </c>
      <c r="R30" s="157"/>
      <c r="S30" s="157" t="s">
        <v>117</v>
      </c>
      <c r="T30" s="157" t="s">
        <v>160</v>
      </c>
      <c r="U30" s="157">
        <v>0.17</v>
      </c>
      <c r="V30" s="157">
        <f>ROUND(E30*U30,2)</f>
        <v>3.05</v>
      </c>
      <c r="W30" s="157"/>
      <c r="X30" s="157" t="s">
        <v>119</v>
      </c>
      <c r="Y30" s="157" t="s">
        <v>120</v>
      </c>
      <c r="Z30" s="146"/>
      <c r="AA30" s="146"/>
      <c r="AB30" s="146"/>
      <c r="AC30" s="146"/>
      <c r="AD30" s="146"/>
      <c r="AE30" s="146"/>
      <c r="AF30" s="146"/>
      <c r="AG30" s="146" t="s">
        <v>121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76" t="s">
        <v>298</v>
      </c>
      <c r="D31" s="159"/>
      <c r="E31" s="160">
        <v>12.622400000000001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6"/>
      <c r="AA31" s="146"/>
      <c r="AB31" s="146"/>
      <c r="AC31" s="146"/>
      <c r="AD31" s="146"/>
      <c r="AE31" s="146"/>
      <c r="AF31" s="146"/>
      <c r="AG31" s="146" t="s">
        <v>130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76" t="s">
        <v>299</v>
      </c>
      <c r="D32" s="159"/>
      <c r="E32" s="160">
        <v>5.32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130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67">
        <v>12</v>
      </c>
      <c r="B33" s="168" t="s">
        <v>163</v>
      </c>
      <c r="C33" s="175" t="s">
        <v>164</v>
      </c>
      <c r="D33" s="169" t="s">
        <v>127</v>
      </c>
      <c r="E33" s="170">
        <v>5.04</v>
      </c>
      <c r="F33" s="171"/>
      <c r="G33" s="172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15</v>
      </c>
      <c r="M33" s="157">
        <f>G33*(1+L33/100)</f>
        <v>0</v>
      </c>
      <c r="N33" s="156">
        <v>0</v>
      </c>
      <c r="O33" s="156">
        <f>ROUND(E33*N33,2)</f>
        <v>0</v>
      </c>
      <c r="P33" s="156">
        <v>1.6E-2</v>
      </c>
      <c r="Q33" s="156">
        <f>ROUND(E33*P33,2)</f>
        <v>0.08</v>
      </c>
      <c r="R33" s="157"/>
      <c r="S33" s="157" t="s">
        <v>128</v>
      </c>
      <c r="T33" s="157" t="s">
        <v>128</v>
      </c>
      <c r="U33" s="157">
        <v>0.06</v>
      </c>
      <c r="V33" s="157">
        <f>ROUND(E33*U33,2)</f>
        <v>0.3</v>
      </c>
      <c r="W33" s="157"/>
      <c r="X33" s="157" t="s">
        <v>119</v>
      </c>
      <c r="Y33" s="157" t="s">
        <v>120</v>
      </c>
      <c r="Z33" s="146"/>
      <c r="AA33" s="146"/>
      <c r="AB33" s="146"/>
      <c r="AC33" s="146"/>
      <c r="AD33" s="146"/>
      <c r="AE33" s="146"/>
      <c r="AF33" s="146"/>
      <c r="AG33" s="146" t="s">
        <v>121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76" t="s">
        <v>300</v>
      </c>
      <c r="D34" s="159"/>
      <c r="E34" s="160">
        <v>5.04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6"/>
      <c r="AA34" s="146"/>
      <c r="AB34" s="146"/>
      <c r="AC34" s="146"/>
      <c r="AD34" s="146"/>
      <c r="AE34" s="146"/>
      <c r="AF34" s="146"/>
      <c r="AG34" s="146" t="s">
        <v>130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49" t="s">
        <v>112</v>
      </c>
      <c r="B35" s="150" t="s">
        <v>61</v>
      </c>
      <c r="C35" s="174" t="s">
        <v>62</v>
      </c>
      <c r="D35" s="163"/>
      <c r="E35" s="164"/>
      <c r="F35" s="165"/>
      <c r="G35" s="166">
        <f>SUMIF(AG36:AG39,"&lt;&gt;NOR",G36:G39)</f>
        <v>0</v>
      </c>
      <c r="H35" s="162"/>
      <c r="I35" s="162">
        <f>SUM(I36:I39)</f>
        <v>0</v>
      </c>
      <c r="J35" s="162"/>
      <c r="K35" s="162">
        <f>SUM(K36:K39)</f>
        <v>0</v>
      </c>
      <c r="L35" s="162"/>
      <c r="M35" s="162">
        <f>SUM(M36:M39)</f>
        <v>0</v>
      </c>
      <c r="N35" s="161"/>
      <c r="O35" s="161">
        <f>SUM(O36:O39)</f>
        <v>0.54</v>
      </c>
      <c r="P35" s="161"/>
      <c r="Q35" s="161">
        <f>SUM(Q36:Q39)</f>
        <v>0</v>
      </c>
      <c r="R35" s="162"/>
      <c r="S35" s="162"/>
      <c r="T35" s="162"/>
      <c r="U35" s="162"/>
      <c r="V35" s="162">
        <f>SUM(V36:V39)</f>
        <v>18.2</v>
      </c>
      <c r="W35" s="162"/>
      <c r="X35" s="162"/>
      <c r="Y35" s="162"/>
      <c r="AG35" t="s">
        <v>113</v>
      </c>
    </row>
    <row r="36" spans="1:60" ht="22.5" outlineLevel="1" x14ac:dyDescent="0.2">
      <c r="A36" s="167">
        <v>13</v>
      </c>
      <c r="B36" s="168" t="s">
        <v>166</v>
      </c>
      <c r="C36" s="175" t="s">
        <v>167</v>
      </c>
      <c r="D36" s="169" t="s">
        <v>127</v>
      </c>
      <c r="E36" s="170">
        <v>17.942399999999999</v>
      </c>
      <c r="F36" s="171"/>
      <c r="G36" s="172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15</v>
      </c>
      <c r="M36" s="157">
        <f>G36*(1+L36/100)</f>
        <v>0</v>
      </c>
      <c r="N36" s="156">
        <v>2.366E-2</v>
      </c>
      <c r="O36" s="156">
        <f>ROUND(E36*N36,2)</f>
        <v>0.42</v>
      </c>
      <c r="P36" s="156">
        <v>0</v>
      </c>
      <c r="Q36" s="156">
        <f>ROUND(E36*P36,2)</f>
        <v>0</v>
      </c>
      <c r="R36" s="157"/>
      <c r="S36" s="157" t="s">
        <v>128</v>
      </c>
      <c r="T36" s="157" t="s">
        <v>128</v>
      </c>
      <c r="U36" s="157">
        <v>0.85426999999999997</v>
      </c>
      <c r="V36" s="157">
        <f>ROUND(E36*U36,2)</f>
        <v>15.33</v>
      </c>
      <c r="W36" s="157"/>
      <c r="X36" s="157" t="s">
        <v>119</v>
      </c>
      <c r="Y36" s="157" t="s">
        <v>120</v>
      </c>
      <c r="Z36" s="146"/>
      <c r="AA36" s="146"/>
      <c r="AB36" s="146"/>
      <c r="AC36" s="146"/>
      <c r="AD36" s="146"/>
      <c r="AE36" s="146"/>
      <c r="AF36" s="146"/>
      <c r="AG36" s="146" t="s">
        <v>121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76" t="s">
        <v>301</v>
      </c>
      <c r="D37" s="159"/>
      <c r="E37" s="160">
        <v>17.942399999999999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6"/>
      <c r="AA37" s="146"/>
      <c r="AB37" s="146"/>
      <c r="AC37" s="146"/>
      <c r="AD37" s="146"/>
      <c r="AE37" s="146"/>
      <c r="AF37" s="146"/>
      <c r="AG37" s="146" t="s">
        <v>130</v>
      </c>
      <c r="AH37" s="146">
        <v>5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7">
        <v>14</v>
      </c>
      <c r="B38" s="168" t="s">
        <v>169</v>
      </c>
      <c r="C38" s="175" t="s">
        <v>170</v>
      </c>
      <c r="D38" s="169" t="s">
        <v>127</v>
      </c>
      <c r="E38" s="170">
        <v>5.04</v>
      </c>
      <c r="F38" s="171"/>
      <c r="G38" s="172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15</v>
      </c>
      <c r="M38" s="157">
        <f>G38*(1+L38/100)</f>
        <v>0</v>
      </c>
      <c r="N38" s="156">
        <v>2.3210000000000001E-2</v>
      </c>
      <c r="O38" s="156">
        <f>ROUND(E38*N38,2)</f>
        <v>0.12</v>
      </c>
      <c r="P38" s="156">
        <v>0</v>
      </c>
      <c r="Q38" s="156">
        <f>ROUND(E38*P38,2)</f>
        <v>0</v>
      </c>
      <c r="R38" s="157"/>
      <c r="S38" s="157" t="s">
        <v>128</v>
      </c>
      <c r="T38" s="157" t="s">
        <v>128</v>
      </c>
      <c r="U38" s="157">
        <v>0.56884000000000001</v>
      </c>
      <c r="V38" s="157">
        <f>ROUND(E38*U38,2)</f>
        <v>2.87</v>
      </c>
      <c r="W38" s="157"/>
      <c r="X38" s="157" t="s">
        <v>119</v>
      </c>
      <c r="Y38" s="157" t="s">
        <v>120</v>
      </c>
      <c r="Z38" s="146"/>
      <c r="AA38" s="146"/>
      <c r="AB38" s="146"/>
      <c r="AC38" s="146"/>
      <c r="AD38" s="146"/>
      <c r="AE38" s="146"/>
      <c r="AF38" s="146"/>
      <c r="AG38" s="146" t="s">
        <v>121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76" t="s">
        <v>302</v>
      </c>
      <c r="D39" s="159"/>
      <c r="E39" s="160">
        <v>5.04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130</v>
      </c>
      <c r="AH39" s="146">
        <v>5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49" t="s">
        <v>112</v>
      </c>
      <c r="B40" s="150" t="s">
        <v>63</v>
      </c>
      <c r="C40" s="174" t="s">
        <v>64</v>
      </c>
      <c r="D40" s="163"/>
      <c r="E40" s="164"/>
      <c r="F40" s="165"/>
      <c r="G40" s="166">
        <f>SUMIF(AG41:AG48,"&lt;&gt;NOR",G41:G48)</f>
        <v>0</v>
      </c>
      <c r="H40" s="162"/>
      <c r="I40" s="162">
        <f>SUM(I41:I48)</f>
        <v>0</v>
      </c>
      <c r="J40" s="162"/>
      <c r="K40" s="162">
        <f>SUM(K41:K48)</f>
        <v>0</v>
      </c>
      <c r="L40" s="162"/>
      <c r="M40" s="162">
        <f>SUM(M41:M48)</f>
        <v>0</v>
      </c>
      <c r="N40" s="161"/>
      <c r="O40" s="161">
        <f>SUM(O41:O48)</f>
        <v>2.78</v>
      </c>
      <c r="P40" s="161"/>
      <c r="Q40" s="161">
        <f>SUM(Q41:Q48)</f>
        <v>0</v>
      </c>
      <c r="R40" s="162"/>
      <c r="S40" s="162"/>
      <c r="T40" s="162"/>
      <c r="U40" s="162"/>
      <c r="V40" s="162">
        <f>SUM(V41:V48)</f>
        <v>14.329999999999998</v>
      </c>
      <c r="W40" s="162"/>
      <c r="X40" s="162"/>
      <c r="Y40" s="162"/>
      <c r="AG40" t="s">
        <v>113</v>
      </c>
    </row>
    <row r="41" spans="1:60" outlineLevel="1" x14ac:dyDescent="0.2">
      <c r="A41" s="167">
        <v>15</v>
      </c>
      <c r="B41" s="168" t="s">
        <v>172</v>
      </c>
      <c r="C41" s="175" t="s">
        <v>173</v>
      </c>
      <c r="D41" s="169" t="s">
        <v>127</v>
      </c>
      <c r="E41" s="170">
        <v>12.622400000000001</v>
      </c>
      <c r="F41" s="171"/>
      <c r="G41" s="172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15</v>
      </c>
      <c r="M41" s="157">
        <f>G41*(1+L41/100)</f>
        <v>0</v>
      </c>
      <c r="N41" s="156">
        <v>1.094E-2</v>
      </c>
      <c r="O41" s="156">
        <f>ROUND(E41*N41,2)</f>
        <v>0.14000000000000001</v>
      </c>
      <c r="P41" s="156">
        <v>0</v>
      </c>
      <c r="Q41" s="156">
        <f>ROUND(E41*P41,2)</f>
        <v>0</v>
      </c>
      <c r="R41" s="157"/>
      <c r="S41" s="157" t="s">
        <v>128</v>
      </c>
      <c r="T41" s="157" t="s">
        <v>128</v>
      </c>
      <c r="U41" s="157">
        <v>0.45</v>
      </c>
      <c r="V41" s="157">
        <f>ROUND(E41*U41,2)</f>
        <v>5.68</v>
      </c>
      <c r="W41" s="157"/>
      <c r="X41" s="157" t="s">
        <v>119</v>
      </c>
      <c r="Y41" s="157" t="s">
        <v>120</v>
      </c>
      <c r="Z41" s="146"/>
      <c r="AA41" s="146"/>
      <c r="AB41" s="146"/>
      <c r="AC41" s="146"/>
      <c r="AD41" s="146"/>
      <c r="AE41" s="146"/>
      <c r="AF41" s="146"/>
      <c r="AG41" s="146" t="s">
        <v>121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76" t="s">
        <v>293</v>
      </c>
      <c r="D42" s="159"/>
      <c r="E42" s="160">
        <v>12.622400000000001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130</v>
      </c>
      <c r="AH42" s="146">
        <v>5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7">
        <v>16</v>
      </c>
      <c r="B43" s="168" t="s">
        <v>174</v>
      </c>
      <c r="C43" s="175" t="s">
        <v>175</v>
      </c>
      <c r="D43" s="169" t="s">
        <v>127</v>
      </c>
      <c r="E43" s="170">
        <v>12.622400000000001</v>
      </c>
      <c r="F43" s="171"/>
      <c r="G43" s="172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15</v>
      </c>
      <c r="M43" s="157">
        <f>G43*(1+L43/100)</f>
        <v>0</v>
      </c>
      <c r="N43" s="156">
        <v>0.20200000000000001</v>
      </c>
      <c r="O43" s="156">
        <f>ROUND(E43*N43,2)</f>
        <v>2.5499999999999998</v>
      </c>
      <c r="P43" s="156">
        <v>0</v>
      </c>
      <c r="Q43" s="156">
        <f>ROUND(E43*P43,2)</f>
        <v>0</v>
      </c>
      <c r="R43" s="157"/>
      <c r="S43" s="157" t="s">
        <v>128</v>
      </c>
      <c r="T43" s="157" t="s">
        <v>128</v>
      </c>
      <c r="U43" s="157">
        <v>0.42914999999999998</v>
      </c>
      <c r="V43" s="157">
        <f>ROUND(E43*U43,2)</f>
        <v>5.42</v>
      </c>
      <c r="W43" s="157"/>
      <c r="X43" s="157" t="s">
        <v>176</v>
      </c>
      <c r="Y43" s="157" t="s">
        <v>120</v>
      </c>
      <c r="Z43" s="146"/>
      <c r="AA43" s="146"/>
      <c r="AB43" s="146"/>
      <c r="AC43" s="146"/>
      <c r="AD43" s="146"/>
      <c r="AE43" s="146"/>
      <c r="AF43" s="146"/>
      <c r="AG43" s="146" t="s">
        <v>177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76" t="s">
        <v>303</v>
      </c>
      <c r="D44" s="159"/>
      <c r="E44" s="160">
        <v>12.622400000000001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130</v>
      </c>
      <c r="AH44" s="146">
        <v>5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7">
        <v>17</v>
      </c>
      <c r="B45" s="168" t="s">
        <v>179</v>
      </c>
      <c r="C45" s="175" t="s">
        <v>180</v>
      </c>
      <c r="D45" s="169" t="s">
        <v>133</v>
      </c>
      <c r="E45" s="170">
        <v>2.9260000000000002</v>
      </c>
      <c r="F45" s="171"/>
      <c r="G45" s="172">
        <f>ROUND(E45*F45,2)</f>
        <v>0</v>
      </c>
      <c r="H45" s="158"/>
      <c r="I45" s="157">
        <f>ROUND(E45*H45,2)</f>
        <v>0</v>
      </c>
      <c r="J45" s="158"/>
      <c r="K45" s="157">
        <f>ROUND(E45*J45,2)</f>
        <v>0</v>
      </c>
      <c r="L45" s="157">
        <v>15</v>
      </c>
      <c r="M45" s="157">
        <f>G45*(1+L45/100)</f>
        <v>0</v>
      </c>
      <c r="N45" s="156">
        <v>3.0470000000000001E-2</v>
      </c>
      <c r="O45" s="156">
        <f>ROUND(E45*N45,2)</f>
        <v>0.09</v>
      </c>
      <c r="P45" s="156">
        <v>0</v>
      </c>
      <c r="Q45" s="156">
        <f>ROUND(E45*P45,2)</f>
        <v>0</v>
      </c>
      <c r="R45" s="157"/>
      <c r="S45" s="157" t="s">
        <v>128</v>
      </c>
      <c r="T45" s="157" t="s">
        <v>128</v>
      </c>
      <c r="U45" s="157">
        <v>0.87</v>
      </c>
      <c r="V45" s="157">
        <f>ROUND(E45*U45,2)</f>
        <v>2.5499999999999998</v>
      </c>
      <c r="W45" s="157"/>
      <c r="X45" s="157" t="s">
        <v>119</v>
      </c>
      <c r="Y45" s="157" t="s">
        <v>120</v>
      </c>
      <c r="Z45" s="146"/>
      <c r="AA45" s="146"/>
      <c r="AB45" s="146"/>
      <c r="AC45" s="146"/>
      <c r="AD45" s="146"/>
      <c r="AE45" s="146"/>
      <c r="AF45" s="146"/>
      <c r="AG45" s="146" t="s">
        <v>121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76" t="s">
        <v>304</v>
      </c>
      <c r="D46" s="159"/>
      <c r="E46" s="160">
        <v>2.9260000000000002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130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7">
        <v>18</v>
      </c>
      <c r="B47" s="168" t="s">
        <v>182</v>
      </c>
      <c r="C47" s="175" t="s">
        <v>183</v>
      </c>
      <c r="D47" s="169" t="s">
        <v>133</v>
      </c>
      <c r="E47" s="170">
        <v>2.9260000000000002</v>
      </c>
      <c r="F47" s="171"/>
      <c r="G47" s="172">
        <f>ROUND(E47*F47,2)</f>
        <v>0</v>
      </c>
      <c r="H47" s="158"/>
      <c r="I47" s="157">
        <f>ROUND(E47*H47,2)</f>
        <v>0</v>
      </c>
      <c r="J47" s="158"/>
      <c r="K47" s="157">
        <f>ROUND(E47*J47,2)</f>
        <v>0</v>
      </c>
      <c r="L47" s="157">
        <v>15</v>
      </c>
      <c r="M47" s="157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7"/>
      <c r="S47" s="157" t="s">
        <v>128</v>
      </c>
      <c r="T47" s="157" t="s">
        <v>128</v>
      </c>
      <c r="U47" s="157">
        <v>0.23200000000000001</v>
      </c>
      <c r="V47" s="157">
        <f>ROUND(E47*U47,2)</f>
        <v>0.68</v>
      </c>
      <c r="W47" s="157"/>
      <c r="X47" s="157" t="s">
        <v>119</v>
      </c>
      <c r="Y47" s="157" t="s">
        <v>120</v>
      </c>
      <c r="Z47" s="146"/>
      <c r="AA47" s="146"/>
      <c r="AB47" s="146"/>
      <c r="AC47" s="146"/>
      <c r="AD47" s="146"/>
      <c r="AE47" s="146"/>
      <c r="AF47" s="146"/>
      <c r="AG47" s="146" t="s">
        <v>121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76" t="s">
        <v>305</v>
      </c>
      <c r="D48" s="159"/>
      <c r="E48" s="160">
        <v>2.9260000000000002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130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x14ac:dyDescent="0.2">
      <c r="A49" s="149" t="s">
        <v>112</v>
      </c>
      <c r="B49" s="150" t="s">
        <v>65</v>
      </c>
      <c r="C49" s="174" t="s">
        <v>66</v>
      </c>
      <c r="D49" s="163"/>
      <c r="E49" s="164"/>
      <c r="F49" s="165"/>
      <c r="G49" s="166">
        <f>SUMIF(AG50:AG52,"&lt;&gt;NOR",G50:G52)</f>
        <v>0</v>
      </c>
      <c r="H49" s="162"/>
      <c r="I49" s="162">
        <f>SUM(I50:I52)</f>
        <v>0</v>
      </c>
      <c r="J49" s="162"/>
      <c r="K49" s="162">
        <f>SUM(K50:K52)</f>
        <v>0</v>
      </c>
      <c r="L49" s="162"/>
      <c r="M49" s="162">
        <f>SUM(M50:M52)</f>
        <v>0</v>
      </c>
      <c r="N49" s="161"/>
      <c r="O49" s="161">
        <f>SUM(O50:O52)</f>
        <v>0</v>
      </c>
      <c r="P49" s="161"/>
      <c r="Q49" s="161">
        <f>SUM(Q50:Q52)</f>
        <v>0</v>
      </c>
      <c r="R49" s="162"/>
      <c r="S49" s="162"/>
      <c r="T49" s="162"/>
      <c r="U49" s="162"/>
      <c r="V49" s="162">
        <f>SUM(V50:V52)</f>
        <v>31.15</v>
      </c>
      <c r="W49" s="162"/>
      <c r="X49" s="162"/>
      <c r="Y49" s="162"/>
      <c r="AG49" t="s">
        <v>113</v>
      </c>
    </row>
    <row r="50" spans="1:60" ht="22.5" outlineLevel="1" x14ac:dyDescent="0.2">
      <c r="A50" s="167">
        <v>19</v>
      </c>
      <c r="B50" s="168" t="s">
        <v>185</v>
      </c>
      <c r="C50" s="175" t="s">
        <v>186</v>
      </c>
      <c r="D50" s="169" t="s">
        <v>187</v>
      </c>
      <c r="E50" s="170">
        <v>7</v>
      </c>
      <c r="F50" s="171"/>
      <c r="G50" s="172">
        <f>ROUND(E50*F50,2)</f>
        <v>0</v>
      </c>
      <c r="H50" s="158"/>
      <c r="I50" s="157">
        <f>ROUND(E50*H50,2)</f>
        <v>0</v>
      </c>
      <c r="J50" s="158"/>
      <c r="K50" s="157">
        <f>ROUND(E50*J50,2)</f>
        <v>0</v>
      </c>
      <c r="L50" s="157">
        <v>15</v>
      </c>
      <c r="M50" s="157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7"/>
      <c r="S50" s="157" t="s">
        <v>128</v>
      </c>
      <c r="T50" s="157" t="s">
        <v>128</v>
      </c>
      <c r="U50" s="157">
        <v>2.46</v>
      </c>
      <c r="V50" s="157">
        <f>ROUND(E50*U50,2)</f>
        <v>17.22</v>
      </c>
      <c r="W50" s="157"/>
      <c r="X50" s="157" t="s">
        <v>119</v>
      </c>
      <c r="Y50" s="157" t="s">
        <v>120</v>
      </c>
      <c r="Z50" s="146"/>
      <c r="AA50" s="146"/>
      <c r="AB50" s="146"/>
      <c r="AC50" s="146"/>
      <c r="AD50" s="146"/>
      <c r="AE50" s="146"/>
      <c r="AF50" s="146"/>
      <c r="AG50" s="146" t="s">
        <v>121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7">
        <v>20</v>
      </c>
      <c r="B51" s="168" t="s">
        <v>188</v>
      </c>
      <c r="C51" s="175" t="s">
        <v>189</v>
      </c>
      <c r="D51" s="169" t="s">
        <v>190</v>
      </c>
      <c r="E51" s="170">
        <v>7</v>
      </c>
      <c r="F51" s="171"/>
      <c r="G51" s="172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15</v>
      </c>
      <c r="M51" s="157">
        <f>G51*(1+L51/100)</f>
        <v>0</v>
      </c>
      <c r="N51" s="156">
        <v>0</v>
      </c>
      <c r="O51" s="156">
        <f>ROUND(E51*N51,2)</f>
        <v>0</v>
      </c>
      <c r="P51" s="156">
        <v>0</v>
      </c>
      <c r="Q51" s="156">
        <f>ROUND(E51*P51,2)</f>
        <v>0</v>
      </c>
      <c r="R51" s="157"/>
      <c r="S51" s="157" t="s">
        <v>128</v>
      </c>
      <c r="T51" s="157" t="s">
        <v>128</v>
      </c>
      <c r="U51" s="157">
        <v>0</v>
      </c>
      <c r="V51" s="157">
        <f>ROUND(E51*U51,2)</f>
        <v>0</v>
      </c>
      <c r="W51" s="157"/>
      <c r="X51" s="157" t="s">
        <v>119</v>
      </c>
      <c r="Y51" s="157" t="s">
        <v>120</v>
      </c>
      <c r="Z51" s="146"/>
      <c r="AA51" s="146"/>
      <c r="AB51" s="146"/>
      <c r="AC51" s="146"/>
      <c r="AD51" s="146"/>
      <c r="AE51" s="146"/>
      <c r="AF51" s="146"/>
      <c r="AG51" s="146" t="s">
        <v>121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67">
        <v>21</v>
      </c>
      <c r="B52" s="168" t="s">
        <v>191</v>
      </c>
      <c r="C52" s="175" t="s">
        <v>192</v>
      </c>
      <c r="D52" s="169" t="s">
        <v>187</v>
      </c>
      <c r="E52" s="170">
        <v>7</v>
      </c>
      <c r="F52" s="171"/>
      <c r="G52" s="172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15</v>
      </c>
      <c r="M52" s="157">
        <f>G52*(1+L52/100)</f>
        <v>0</v>
      </c>
      <c r="N52" s="156">
        <v>0</v>
      </c>
      <c r="O52" s="156">
        <f>ROUND(E52*N52,2)</f>
        <v>0</v>
      </c>
      <c r="P52" s="156">
        <v>0</v>
      </c>
      <c r="Q52" s="156">
        <f>ROUND(E52*P52,2)</f>
        <v>0</v>
      </c>
      <c r="R52" s="157"/>
      <c r="S52" s="157" t="s">
        <v>128</v>
      </c>
      <c r="T52" s="157" t="s">
        <v>128</v>
      </c>
      <c r="U52" s="157">
        <v>1.99</v>
      </c>
      <c r="V52" s="157">
        <f>ROUND(E52*U52,2)</f>
        <v>13.93</v>
      </c>
      <c r="W52" s="157"/>
      <c r="X52" s="157" t="s">
        <v>119</v>
      </c>
      <c r="Y52" s="157" t="s">
        <v>120</v>
      </c>
      <c r="Z52" s="146"/>
      <c r="AA52" s="146"/>
      <c r="AB52" s="146"/>
      <c r="AC52" s="146"/>
      <c r="AD52" s="146"/>
      <c r="AE52" s="146"/>
      <c r="AF52" s="146"/>
      <c r="AG52" s="146" t="s">
        <v>121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5.5" x14ac:dyDescent="0.2">
      <c r="A53" s="149" t="s">
        <v>112</v>
      </c>
      <c r="B53" s="150" t="s">
        <v>67</v>
      </c>
      <c r="C53" s="174" t="s">
        <v>68</v>
      </c>
      <c r="D53" s="163"/>
      <c r="E53" s="164"/>
      <c r="F53" s="165"/>
      <c r="G53" s="166">
        <f>SUMIF(AG54:AG54,"&lt;&gt;NOR",G54:G54)</f>
        <v>0</v>
      </c>
      <c r="H53" s="162"/>
      <c r="I53" s="162">
        <f>SUM(I54:I54)</f>
        <v>0</v>
      </c>
      <c r="J53" s="162"/>
      <c r="K53" s="162">
        <f>SUM(K54:K54)</f>
        <v>0</v>
      </c>
      <c r="L53" s="162"/>
      <c r="M53" s="162">
        <f>SUM(M54:M54)</f>
        <v>0</v>
      </c>
      <c r="N53" s="161"/>
      <c r="O53" s="161">
        <f>SUM(O54:O54)</f>
        <v>0</v>
      </c>
      <c r="P53" s="161"/>
      <c r="Q53" s="161">
        <f>SUM(Q54:Q54)</f>
        <v>0</v>
      </c>
      <c r="R53" s="162"/>
      <c r="S53" s="162"/>
      <c r="T53" s="162"/>
      <c r="U53" s="162"/>
      <c r="V53" s="162">
        <f>SUM(V54:V54)</f>
        <v>21.56</v>
      </c>
      <c r="W53" s="162"/>
      <c r="X53" s="162"/>
      <c r="Y53" s="162"/>
      <c r="AG53" t="s">
        <v>113</v>
      </c>
    </row>
    <row r="54" spans="1:60" outlineLevel="1" x14ac:dyDescent="0.2">
      <c r="A54" s="167">
        <v>22</v>
      </c>
      <c r="B54" s="168" t="s">
        <v>193</v>
      </c>
      <c r="C54" s="175" t="s">
        <v>194</v>
      </c>
      <c r="D54" s="169" t="s">
        <v>127</v>
      </c>
      <c r="E54" s="170">
        <v>70</v>
      </c>
      <c r="F54" s="171"/>
      <c r="G54" s="172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15</v>
      </c>
      <c r="M54" s="157">
        <f>G54*(1+L54/100)</f>
        <v>0</v>
      </c>
      <c r="N54" s="156">
        <v>4.0000000000000003E-5</v>
      </c>
      <c r="O54" s="156">
        <f>ROUND(E54*N54,2)</f>
        <v>0</v>
      </c>
      <c r="P54" s="156">
        <v>0</v>
      </c>
      <c r="Q54" s="156">
        <f>ROUND(E54*P54,2)</f>
        <v>0</v>
      </c>
      <c r="R54" s="157"/>
      <c r="S54" s="157" t="s">
        <v>128</v>
      </c>
      <c r="T54" s="157" t="s">
        <v>128</v>
      </c>
      <c r="U54" s="157">
        <v>0.308</v>
      </c>
      <c r="V54" s="157">
        <f>ROUND(E54*U54,2)</f>
        <v>21.56</v>
      </c>
      <c r="W54" s="157"/>
      <c r="X54" s="157" t="s">
        <v>119</v>
      </c>
      <c r="Y54" s="157" t="s">
        <v>120</v>
      </c>
      <c r="Z54" s="146"/>
      <c r="AA54" s="146"/>
      <c r="AB54" s="146"/>
      <c r="AC54" s="146"/>
      <c r="AD54" s="146"/>
      <c r="AE54" s="146"/>
      <c r="AF54" s="146"/>
      <c r="AG54" s="146" t="s">
        <v>124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x14ac:dyDescent="0.2">
      <c r="A55" s="149" t="s">
        <v>112</v>
      </c>
      <c r="B55" s="150" t="s">
        <v>71</v>
      </c>
      <c r="C55" s="174" t="s">
        <v>72</v>
      </c>
      <c r="D55" s="163"/>
      <c r="E55" s="164"/>
      <c r="F55" s="165"/>
      <c r="G55" s="166">
        <f>SUMIF(AG56:AG56,"&lt;&gt;NOR",G56:G56)</f>
        <v>0</v>
      </c>
      <c r="H55" s="162"/>
      <c r="I55" s="162">
        <f>SUM(I56:I56)</f>
        <v>0</v>
      </c>
      <c r="J55" s="162"/>
      <c r="K55" s="162">
        <f>SUM(K56:K56)</f>
        <v>0</v>
      </c>
      <c r="L55" s="162"/>
      <c r="M55" s="162">
        <f>SUM(M56:M56)</f>
        <v>0</v>
      </c>
      <c r="N55" s="161"/>
      <c r="O55" s="161">
        <f>SUM(O56:O56)</f>
        <v>0</v>
      </c>
      <c r="P55" s="161"/>
      <c r="Q55" s="161">
        <f>SUM(Q56:Q56)</f>
        <v>0</v>
      </c>
      <c r="R55" s="162"/>
      <c r="S55" s="162"/>
      <c r="T55" s="162"/>
      <c r="U55" s="162"/>
      <c r="V55" s="162">
        <f>SUM(V56:V56)</f>
        <v>2.0699999999999998</v>
      </c>
      <c r="W55" s="162"/>
      <c r="X55" s="162"/>
      <c r="Y55" s="162"/>
      <c r="AG55" t="s">
        <v>113</v>
      </c>
    </row>
    <row r="56" spans="1:60" outlineLevel="1" x14ac:dyDescent="0.2">
      <c r="A56" s="167">
        <v>23</v>
      </c>
      <c r="B56" s="168" t="s">
        <v>195</v>
      </c>
      <c r="C56" s="175" t="s">
        <v>196</v>
      </c>
      <c r="D56" s="169" t="s">
        <v>197</v>
      </c>
      <c r="E56" s="170">
        <v>0.80345999999999995</v>
      </c>
      <c r="F56" s="171"/>
      <c r="G56" s="172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15</v>
      </c>
      <c r="M56" s="157">
        <f>G56*(1+L56/100)</f>
        <v>0</v>
      </c>
      <c r="N56" s="156">
        <v>0</v>
      </c>
      <c r="O56" s="156">
        <f>ROUND(E56*N56,2)</f>
        <v>0</v>
      </c>
      <c r="P56" s="156">
        <v>0</v>
      </c>
      <c r="Q56" s="156">
        <f>ROUND(E56*P56,2)</f>
        <v>0</v>
      </c>
      <c r="R56" s="157"/>
      <c r="S56" s="157" t="s">
        <v>128</v>
      </c>
      <c r="T56" s="157" t="s">
        <v>128</v>
      </c>
      <c r="U56" s="157">
        <v>2.577</v>
      </c>
      <c r="V56" s="157">
        <f>ROUND(E56*U56,2)</f>
        <v>2.0699999999999998</v>
      </c>
      <c r="W56" s="157"/>
      <c r="X56" s="157" t="s">
        <v>198</v>
      </c>
      <c r="Y56" s="157" t="s">
        <v>120</v>
      </c>
      <c r="Z56" s="146"/>
      <c r="AA56" s="146"/>
      <c r="AB56" s="146"/>
      <c r="AC56" s="146"/>
      <c r="AD56" s="146"/>
      <c r="AE56" s="146"/>
      <c r="AF56" s="146"/>
      <c r="AG56" s="146" t="s">
        <v>199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x14ac:dyDescent="0.2">
      <c r="A57" s="149" t="s">
        <v>112</v>
      </c>
      <c r="B57" s="150" t="s">
        <v>73</v>
      </c>
      <c r="C57" s="174" t="s">
        <v>74</v>
      </c>
      <c r="D57" s="163"/>
      <c r="E57" s="164"/>
      <c r="F57" s="165"/>
      <c r="G57" s="166">
        <f>SUMIF(AG58:AG65,"&lt;&gt;NOR",G58:G65)</f>
        <v>0</v>
      </c>
      <c r="H57" s="162"/>
      <c r="I57" s="162">
        <f>SUM(I58:I65)</f>
        <v>0</v>
      </c>
      <c r="J57" s="162"/>
      <c r="K57" s="162">
        <f>SUM(K58:K65)</f>
        <v>0</v>
      </c>
      <c r="L57" s="162"/>
      <c r="M57" s="162">
        <f>SUM(M58:M65)</f>
        <v>0</v>
      </c>
      <c r="N57" s="161"/>
      <c r="O57" s="161">
        <f>SUM(O58:O65)</f>
        <v>0.05</v>
      </c>
      <c r="P57" s="161"/>
      <c r="Q57" s="161">
        <f>SUM(Q58:Q65)</f>
        <v>0</v>
      </c>
      <c r="R57" s="162"/>
      <c r="S57" s="162"/>
      <c r="T57" s="162"/>
      <c r="U57" s="162"/>
      <c r="V57" s="162">
        <f>SUM(V58:V65)</f>
        <v>8.75</v>
      </c>
      <c r="W57" s="162"/>
      <c r="X57" s="162"/>
      <c r="Y57" s="162"/>
      <c r="AG57" t="s">
        <v>113</v>
      </c>
    </row>
    <row r="58" spans="1:60" ht="22.5" outlineLevel="1" x14ac:dyDescent="0.2">
      <c r="A58" s="167">
        <v>24</v>
      </c>
      <c r="B58" s="168" t="s">
        <v>200</v>
      </c>
      <c r="C58" s="175" t="s">
        <v>201</v>
      </c>
      <c r="D58" s="169" t="s">
        <v>127</v>
      </c>
      <c r="E58" s="170">
        <v>15.198399999999999</v>
      </c>
      <c r="F58" s="171"/>
      <c r="G58" s="172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15</v>
      </c>
      <c r="M58" s="157">
        <f>G58*(1+L58/100)</f>
        <v>0</v>
      </c>
      <c r="N58" s="156">
        <v>2.1000000000000001E-4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128</v>
      </c>
      <c r="T58" s="157" t="s">
        <v>128</v>
      </c>
      <c r="U58" s="157">
        <v>9.5000000000000001E-2</v>
      </c>
      <c r="V58" s="157">
        <f>ROUND(E58*U58,2)</f>
        <v>1.44</v>
      </c>
      <c r="W58" s="157"/>
      <c r="X58" s="157" t="s">
        <v>119</v>
      </c>
      <c r="Y58" s="157" t="s">
        <v>120</v>
      </c>
      <c r="Z58" s="146"/>
      <c r="AA58" s="146"/>
      <c r="AB58" s="146"/>
      <c r="AC58" s="146"/>
      <c r="AD58" s="146"/>
      <c r="AE58" s="146"/>
      <c r="AF58" s="146"/>
      <c r="AG58" s="146" t="s">
        <v>202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76" t="s">
        <v>293</v>
      </c>
      <c r="D59" s="159"/>
      <c r="E59" s="160">
        <v>12.622400000000001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6"/>
      <c r="AA59" s="146"/>
      <c r="AB59" s="146"/>
      <c r="AC59" s="146"/>
      <c r="AD59" s="146"/>
      <c r="AE59" s="146"/>
      <c r="AF59" s="146"/>
      <c r="AG59" s="146" t="s">
        <v>130</v>
      </c>
      <c r="AH59" s="146">
        <v>5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76" t="s">
        <v>306</v>
      </c>
      <c r="D60" s="159"/>
      <c r="E60" s="160">
        <v>2.5760000000000001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6"/>
      <c r="AA60" s="146"/>
      <c r="AB60" s="146"/>
      <c r="AC60" s="146"/>
      <c r="AD60" s="146"/>
      <c r="AE60" s="146"/>
      <c r="AF60" s="146"/>
      <c r="AG60" s="146" t="s">
        <v>130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67">
        <v>25</v>
      </c>
      <c r="B61" s="168" t="s">
        <v>204</v>
      </c>
      <c r="C61" s="175" t="s">
        <v>205</v>
      </c>
      <c r="D61" s="169" t="s">
        <v>127</v>
      </c>
      <c r="E61" s="170">
        <v>15.198399999999999</v>
      </c>
      <c r="F61" s="171"/>
      <c r="G61" s="172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15</v>
      </c>
      <c r="M61" s="157">
        <f>G61*(1+L61/100)</f>
        <v>0</v>
      </c>
      <c r="N61" s="156">
        <v>3.3999999999999998E-3</v>
      </c>
      <c r="O61" s="156">
        <f>ROUND(E61*N61,2)</f>
        <v>0.05</v>
      </c>
      <c r="P61" s="156">
        <v>0</v>
      </c>
      <c r="Q61" s="156">
        <f>ROUND(E61*P61,2)</f>
        <v>0</v>
      </c>
      <c r="R61" s="157"/>
      <c r="S61" s="157" t="s">
        <v>128</v>
      </c>
      <c r="T61" s="157" t="s">
        <v>128</v>
      </c>
      <c r="U61" s="157">
        <v>0.38500000000000001</v>
      </c>
      <c r="V61" s="157">
        <f>ROUND(E61*U61,2)</f>
        <v>5.85</v>
      </c>
      <c r="W61" s="157"/>
      <c r="X61" s="157" t="s">
        <v>119</v>
      </c>
      <c r="Y61" s="157" t="s">
        <v>120</v>
      </c>
      <c r="Z61" s="146"/>
      <c r="AA61" s="146"/>
      <c r="AB61" s="146"/>
      <c r="AC61" s="146"/>
      <c r="AD61" s="146"/>
      <c r="AE61" s="146"/>
      <c r="AF61" s="146"/>
      <c r="AG61" s="146" t="s">
        <v>202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76" t="s">
        <v>307</v>
      </c>
      <c r="D62" s="159"/>
      <c r="E62" s="160">
        <v>15.198399999999999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6"/>
      <c r="AA62" s="146"/>
      <c r="AB62" s="146"/>
      <c r="AC62" s="146"/>
      <c r="AD62" s="146"/>
      <c r="AE62" s="146"/>
      <c r="AF62" s="146"/>
      <c r="AG62" s="146" t="s">
        <v>130</v>
      </c>
      <c r="AH62" s="146">
        <v>5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22.5" outlineLevel="1" x14ac:dyDescent="0.2">
      <c r="A63" s="167">
        <v>26</v>
      </c>
      <c r="B63" s="168" t="s">
        <v>207</v>
      </c>
      <c r="C63" s="175" t="s">
        <v>208</v>
      </c>
      <c r="D63" s="169" t="s">
        <v>133</v>
      </c>
      <c r="E63" s="170">
        <v>13.3</v>
      </c>
      <c r="F63" s="171"/>
      <c r="G63" s="172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15</v>
      </c>
      <c r="M63" s="157">
        <f>G63*(1+L63/100)</f>
        <v>0</v>
      </c>
      <c r="N63" s="156">
        <v>2.9E-4</v>
      </c>
      <c r="O63" s="156">
        <f>ROUND(E63*N63,2)</f>
        <v>0</v>
      </c>
      <c r="P63" s="156">
        <v>0</v>
      </c>
      <c r="Q63" s="156">
        <f>ROUND(E63*P63,2)</f>
        <v>0</v>
      </c>
      <c r="R63" s="157"/>
      <c r="S63" s="157" t="s">
        <v>128</v>
      </c>
      <c r="T63" s="157" t="s">
        <v>128</v>
      </c>
      <c r="U63" s="157">
        <v>0.11</v>
      </c>
      <c r="V63" s="157">
        <f>ROUND(E63*U63,2)</f>
        <v>1.46</v>
      </c>
      <c r="W63" s="157"/>
      <c r="X63" s="157" t="s">
        <v>119</v>
      </c>
      <c r="Y63" s="157" t="s">
        <v>120</v>
      </c>
      <c r="Z63" s="146"/>
      <c r="AA63" s="146"/>
      <c r="AB63" s="146"/>
      <c r="AC63" s="146"/>
      <c r="AD63" s="146"/>
      <c r="AE63" s="146"/>
      <c r="AF63" s="146"/>
      <c r="AG63" s="146" t="s">
        <v>202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76" t="s">
        <v>308</v>
      </c>
      <c r="D64" s="159"/>
      <c r="E64" s="160">
        <v>13.3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130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53">
        <v>27</v>
      </c>
      <c r="B65" s="154" t="s">
        <v>210</v>
      </c>
      <c r="C65" s="177" t="s">
        <v>211</v>
      </c>
      <c r="D65" s="155" t="s">
        <v>0</v>
      </c>
      <c r="E65" s="173"/>
      <c r="F65" s="158"/>
      <c r="G65" s="157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15</v>
      </c>
      <c r="M65" s="157">
        <f>G65*(1+L65/100)</f>
        <v>0</v>
      </c>
      <c r="N65" s="156">
        <v>0</v>
      </c>
      <c r="O65" s="156">
        <f>ROUND(E65*N65,2)</f>
        <v>0</v>
      </c>
      <c r="P65" s="156">
        <v>0</v>
      </c>
      <c r="Q65" s="156">
        <f>ROUND(E65*P65,2)</f>
        <v>0</v>
      </c>
      <c r="R65" s="157"/>
      <c r="S65" s="157" t="s">
        <v>128</v>
      </c>
      <c r="T65" s="157" t="s">
        <v>128</v>
      </c>
      <c r="U65" s="157">
        <v>0</v>
      </c>
      <c r="V65" s="157">
        <f>ROUND(E65*U65,2)</f>
        <v>0</v>
      </c>
      <c r="W65" s="157"/>
      <c r="X65" s="157" t="s">
        <v>198</v>
      </c>
      <c r="Y65" s="157" t="s">
        <v>120</v>
      </c>
      <c r="Z65" s="146"/>
      <c r="AA65" s="146"/>
      <c r="AB65" s="146"/>
      <c r="AC65" s="146"/>
      <c r="AD65" s="146"/>
      <c r="AE65" s="146"/>
      <c r="AF65" s="146"/>
      <c r="AG65" s="146" t="s">
        <v>199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x14ac:dyDescent="0.2">
      <c r="A66" s="149" t="s">
        <v>112</v>
      </c>
      <c r="B66" s="150" t="s">
        <v>75</v>
      </c>
      <c r="C66" s="174" t="s">
        <v>76</v>
      </c>
      <c r="D66" s="163"/>
      <c r="E66" s="164"/>
      <c r="F66" s="165"/>
      <c r="G66" s="166">
        <f>SUMIF(AG67:AG68,"&lt;&gt;NOR",G67:G68)</f>
        <v>0</v>
      </c>
      <c r="H66" s="162"/>
      <c r="I66" s="162">
        <f>SUM(I67:I68)</f>
        <v>0</v>
      </c>
      <c r="J66" s="162"/>
      <c r="K66" s="162">
        <f>SUM(K67:K68)</f>
        <v>0</v>
      </c>
      <c r="L66" s="162"/>
      <c r="M66" s="162">
        <f>SUM(M67:M68)</f>
        <v>0</v>
      </c>
      <c r="N66" s="161"/>
      <c r="O66" s="161">
        <f>SUM(O67:O68)</f>
        <v>0.09</v>
      </c>
      <c r="P66" s="161"/>
      <c r="Q66" s="161">
        <f>SUM(Q67:Q68)</f>
        <v>0</v>
      </c>
      <c r="R66" s="162"/>
      <c r="S66" s="162"/>
      <c r="T66" s="162"/>
      <c r="U66" s="162"/>
      <c r="V66" s="162">
        <f>SUM(V67:V68)</f>
        <v>20.69</v>
      </c>
      <c r="W66" s="162"/>
      <c r="X66" s="162"/>
      <c r="Y66" s="162"/>
      <c r="AG66" t="s">
        <v>113</v>
      </c>
    </row>
    <row r="67" spans="1:60" outlineLevel="1" x14ac:dyDescent="0.2">
      <c r="A67" s="167">
        <v>28</v>
      </c>
      <c r="B67" s="168" t="s">
        <v>212</v>
      </c>
      <c r="C67" s="175" t="s">
        <v>213</v>
      </c>
      <c r="D67" s="169" t="s">
        <v>133</v>
      </c>
      <c r="E67" s="170">
        <v>26.6</v>
      </c>
      <c r="F67" s="171"/>
      <c r="G67" s="172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15</v>
      </c>
      <c r="M67" s="157">
        <f>G67*(1+L67/100)</f>
        <v>0</v>
      </c>
      <c r="N67" s="156">
        <v>3.4199999999999999E-3</v>
      </c>
      <c r="O67" s="156">
        <f>ROUND(E67*N67,2)</f>
        <v>0.09</v>
      </c>
      <c r="P67" s="156">
        <v>0</v>
      </c>
      <c r="Q67" s="156">
        <f>ROUND(E67*P67,2)</f>
        <v>0</v>
      </c>
      <c r="R67" s="157"/>
      <c r="S67" s="157" t="s">
        <v>128</v>
      </c>
      <c r="T67" s="157" t="s">
        <v>128</v>
      </c>
      <c r="U67" s="157">
        <v>0.77788999999999997</v>
      </c>
      <c r="V67" s="157">
        <f>ROUND(E67*U67,2)</f>
        <v>20.69</v>
      </c>
      <c r="W67" s="157"/>
      <c r="X67" s="157" t="s">
        <v>176</v>
      </c>
      <c r="Y67" s="157" t="s">
        <v>120</v>
      </c>
      <c r="Z67" s="146"/>
      <c r="AA67" s="146"/>
      <c r="AB67" s="146"/>
      <c r="AC67" s="146"/>
      <c r="AD67" s="146"/>
      <c r="AE67" s="146"/>
      <c r="AF67" s="146"/>
      <c r="AG67" s="146" t="s">
        <v>177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76" t="s">
        <v>309</v>
      </c>
      <c r="D68" s="159"/>
      <c r="E68" s="160">
        <v>26.6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130</v>
      </c>
      <c r="AH68" s="146">
        <v>5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49" t="s">
        <v>112</v>
      </c>
      <c r="B69" s="150" t="s">
        <v>77</v>
      </c>
      <c r="C69" s="174" t="s">
        <v>78</v>
      </c>
      <c r="D69" s="163"/>
      <c r="E69" s="164"/>
      <c r="F69" s="165"/>
      <c r="G69" s="166">
        <f>SUMIF(AG70:AG72,"&lt;&gt;NOR",G70:G72)</f>
        <v>0</v>
      </c>
      <c r="H69" s="162"/>
      <c r="I69" s="162">
        <f>SUM(I70:I72)</f>
        <v>0</v>
      </c>
      <c r="J69" s="162"/>
      <c r="K69" s="162">
        <f>SUM(K70:K72)</f>
        <v>0</v>
      </c>
      <c r="L69" s="162"/>
      <c r="M69" s="162">
        <f>SUM(M70:M72)</f>
        <v>0</v>
      </c>
      <c r="N69" s="161"/>
      <c r="O69" s="161">
        <f>SUM(O70:O72)</f>
        <v>0.93</v>
      </c>
      <c r="P69" s="161"/>
      <c r="Q69" s="161">
        <f>SUM(Q70:Q72)</f>
        <v>0</v>
      </c>
      <c r="R69" s="162"/>
      <c r="S69" s="162"/>
      <c r="T69" s="162"/>
      <c r="U69" s="162"/>
      <c r="V69" s="162">
        <f>SUM(V70:V72)</f>
        <v>0</v>
      </c>
      <c r="W69" s="162"/>
      <c r="X69" s="162"/>
      <c r="Y69" s="162"/>
      <c r="AG69" t="s">
        <v>113</v>
      </c>
    </row>
    <row r="70" spans="1:60" ht="22.5" outlineLevel="1" x14ac:dyDescent="0.2">
      <c r="A70" s="167">
        <v>29</v>
      </c>
      <c r="B70" s="168" t="s">
        <v>215</v>
      </c>
      <c r="C70" s="175" t="s">
        <v>216</v>
      </c>
      <c r="D70" s="169" t="s">
        <v>217</v>
      </c>
      <c r="E70" s="170">
        <v>26.6</v>
      </c>
      <c r="F70" s="171"/>
      <c r="G70" s="172">
        <f>ROUND(E70*F70,2)</f>
        <v>0</v>
      </c>
      <c r="H70" s="158"/>
      <c r="I70" s="157">
        <f>ROUND(E70*H70,2)</f>
        <v>0</v>
      </c>
      <c r="J70" s="158"/>
      <c r="K70" s="157">
        <f>ROUND(E70*J70,2)</f>
        <v>0</v>
      </c>
      <c r="L70" s="157">
        <v>15</v>
      </c>
      <c r="M70" s="157">
        <f>G70*(1+L70/100)</f>
        <v>0</v>
      </c>
      <c r="N70" s="156">
        <v>3.5000000000000003E-2</v>
      </c>
      <c r="O70" s="156">
        <f>ROUND(E70*N70,2)</f>
        <v>0.93</v>
      </c>
      <c r="P70" s="156">
        <v>0</v>
      </c>
      <c r="Q70" s="156">
        <f>ROUND(E70*P70,2)</f>
        <v>0</v>
      </c>
      <c r="R70" s="157"/>
      <c r="S70" s="157" t="s">
        <v>117</v>
      </c>
      <c r="T70" s="157" t="s">
        <v>118</v>
      </c>
      <c r="U70" s="157">
        <v>0</v>
      </c>
      <c r="V70" s="157">
        <f>ROUND(E70*U70,2)</f>
        <v>0</v>
      </c>
      <c r="W70" s="157"/>
      <c r="X70" s="157" t="s">
        <v>119</v>
      </c>
      <c r="Y70" s="157" t="s">
        <v>120</v>
      </c>
      <c r="Z70" s="146"/>
      <c r="AA70" s="146"/>
      <c r="AB70" s="146"/>
      <c r="AC70" s="146"/>
      <c r="AD70" s="146"/>
      <c r="AE70" s="146"/>
      <c r="AF70" s="146"/>
      <c r="AG70" s="146" t="s">
        <v>121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76" t="s">
        <v>310</v>
      </c>
      <c r="D71" s="159"/>
      <c r="E71" s="160">
        <v>26.6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130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53">
        <v>30</v>
      </c>
      <c r="B72" s="154" t="s">
        <v>219</v>
      </c>
      <c r="C72" s="177" t="s">
        <v>220</v>
      </c>
      <c r="D72" s="155" t="s">
        <v>0</v>
      </c>
      <c r="E72" s="173"/>
      <c r="F72" s="158"/>
      <c r="G72" s="157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15</v>
      </c>
      <c r="M72" s="157">
        <f>G72*(1+L72/100)</f>
        <v>0</v>
      </c>
      <c r="N72" s="156">
        <v>0</v>
      </c>
      <c r="O72" s="156">
        <f>ROUND(E72*N72,2)</f>
        <v>0</v>
      </c>
      <c r="P72" s="156">
        <v>0</v>
      </c>
      <c r="Q72" s="156">
        <f>ROUND(E72*P72,2)</f>
        <v>0</v>
      </c>
      <c r="R72" s="157"/>
      <c r="S72" s="157" t="s">
        <v>128</v>
      </c>
      <c r="T72" s="157" t="s">
        <v>128</v>
      </c>
      <c r="U72" s="157">
        <v>0</v>
      </c>
      <c r="V72" s="157">
        <f>ROUND(E72*U72,2)</f>
        <v>0</v>
      </c>
      <c r="W72" s="157"/>
      <c r="X72" s="157" t="s">
        <v>198</v>
      </c>
      <c r="Y72" s="157" t="s">
        <v>120</v>
      </c>
      <c r="Z72" s="146"/>
      <c r="AA72" s="146"/>
      <c r="AB72" s="146"/>
      <c r="AC72" s="146"/>
      <c r="AD72" s="146"/>
      <c r="AE72" s="146"/>
      <c r="AF72" s="146"/>
      <c r="AG72" s="146" t="s">
        <v>199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49" t="s">
        <v>112</v>
      </c>
      <c r="B73" s="150" t="s">
        <v>79</v>
      </c>
      <c r="C73" s="174" t="s">
        <v>80</v>
      </c>
      <c r="D73" s="163"/>
      <c r="E73" s="164"/>
      <c r="F73" s="165"/>
      <c r="G73" s="166">
        <f>SUMIF(AG74:AG90,"&lt;&gt;NOR",G74:G90)</f>
        <v>0</v>
      </c>
      <c r="H73" s="162"/>
      <c r="I73" s="162">
        <f>SUM(I74:I90)</f>
        <v>0</v>
      </c>
      <c r="J73" s="162"/>
      <c r="K73" s="162">
        <f>SUM(K74:K90)</f>
        <v>0</v>
      </c>
      <c r="L73" s="162"/>
      <c r="M73" s="162">
        <f>SUM(M74:M90)</f>
        <v>0</v>
      </c>
      <c r="N73" s="161"/>
      <c r="O73" s="161">
        <f>SUM(O74:O90)</f>
        <v>0.39999999999999997</v>
      </c>
      <c r="P73" s="161"/>
      <c r="Q73" s="161">
        <f>SUM(Q74:Q90)</f>
        <v>0</v>
      </c>
      <c r="R73" s="162"/>
      <c r="S73" s="162"/>
      <c r="T73" s="162"/>
      <c r="U73" s="162"/>
      <c r="V73" s="162">
        <f>SUM(V74:V90)</f>
        <v>19.399999999999995</v>
      </c>
      <c r="W73" s="162"/>
      <c r="X73" s="162"/>
      <c r="Y73" s="162"/>
      <c r="AG73" t="s">
        <v>113</v>
      </c>
    </row>
    <row r="74" spans="1:60" ht="22.5" outlineLevel="1" x14ac:dyDescent="0.2">
      <c r="A74" s="167">
        <v>31</v>
      </c>
      <c r="B74" s="168" t="s">
        <v>221</v>
      </c>
      <c r="C74" s="175" t="s">
        <v>222</v>
      </c>
      <c r="D74" s="169" t="s">
        <v>127</v>
      </c>
      <c r="E74" s="170">
        <v>15.198399999999999</v>
      </c>
      <c r="F74" s="171"/>
      <c r="G74" s="172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15</v>
      </c>
      <c r="M74" s="157">
        <f>G74*(1+L74/100)</f>
        <v>0</v>
      </c>
      <c r="N74" s="156">
        <v>2.1000000000000001E-4</v>
      </c>
      <c r="O74" s="156">
        <f>ROUND(E74*N74,2)</f>
        <v>0</v>
      </c>
      <c r="P74" s="156">
        <v>0</v>
      </c>
      <c r="Q74" s="156">
        <f>ROUND(E74*P74,2)</f>
        <v>0</v>
      </c>
      <c r="R74" s="157"/>
      <c r="S74" s="157" t="s">
        <v>128</v>
      </c>
      <c r="T74" s="157" t="s">
        <v>128</v>
      </c>
      <c r="U74" s="157">
        <v>0.05</v>
      </c>
      <c r="V74" s="157">
        <f>ROUND(E74*U74,2)</f>
        <v>0.76</v>
      </c>
      <c r="W74" s="157"/>
      <c r="X74" s="157" t="s">
        <v>119</v>
      </c>
      <c r="Y74" s="157" t="s">
        <v>120</v>
      </c>
      <c r="Z74" s="146"/>
      <c r="AA74" s="146"/>
      <c r="AB74" s="146"/>
      <c r="AC74" s="146"/>
      <c r="AD74" s="146"/>
      <c r="AE74" s="146"/>
      <c r="AF74" s="146"/>
      <c r="AG74" s="146" t="s">
        <v>202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76" t="s">
        <v>293</v>
      </c>
      <c r="D75" s="159"/>
      <c r="E75" s="160">
        <v>12.622400000000001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6"/>
      <c r="AA75" s="146"/>
      <c r="AB75" s="146"/>
      <c r="AC75" s="146"/>
      <c r="AD75" s="146"/>
      <c r="AE75" s="146"/>
      <c r="AF75" s="146"/>
      <c r="AG75" s="146" t="s">
        <v>130</v>
      </c>
      <c r="AH75" s="146">
        <v>5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76" t="s">
        <v>306</v>
      </c>
      <c r="D76" s="159"/>
      <c r="E76" s="160">
        <v>2.5760000000000001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130</v>
      </c>
      <c r="AH76" s="146">
        <v>5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67">
        <v>32</v>
      </c>
      <c r="B77" s="168" t="s">
        <v>223</v>
      </c>
      <c r="C77" s="175" t="s">
        <v>224</v>
      </c>
      <c r="D77" s="169" t="s">
        <v>133</v>
      </c>
      <c r="E77" s="170">
        <v>12.88</v>
      </c>
      <c r="F77" s="171"/>
      <c r="G77" s="172">
        <f>ROUND(E77*F77,2)</f>
        <v>0</v>
      </c>
      <c r="H77" s="158"/>
      <c r="I77" s="157">
        <f>ROUND(E77*H77,2)</f>
        <v>0</v>
      </c>
      <c r="J77" s="158"/>
      <c r="K77" s="157">
        <f>ROUND(E77*J77,2)</f>
        <v>0</v>
      </c>
      <c r="L77" s="157">
        <v>15</v>
      </c>
      <c r="M77" s="157">
        <f>G77*(1+L77/100)</f>
        <v>0</v>
      </c>
      <c r="N77" s="156">
        <v>4.0000000000000002E-4</v>
      </c>
      <c r="O77" s="156">
        <f>ROUND(E77*N77,2)</f>
        <v>0.01</v>
      </c>
      <c r="P77" s="156">
        <v>0</v>
      </c>
      <c r="Q77" s="156">
        <f>ROUND(E77*P77,2)</f>
        <v>0</v>
      </c>
      <c r="R77" s="157"/>
      <c r="S77" s="157" t="s">
        <v>128</v>
      </c>
      <c r="T77" s="157" t="s">
        <v>128</v>
      </c>
      <c r="U77" s="157">
        <v>0.23599999999999999</v>
      </c>
      <c r="V77" s="157">
        <f>ROUND(E77*U77,2)</f>
        <v>3.04</v>
      </c>
      <c r="W77" s="157"/>
      <c r="X77" s="157" t="s">
        <v>119</v>
      </c>
      <c r="Y77" s="157" t="s">
        <v>120</v>
      </c>
      <c r="Z77" s="146"/>
      <c r="AA77" s="146"/>
      <c r="AB77" s="146"/>
      <c r="AC77" s="146"/>
      <c r="AD77" s="146"/>
      <c r="AE77" s="146"/>
      <c r="AF77" s="146"/>
      <c r="AG77" s="146" t="s">
        <v>121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76" t="s">
        <v>311</v>
      </c>
      <c r="D78" s="159"/>
      <c r="E78" s="160">
        <v>12.88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130</v>
      </c>
      <c r="AH78" s="146">
        <v>5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67">
        <v>33</v>
      </c>
      <c r="B79" s="168" t="s">
        <v>226</v>
      </c>
      <c r="C79" s="175" t="s">
        <v>227</v>
      </c>
      <c r="D79" s="169" t="s">
        <v>133</v>
      </c>
      <c r="E79" s="170">
        <v>12.88</v>
      </c>
      <c r="F79" s="171"/>
      <c r="G79" s="172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15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128</v>
      </c>
      <c r="T79" s="157" t="s">
        <v>128</v>
      </c>
      <c r="U79" s="157">
        <v>0.154</v>
      </c>
      <c r="V79" s="157">
        <f>ROUND(E79*U79,2)</f>
        <v>1.98</v>
      </c>
      <c r="W79" s="157"/>
      <c r="X79" s="157" t="s">
        <v>119</v>
      </c>
      <c r="Y79" s="157" t="s">
        <v>120</v>
      </c>
      <c r="Z79" s="146"/>
      <c r="AA79" s="146"/>
      <c r="AB79" s="146"/>
      <c r="AC79" s="146"/>
      <c r="AD79" s="146"/>
      <c r="AE79" s="146"/>
      <c r="AF79" s="146"/>
      <c r="AG79" s="146" t="s">
        <v>121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76" t="s">
        <v>312</v>
      </c>
      <c r="D80" s="159"/>
      <c r="E80" s="160">
        <v>12.88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130</v>
      </c>
      <c r="AH80" s="146">
        <v>5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7">
        <v>34</v>
      </c>
      <c r="B81" s="168" t="s">
        <v>229</v>
      </c>
      <c r="C81" s="175" t="s">
        <v>230</v>
      </c>
      <c r="D81" s="169" t="s">
        <v>127</v>
      </c>
      <c r="E81" s="170">
        <v>12.622400000000001</v>
      </c>
      <c r="F81" s="171"/>
      <c r="G81" s="172">
        <f>ROUND(E81*F81,2)</f>
        <v>0</v>
      </c>
      <c r="H81" s="158"/>
      <c r="I81" s="157">
        <f>ROUND(E81*H81,2)</f>
        <v>0</v>
      </c>
      <c r="J81" s="158"/>
      <c r="K81" s="157">
        <f>ROUND(E81*J81,2)</f>
        <v>0</v>
      </c>
      <c r="L81" s="157">
        <v>15</v>
      </c>
      <c r="M81" s="157">
        <f>G81*(1+L81/100)</f>
        <v>0</v>
      </c>
      <c r="N81" s="156">
        <v>3.2599999999999999E-3</v>
      </c>
      <c r="O81" s="156">
        <f>ROUND(E81*N81,2)</f>
        <v>0.04</v>
      </c>
      <c r="P81" s="156">
        <v>0</v>
      </c>
      <c r="Q81" s="156">
        <f>ROUND(E81*P81,2)</f>
        <v>0</v>
      </c>
      <c r="R81" s="157"/>
      <c r="S81" s="157" t="s">
        <v>128</v>
      </c>
      <c r="T81" s="157" t="s">
        <v>128</v>
      </c>
      <c r="U81" s="157">
        <v>0.97799999999999998</v>
      </c>
      <c r="V81" s="157">
        <f>ROUND(E81*U81,2)</f>
        <v>12.34</v>
      </c>
      <c r="W81" s="157"/>
      <c r="X81" s="157" t="s">
        <v>119</v>
      </c>
      <c r="Y81" s="157" t="s">
        <v>120</v>
      </c>
      <c r="Z81" s="146"/>
      <c r="AA81" s="146"/>
      <c r="AB81" s="146"/>
      <c r="AC81" s="146"/>
      <c r="AD81" s="146"/>
      <c r="AE81" s="146"/>
      <c r="AF81" s="146"/>
      <c r="AG81" s="146" t="s">
        <v>202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76" t="s">
        <v>293</v>
      </c>
      <c r="D82" s="159"/>
      <c r="E82" s="160">
        <v>12.622400000000001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130</v>
      </c>
      <c r="AH82" s="146">
        <v>5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7">
        <v>35</v>
      </c>
      <c r="B83" s="168" t="s">
        <v>231</v>
      </c>
      <c r="C83" s="175" t="s">
        <v>232</v>
      </c>
      <c r="D83" s="169" t="s">
        <v>127</v>
      </c>
      <c r="E83" s="170">
        <v>12.622400000000001</v>
      </c>
      <c r="F83" s="171"/>
      <c r="G83" s="172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15</v>
      </c>
      <c r="M83" s="157">
        <f>G83*(1+L83/100)</f>
        <v>0</v>
      </c>
      <c r="N83" s="156">
        <v>0</v>
      </c>
      <c r="O83" s="156">
        <f>ROUND(E83*N83,2)</f>
        <v>0</v>
      </c>
      <c r="P83" s="156">
        <v>0</v>
      </c>
      <c r="Q83" s="156">
        <f>ROUND(E83*P83,2)</f>
        <v>0</v>
      </c>
      <c r="R83" s="157"/>
      <c r="S83" s="157" t="s">
        <v>128</v>
      </c>
      <c r="T83" s="157" t="s">
        <v>128</v>
      </c>
      <c r="U83" s="157">
        <v>0.03</v>
      </c>
      <c r="V83" s="157">
        <f>ROUND(E83*U83,2)</f>
        <v>0.38</v>
      </c>
      <c r="W83" s="157"/>
      <c r="X83" s="157" t="s">
        <v>119</v>
      </c>
      <c r="Y83" s="157" t="s">
        <v>120</v>
      </c>
      <c r="Z83" s="146"/>
      <c r="AA83" s="146"/>
      <c r="AB83" s="146"/>
      <c r="AC83" s="146"/>
      <c r="AD83" s="146"/>
      <c r="AE83" s="146"/>
      <c r="AF83" s="146"/>
      <c r="AG83" s="146" t="s">
        <v>202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176" t="s">
        <v>313</v>
      </c>
      <c r="D84" s="159"/>
      <c r="E84" s="160">
        <v>12.622400000000001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6"/>
      <c r="AA84" s="146"/>
      <c r="AB84" s="146"/>
      <c r="AC84" s="146"/>
      <c r="AD84" s="146"/>
      <c r="AE84" s="146"/>
      <c r="AF84" s="146"/>
      <c r="AG84" s="146" t="s">
        <v>130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67">
        <v>36</v>
      </c>
      <c r="B85" s="168" t="s">
        <v>234</v>
      </c>
      <c r="C85" s="175" t="s">
        <v>235</v>
      </c>
      <c r="D85" s="169" t="s">
        <v>133</v>
      </c>
      <c r="E85" s="170">
        <v>12.88</v>
      </c>
      <c r="F85" s="171"/>
      <c r="G85" s="172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15</v>
      </c>
      <c r="M85" s="157">
        <f>G85*(1+L85/100)</f>
        <v>0</v>
      </c>
      <c r="N85" s="156">
        <v>4.0000000000000003E-5</v>
      </c>
      <c r="O85" s="156">
        <f>ROUND(E85*N85,2)</f>
        <v>0</v>
      </c>
      <c r="P85" s="156">
        <v>0</v>
      </c>
      <c r="Q85" s="156">
        <f>ROUND(E85*P85,2)</f>
        <v>0</v>
      </c>
      <c r="R85" s="157"/>
      <c r="S85" s="157" t="s">
        <v>128</v>
      </c>
      <c r="T85" s="157" t="s">
        <v>128</v>
      </c>
      <c r="U85" s="157">
        <v>7.0000000000000007E-2</v>
      </c>
      <c r="V85" s="157">
        <f>ROUND(E85*U85,2)</f>
        <v>0.9</v>
      </c>
      <c r="W85" s="157"/>
      <c r="X85" s="157" t="s">
        <v>119</v>
      </c>
      <c r="Y85" s="157" t="s">
        <v>120</v>
      </c>
      <c r="Z85" s="146"/>
      <c r="AA85" s="146"/>
      <c r="AB85" s="146"/>
      <c r="AC85" s="146"/>
      <c r="AD85" s="146"/>
      <c r="AE85" s="146"/>
      <c r="AF85" s="146"/>
      <c r="AG85" s="146" t="s">
        <v>202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76" t="s">
        <v>312</v>
      </c>
      <c r="D86" s="159"/>
      <c r="E86" s="160">
        <v>12.88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130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22.5" outlineLevel="1" x14ac:dyDescent="0.2">
      <c r="A87" s="167">
        <v>37</v>
      </c>
      <c r="B87" s="168" t="s">
        <v>236</v>
      </c>
      <c r="C87" s="175" t="s">
        <v>237</v>
      </c>
      <c r="D87" s="169" t="s">
        <v>127</v>
      </c>
      <c r="E87" s="170">
        <v>18.13504</v>
      </c>
      <c r="F87" s="171"/>
      <c r="G87" s="172">
        <f>ROUND(E87*F87,2)</f>
        <v>0</v>
      </c>
      <c r="H87" s="158"/>
      <c r="I87" s="157">
        <f>ROUND(E87*H87,2)</f>
        <v>0</v>
      </c>
      <c r="J87" s="158"/>
      <c r="K87" s="157">
        <f>ROUND(E87*J87,2)</f>
        <v>0</v>
      </c>
      <c r="L87" s="157">
        <v>15</v>
      </c>
      <c r="M87" s="157">
        <f>G87*(1+L87/100)</f>
        <v>0</v>
      </c>
      <c r="N87" s="156">
        <v>1.9199999999999998E-2</v>
      </c>
      <c r="O87" s="156">
        <f>ROUND(E87*N87,2)</f>
        <v>0.35</v>
      </c>
      <c r="P87" s="156">
        <v>0</v>
      </c>
      <c r="Q87" s="156">
        <f>ROUND(E87*P87,2)</f>
        <v>0</v>
      </c>
      <c r="R87" s="157" t="s">
        <v>238</v>
      </c>
      <c r="S87" s="157" t="s">
        <v>128</v>
      </c>
      <c r="T87" s="157" t="s">
        <v>128</v>
      </c>
      <c r="U87" s="157">
        <v>0</v>
      </c>
      <c r="V87" s="157">
        <f>ROUND(E87*U87,2)</f>
        <v>0</v>
      </c>
      <c r="W87" s="157"/>
      <c r="X87" s="157" t="s">
        <v>239</v>
      </c>
      <c r="Y87" s="157" t="s">
        <v>120</v>
      </c>
      <c r="Z87" s="146"/>
      <c r="AA87" s="146"/>
      <c r="AB87" s="146"/>
      <c r="AC87" s="146"/>
      <c r="AD87" s="146"/>
      <c r="AE87" s="146"/>
      <c r="AF87" s="146"/>
      <c r="AG87" s="146" t="s">
        <v>240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176" t="s">
        <v>314</v>
      </c>
      <c r="D88" s="159"/>
      <c r="E88" s="160">
        <v>4.2504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130</v>
      </c>
      <c r="AH88" s="146">
        <v>5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76" t="s">
        <v>315</v>
      </c>
      <c r="D89" s="159"/>
      <c r="E89" s="160">
        <v>13.884639999999999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130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53">
        <v>38</v>
      </c>
      <c r="B90" s="154" t="s">
        <v>243</v>
      </c>
      <c r="C90" s="177" t="s">
        <v>244</v>
      </c>
      <c r="D90" s="155" t="s">
        <v>0</v>
      </c>
      <c r="E90" s="173"/>
      <c r="F90" s="158"/>
      <c r="G90" s="157">
        <f>ROUND(E90*F90,2)</f>
        <v>0</v>
      </c>
      <c r="H90" s="158"/>
      <c r="I90" s="157">
        <f>ROUND(E90*H90,2)</f>
        <v>0</v>
      </c>
      <c r="J90" s="158"/>
      <c r="K90" s="157">
        <f>ROUND(E90*J90,2)</f>
        <v>0</v>
      </c>
      <c r="L90" s="157">
        <v>15</v>
      </c>
      <c r="M90" s="157">
        <f>G90*(1+L90/100)</f>
        <v>0</v>
      </c>
      <c r="N90" s="156">
        <v>0</v>
      </c>
      <c r="O90" s="156">
        <f>ROUND(E90*N90,2)</f>
        <v>0</v>
      </c>
      <c r="P90" s="156">
        <v>0</v>
      </c>
      <c r="Q90" s="156">
        <f>ROUND(E90*P90,2)</f>
        <v>0</v>
      </c>
      <c r="R90" s="157"/>
      <c r="S90" s="157" t="s">
        <v>128</v>
      </c>
      <c r="T90" s="157" t="s">
        <v>128</v>
      </c>
      <c r="U90" s="157">
        <v>0</v>
      </c>
      <c r="V90" s="157">
        <f>ROUND(E90*U90,2)</f>
        <v>0</v>
      </c>
      <c r="W90" s="157"/>
      <c r="X90" s="157" t="s">
        <v>198</v>
      </c>
      <c r="Y90" s="157" t="s">
        <v>120</v>
      </c>
      <c r="Z90" s="146"/>
      <c r="AA90" s="146"/>
      <c r="AB90" s="146"/>
      <c r="AC90" s="146"/>
      <c r="AD90" s="146"/>
      <c r="AE90" s="146"/>
      <c r="AF90" s="146"/>
      <c r="AG90" s="146" t="s">
        <v>199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x14ac:dyDescent="0.2">
      <c r="A91" s="149" t="s">
        <v>112</v>
      </c>
      <c r="B91" s="150" t="s">
        <v>81</v>
      </c>
      <c r="C91" s="174" t="s">
        <v>82</v>
      </c>
      <c r="D91" s="163"/>
      <c r="E91" s="164"/>
      <c r="F91" s="165"/>
      <c r="G91" s="166">
        <f>SUMIF(AG92:AG102,"&lt;&gt;NOR",G92:G102)</f>
        <v>0</v>
      </c>
      <c r="H91" s="162"/>
      <c r="I91" s="162">
        <f>SUM(I92:I102)</f>
        <v>0</v>
      </c>
      <c r="J91" s="162"/>
      <c r="K91" s="162">
        <f>SUM(K92:K102)</f>
        <v>0</v>
      </c>
      <c r="L91" s="162"/>
      <c r="M91" s="162">
        <f>SUM(M92:M102)</f>
        <v>0</v>
      </c>
      <c r="N91" s="161"/>
      <c r="O91" s="161">
        <f>SUM(O92:O102)</f>
        <v>0</v>
      </c>
      <c r="P91" s="161"/>
      <c r="Q91" s="161">
        <f>SUM(Q92:Q102)</f>
        <v>0</v>
      </c>
      <c r="R91" s="162"/>
      <c r="S91" s="162"/>
      <c r="T91" s="162"/>
      <c r="U91" s="162"/>
      <c r="V91" s="162">
        <f>SUM(V92:V102)</f>
        <v>19.560000000000002</v>
      </c>
      <c r="W91" s="162"/>
      <c r="X91" s="162"/>
      <c r="Y91" s="162"/>
      <c r="AG91" t="s">
        <v>113</v>
      </c>
    </row>
    <row r="92" spans="1:60" outlineLevel="1" x14ac:dyDescent="0.2">
      <c r="A92" s="167">
        <v>39</v>
      </c>
      <c r="B92" s="168" t="s">
        <v>245</v>
      </c>
      <c r="C92" s="175" t="s">
        <v>246</v>
      </c>
      <c r="D92" s="169" t="s">
        <v>197</v>
      </c>
      <c r="E92" s="170">
        <v>4.21286</v>
      </c>
      <c r="F92" s="171"/>
      <c r="G92" s="172">
        <f t="shared" ref="G92:G102" si="0">ROUND(E92*F92,2)</f>
        <v>0</v>
      </c>
      <c r="H92" s="158"/>
      <c r="I92" s="157">
        <f t="shared" ref="I92:I102" si="1">ROUND(E92*H92,2)</f>
        <v>0</v>
      </c>
      <c r="J92" s="158"/>
      <c r="K92" s="157">
        <f t="shared" ref="K92:K102" si="2">ROUND(E92*J92,2)</f>
        <v>0</v>
      </c>
      <c r="L92" s="157">
        <v>15</v>
      </c>
      <c r="M92" s="157">
        <f t="shared" ref="M92:M102" si="3">G92*(1+L92/100)</f>
        <v>0</v>
      </c>
      <c r="N92" s="156">
        <v>0</v>
      </c>
      <c r="O92" s="156">
        <f t="shared" ref="O92:O102" si="4">ROUND(E92*N92,2)</f>
        <v>0</v>
      </c>
      <c r="P92" s="156">
        <v>0</v>
      </c>
      <c r="Q92" s="156">
        <f t="shared" ref="Q92:Q102" si="5">ROUND(E92*P92,2)</f>
        <v>0</v>
      </c>
      <c r="R92" s="157"/>
      <c r="S92" s="157" t="s">
        <v>128</v>
      </c>
      <c r="T92" s="157" t="s">
        <v>128</v>
      </c>
      <c r="U92" s="157">
        <v>2.0089999999999999</v>
      </c>
      <c r="V92" s="157">
        <f t="shared" ref="V92:V102" si="6">ROUND(E92*U92,2)</f>
        <v>8.4600000000000009</v>
      </c>
      <c r="W92" s="157"/>
      <c r="X92" s="157" t="s">
        <v>247</v>
      </c>
      <c r="Y92" s="157" t="s">
        <v>120</v>
      </c>
      <c r="Z92" s="146"/>
      <c r="AA92" s="146"/>
      <c r="AB92" s="146"/>
      <c r="AC92" s="146"/>
      <c r="AD92" s="146"/>
      <c r="AE92" s="146"/>
      <c r="AF92" s="146"/>
      <c r="AG92" s="146" t="s">
        <v>248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7">
        <v>40</v>
      </c>
      <c r="B93" s="168" t="s">
        <v>249</v>
      </c>
      <c r="C93" s="175" t="s">
        <v>250</v>
      </c>
      <c r="D93" s="169" t="s">
        <v>197</v>
      </c>
      <c r="E93" s="170">
        <v>2.10643</v>
      </c>
      <c r="F93" s="171"/>
      <c r="G93" s="172">
        <f t="shared" si="0"/>
        <v>0</v>
      </c>
      <c r="H93" s="158"/>
      <c r="I93" s="157">
        <f t="shared" si="1"/>
        <v>0</v>
      </c>
      <c r="J93" s="158"/>
      <c r="K93" s="157">
        <f t="shared" si="2"/>
        <v>0</v>
      </c>
      <c r="L93" s="157">
        <v>15</v>
      </c>
      <c r="M93" s="157">
        <f t="shared" si="3"/>
        <v>0</v>
      </c>
      <c r="N93" s="156">
        <v>0</v>
      </c>
      <c r="O93" s="156">
        <f t="shared" si="4"/>
        <v>0</v>
      </c>
      <c r="P93" s="156">
        <v>0</v>
      </c>
      <c r="Q93" s="156">
        <f t="shared" si="5"/>
        <v>0</v>
      </c>
      <c r="R93" s="157"/>
      <c r="S93" s="157" t="s">
        <v>128</v>
      </c>
      <c r="T93" s="157" t="s">
        <v>128</v>
      </c>
      <c r="U93" s="157">
        <v>0.95899999999999996</v>
      </c>
      <c r="V93" s="157">
        <f t="shared" si="6"/>
        <v>2.02</v>
      </c>
      <c r="W93" s="157"/>
      <c r="X93" s="157" t="s">
        <v>247</v>
      </c>
      <c r="Y93" s="157" t="s">
        <v>120</v>
      </c>
      <c r="Z93" s="146"/>
      <c r="AA93" s="146"/>
      <c r="AB93" s="146"/>
      <c r="AC93" s="146"/>
      <c r="AD93" s="146"/>
      <c r="AE93" s="146"/>
      <c r="AF93" s="146"/>
      <c r="AG93" s="146" t="s">
        <v>248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7">
        <v>41</v>
      </c>
      <c r="B94" s="168" t="s">
        <v>251</v>
      </c>
      <c r="C94" s="175" t="s">
        <v>252</v>
      </c>
      <c r="D94" s="169" t="s">
        <v>197</v>
      </c>
      <c r="E94" s="170">
        <v>4.21286</v>
      </c>
      <c r="F94" s="171"/>
      <c r="G94" s="172">
        <f t="shared" si="0"/>
        <v>0</v>
      </c>
      <c r="H94" s="158"/>
      <c r="I94" s="157">
        <f t="shared" si="1"/>
        <v>0</v>
      </c>
      <c r="J94" s="158"/>
      <c r="K94" s="157">
        <f t="shared" si="2"/>
        <v>0</v>
      </c>
      <c r="L94" s="157">
        <v>15</v>
      </c>
      <c r="M94" s="157">
        <f t="shared" si="3"/>
        <v>0</v>
      </c>
      <c r="N94" s="156">
        <v>0</v>
      </c>
      <c r="O94" s="156">
        <f t="shared" si="4"/>
        <v>0</v>
      </c>
      <c r="P94" s="156">
        <v>0</v>
      </c>
      <c r="Q94" s="156">
        <f t="shared" si="5"/>
        <v>0</v>
      </c>
      <c r="R94" s="157"/>
      <c r="S94" s="157" t="s">
        <v>128</v>
      </c>
      <c r="T94" s="157" t="s">
        <v>128</v>
      </c>
      <c r="U94" s="157">
        <v>0.94199999999999995</v>
      </c>
      <c r="V94" s="157">
        <f t="shared" si="6"/>
        <v>3.97</v>
      </c>
      <c r="W94" s="157"/>
      <c r="X94" s="157" t="s">
        <v>247</v>
      </c>
      <c r="Y94" s="157" t="s">
        <v>120</v>
      </c>
      <c r="Z94" s="146"/>
      <c r="AA94" s="146"/>
      <c r="AB94" s="146"/>
      <c r="AC94" s="146"/>
      <c r="AD94" s="146"/>
      <c r="AE94" s="146"/>
      <c r="AF94" s="146"/>
      <c r="AG94" s="146" t="s">
        <v>248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7">
        <v>42</v>
      </c>
      <c r="B95" s="168" t="s">
        <v>253</v>
      </c>
      <c r="C95" s="175" t="s">
        <v>254</v>
      </c>
      <c r="D95" s="169" t="s">
        <v>197</v>
      </c>
      <c r="E95" s="170">
        <v>21.06429</v>
      </c>
      <c r="F95" s="171"/>
      <c r="G95" s="172">
        <f t="shared" si="0"/>
        <v>0</v>
      </c>
      <c r="H95" s="158"/>
      <c r="I95" s="157">
        <f t="shared" si="1"/>
        <v>0</v>
      </c>
      <c r="J95" s="158"/>
      <c r="K95" s="157">
        <f t="shared" si="2"/>
        <v>0</v>
      </c>
      <c r="L95" s="157">
        <v>15</v>
      </c>
      <c r="M95" s="157">
        <f t="shared" si="3"/>
        <v>0</v>
      </c>
      <c r="N95" s="156">
        <v>0</v>
      </c>
      <c r="O95" s="156">
        <f t="shared" si="4"/>
        <v>0</v>
      </c>
      <c r="P95" s="156">
        <v>0</v>
      </c>
      <c r="Q95" s="156">
        <f t="shared" si="5"/>
        <v>0</v>
      </c>
      <c r="R95" s="157"/>
      <c r="S95" s="157" t="s">
        <v>128</v>
      </c>
      <c r="T95" s="157" t="s">
        <v>128</v>
      </c>
      <c r="U95" s="157">
        <v>0.105</v>
      </c>
      <c r="V95" s="157">
        <f t="shared" si="6"/>
        <v>2.21</v>
      </c>
      <c r="W95" s="157"/>
      <c r="X95" s="157" t="s">
        <v>247</v>
      </c>
      <c r="Y95" s="157" t="s">
        <v>120</v>
      </c>
      <c r="Z95" s="146"/>
      <c r="AA95" s="146"/>
      <c r="AB95" s="146"/>
      <c r="AC95" s="146"/>
      <c r="AD95" s="146"/>
      <c r="AE95" s="146"/>
      <c r="AF95" s="146"/>
      <c r="AG95" s="146" t="s">
        <v>248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7">
        <v>43</v>
      </c>
      <c r="B96" s="168" t="s">
        <v>255</v>
      </c>
      <c r="C96" s="175" t="s">
        <v>256</v>
      </c>
      <c r="D96" s="169" t="s">
        <v>197</v>
      </c>
      <c r="E96" s="170">
        <v>4.21286</v>
      </c>
      <c r="F96" s="171"/>
      <c r="G96" s="172">
        <f t="shared" si="0"/>
        <v>0</v>
      </c>
      <c r="H96" s="158"/>
      <c r="I96" s="157">
        <f t="shared" si="1"/>
        <v>0</v>
      </c>
      <c r="J96" s="158"/>
      <c r="K96" s="157">
        <f t="shared" si="2"/>
        <v>0</v>
      </c>
      <c r="L96" s="157">
        <v>15</v>
      </c>
      <c r="M96" s="157">
        <f t="shared" si="3"/>
        <v>0</v>
      </c>
      <c r="N96" s="156">
        <v>0</v>
      </c>
      <c r="O96" s="156">
        <f t="shared" si="4"/>
        <v>0</v>
      </c>
      <c r="P96" s="156">
        <v>0</v>
      </c>
      <c r="Q96" s="156">
        <f t="shared" si="5"/>
        <v>0</v>
      </c>
      <c r="R96" s="157"/>
      <c r="S96" s="157" t="s">
        <v>128</v>
      </c>
      <c r="T96" s="157" t="s">
        <v>128</v>
      </c>
      <c r="U96" s="157">
        <v>0.04</v>
      </c>
      <c r="V96" s="157">
        <f t="shared" si="6"/>
        <v>0.17</v>
      </c>
      <c r="W96" s="157"/>
      <c r="X96" s="157" t="s">
        <v>247</v>
      </c>
      <c r="Y96" s="157" t="s">
        <v>120</v>
      </c>
      <c r="Z96" s="146"/>
      <c r="AA96" s="146"/>
      <c r="AB96" s="146"/>
      <c r="AC96" s="146"/>
      <c r="AD96" s="146"/>
      <c r="AE96" s="146"/>
      <c r="AF96" s="146"/>
      <c r="AG96" s="146" t="s">
        <v>248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67">
        <v>44</v>
      </c>
      <c r="B97" s="168" t="s">
        <v>257</v>
      </c>
      <c r="C97" s="175" t="s">
        <v>258</v>
      </c>
      <c r="D97" s="169" t="s">
        <v>197</v>
      </c>
      <c r="E97" s="170">
        <v>58.980020000000003</v>
      </c>
      <c r="F97" s="171"/>
      <c r="G97" s="172">
        <f t="shared" si="0"/>
        <v>0</v>
      </c>
      <c r="H97" s="158"/>
      <c r="I97" s="157">
        <f t="shared" si="1"/>
        <v>0</v>
      </c>
      <c r="J97" s="158"/>
      <c r="K97" s="157">
        <f t="shared" si="2"/>
        <v>0</v>
      </c>
      <c r="L97" s="157">
        <v>15</v>
      </c>
      <c r="M97" s="157">
        <f t="shared" si="3"/>
        <v>0</v>
      </c>
      <c r="N97" s="156">
        <v>0</v>
      </c>
      <c r="O97" s="156">
        <f t="shared" si="4"/>
        <v>0</v>
      </c>
      <c r="P97" s="156">
        <v>0</v>
      </c>
      <c r="Q97" s="156">
        <f t="shared" si="5"/>
        <v>0</v>
      </c>
      <c r="R97" s="157"/>
      <c r="S97" s="157" t="s">
        <v>128</v>
      </c>
      <c r="T97" s="157" t="s">
        <v>128</v>
      </c>
      <c r="U97" s="157">
        <v>0</v>
      </c>
      <c r="V97" s="157">
        <f t="shared" si="6"/>
        <v>0</v>
      </c>
      <c r="W97" s="157"/>
      <c r="X97" s="157" t="s">
        <v>247</v>
      </c>
      <c r="Y97" s="157" t="s">
        <v>120</v>
      </c>
      <c r="Z97" s="146"/>
      <c r="AA97" s="146"/>
      <c r="AB97" s="146"/>
      <c r="AC97" s="146"/>
      <c r="AD97" s="146"/>
      <c r="AE97" s="146"/>
      <c r="AF97" s="146"/>
      <c r="AG97" s="146" t="s">
        <v>248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67">
        <v>45</v>
      </c>
      <c r="B98" s="168" t="s">
        <v>259</v>
      </c>
      <c r="C98" s="175" t="s">
        <v>260</v>
      </c>
      <c r="D98" s="169" t="s">
        <v>197</v>
      </c>
      <c r="E98" s="170">
        <v>4.21286</v>
      </c>
      <c r="F98" s="171"/>
      <c r="G98" s="172">
        <f t="shared" si="0"/>
        <v>0</v>
      </c>
      <c r="H98" s="158"/>
      <c r="I98" s="157">
        <f t="shared" si="1"/>
        <v>0</v>
      </c>
      <c r="J98" s="158"/>
      <c r="K98" s="157">
        <f t="shared" si="2"/>
        <v>0</v>
      </c>
      <c r="L98" s="157">
        <v>15</v>
      </c>
      <c r="M98" s="157">
        <f t="shared" si="3"/>
        <v>0</v>
      </c>
      <c r="N98" s="156">
        <v>0</v>
      </c>
      <c r="O98" s="156">
        <f t="shared" si="4"/>
        <v>0</v>
      </c>
      <c r="P98" s="156">
        <v>0</v>
      </c>
      <c r="Q98" s="156">
        <f t="shared" si="5"/>
        <v>0</v>
      </c>
      <c r="R98" s="157"/>
      <c r="S98" s="157" t="s">
        <v>128</v>
      </c>
      <c r="T98" s="157" t="s">
        <v>128</v>
      </c>
      <c r="U98" s="157">
        <v>0.64</v>
      </c>
      <c r="V98" s="157">
        <f t="shared" si="6"/>
        <v>2.7</v>
      </c>
      <c r="W98" s="157"/>
      <c r="X98" s="157" t="s">
        <v>247</v>
      </c>
      <c r="Y98" s="157" t="s">
        <v>120</v>
      </c>
      <c r="Z98" s="146"/>
      <c r="AA98" s="146"/>
      <c r="AB98" s="146"/>
      <c r="AC98" s="146"/>
      <c r="AD98" s="146"/>
      <c r="AE98" s="146"/>
      <c r="AF98" s="146"/>
      <c r="AG98" s="146" t="s">
        <v>248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7">
        <v>46</v>
      </c>
      <c r="B99" s="168" t="s">
        <v>261</v>
      </c>
      <c r="C99" s="175" t="s">
        <v>262</v>
      </c>
      <c r="D99" s="169" t="s">
        <v>197</v>
      </c>
      <c r="E99" s="170">
        <v>4.21286</v>
      </c>
      <c r="F99" s="171"/>
      <c r="G99" s="172">
        <f t="shared" si="0"/>
        <v>0</v>
      </c>
      <c r="H99" s="158"/>
      <c r="I99" s="157">
        <f t="shared" si="1"/>
        <v>0</v>
      </c>
      <c r="J99" s="158"/>
      <c r="K99" s="157">
        <f t="shared" si="2"/>
        <v>0</v>
      </c>
      <c r="L99" s="157">
        <v>15</v>
      </c>
      <c r="M99" s="157">
        <f t="shared" si="3"/>
        <v>0</v>
      </c>
      <c r="N99" s="156">
        <v>0</v>
      </c>
      <c r="O99" s="156">
        <f t="shared" si="4"/>
        <v>0</v>
      </c>
      <c r="P99" s="156">
        <v>0</v>
      </c>
      <c r="Q99" s="156">
        <f t="shared" si="5"/>
        <v>0</v>
      </c>
      <c r="R99" s="157"/>
      <c r="S99" s="157" t="s">
        <v>128</v>
      </c>
      <c r="T99" s="157" t="s">
        <v>128</v>
      </c>
      <c r="U99" s="157">
        <v>6.0000000000000001E-3</v>
      </c>
      <c r="V99" s="157">
        <f t="shared" si="6"/>
        <v>0.03</v>
      </c>
      <c r="W99" s="157"/>
      <c r="X99" s="157" t="s">
        <v>247</v>
      </c>
      <c r="Y99" s="157" t="s">
        <v>120</v>
      </c>
      <c r="Z99" s="146"/>
      <c r="AA99" s="146"/>
      <c r="AB99" s="146"/>
      <c r="AC99" s="146"/>
      <c r="AD99" s="146"/>
      <c r="AE99" s="146"/>
      <c r="AF99" s="146"/>
      <c r="AG99" s="146" t="s">
        <v>248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 x14ac:dyDescent="0.2">
      <c r="A100" s="167">
        <v>47</v>
      </c>
      <c r="B100" s="168" t="s">
        <v>263</v>
      </c>
      <c r="C100" s="175" t="s">
        <v>264</v>
      </c>
      <c r="D100" s="169" t="s">
        <v>197</v>
      </c>
      <c r="E100" s="170">
        <v>0.12302</v>
      </c>
      <c r="F100" s="171"/>
      <c r="G100" s="172">
        <f t="shared" si="0"/>
        <v>0</v>
      </c>
      <c r="H100" s="158"/>
      <c r="I100" s="157">
        <f t="shared" si="1"/>
        <v>0</v>
      </c>
      <c r="J100" s="158"/>
      <c r="K100" s="157">
        <f t="shared" si="2"/>
        <v>0</v>
      </c>
      <c r="L100" s="157">
        <v>15</v>
      </c>
      <c r="M100" s="157">
        <f t="shared" si="3"/>
        <v>0</v>
      </c>
      <c r="N100" s="156">
        <v>0</v>
      </c>
      <c r="O100" s="156">
        <f t="shared" si="4"/>
        <v>0</v>
      </c>
      <c r="P100" s="156">
        <v>0</v>
      </c>
      <c r="Q100" s="156">
        <f t="shared" si="5"/>
        <v>0</v>
      </c>
      <c r="R100" s="157"/>
      <c r="S100" s="157" t="s">
        <v>128</v>
      </c>
      <c r="T100" s="157" t="s">
        <v>128</v>
      </c>
      <c r="U100" s="157">
        <v>0</v>
      </c>
      <c r="V100" s="157">
        <f t="shared" si="6"/>
        <v>0</v>
      </c>
      <c r="W100" s="157"/>
      <c r="X100" s="157" t="s">
        <v>247</v>
      </c>
      <c r="Y100" s="157" t="s">
        <v>120</v>
      </c>
      <c r="Z100" s="146"/>
      <c r="AA100" s="146"/>
      <c r="AB100" s="146"/>
      <c r="AC100" s="146"/>
      <c r="AD100" s="146"/>
      <c r="AE100" s="146"/>
      <c r="AF100" s="146"/>
      <c r="AG100" s="146" t="s">
        <v>248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7">
        <v>48</v>
      </c>
      <c r="B101" s="168" t="s">
        <v>265</v>
      </c>
      <c r="C101" s="175" t="s">
        <v>266</v>
      </c>
      <c r="D101" s="169" t="s">
        <v>197</v>
      </c>
      <c r="E101" s="170">
        <v>0.59443000000000001</v>
      </c>
      <c r="F101" s="171"/>
      <c r="G101" s="172">
        <f t="shared" si="0"/>
        <v>0</v>
      </c>
      <c r="H101" s="158"/>
      <c r="I101" s="157">
        <f t="shared" si="1"/>
        <v>0</v>
      </c>
      <c r="J101" s="158"/>
      <c r="K101" s="157">
        <f t="shared" si="2"/>
        <v>0</v>
      </c>
      <c r="L101" s="157">
        <v>15</v>
      </c>
      <c r="M101" s="157">
        <f t="shared" si="3"/>
        <v>0</v>
      </c>
      <c r="N101" s="156">
        <v>0</v>
      </c>
      <c r="O101" s="156">
        <f t="shared" si="4"/>
        <v>0</v>
      </c>
      <c r="P101" s="156">
        <v>0</v>
      </c>
      <c r="Q101" s="156">
        <f t="shared" si="5"/>
        <v>0</v>
      </c>
      <c r="R101" s="157"/>
      <c r="S101" s="157" t="s">
        <v>117</v>
      </c>
      <c r="T101" s="157" t="s">
        <v>137</v>
      </c>
      <c r="U101" s="157">
        <v>0</v>
      </c>
      <c r="V101" s="157">
        <f t="shared" si="6"/>
        <v>0</v>
      </c>
      <c r="W101" s="157"/>
      <c r="X101" s="157" t="s">
        <v>247</v>
      </c>
      <c r="Y101" s="157" t="s">
        <v>120</v>
      </c>
      <c r="Z101" s="146"/>
      <c r="AA101" s="146"/>
      <c r="AB101" s="146"/>
      <c r="AC101" s="146"/>
      <c r="AD101" s="146"/>
      <c r="AE101" s="146"/>
      <c r="AF101" s="146"/>
      <c r="AG101" s="146" t="s">
        <v>248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67">
        <v>49</v>
      </c>
      <c r="B102" s="168" t="s">
        <v>267</v>
      </c>
      <c r="C102" s="175" t="s">
        <v>268</v>
      </c>
      <c r="D102" s="169" t="s">
        <v>197</v>
      </c>
      <c r="E102" s="170">
        <v>3.4954100000000001</v>
      </c>
      <c r="F102" s="171"/>
      <c r="G102" s="172">
        <f t="shared" si="0"/>
        <v>0</v>
      </c>
      <c r="H102" s="158"/>
      <c r="I102" s="157">
        <f t="shared" si="1"/>
        <v>0</v>
      </c>
      <c r="J102" s="158"/>
      <c r="K102" s="157">
        <f t="shared" si="2"/>
        <v>0</v>
      </c>
      <c r="L102" s="157">
        <v>15</v>
      </c>
      <c r="M102" s="157">
        <f t="shared" si="3"/>
        <v>0</v>
      </c>
      <c r="N102" s="156">
        <v>0</v>
      </c>
      <c r="O102" s="156">
        <f t="shared" si="4"/>
        <v>0</v>
      </c>
      <c r="P102" s="156">
        <v>0</v>
      </c>
      <c r="Q102" s="156">
        <f t="shared" si="5"/>
        <v>0</v>
      </c>
      <c r="R102" s="157"/>
      <c r="S102" s="157" t="s">
        <v>128</v>
      </c>
      <c r="T102" s="157" t="s">
        <v>128</v>
      </c>
      <c r="U102" s="157">
        <v>0</v>
      </c>
      <c r="V102" s="157">
        <f t="shared" si="6"/>
        <v>0</v>
      </c>
      <c r="W102" s="157"/>
      <c r="X102" s="157" t="s">
        <v>247</v>
      </c>
      <c r="Y102" s="157" t="s">
        <v>120</v>
      </c>
      <c r="Z102" s="146"/>
      <c r="AA102" s="146"/>
      <c r="AB102" s="146"/>
      <c r="AC102" s="146"/>
      <c r="AD102" s="146"/>
      <c r="AE102" s="146"/>
      <c r="AF102" s="146"/>
      <c r="AG102" s="146" t="s">
        <v>248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x14ac:dyDescent="0.2">
      <c r="A103" s="149" t="s">
        <v>112</v>
      </c>
      <c r="B103" s="150" t="s">
        <v>84</v>
      </c>
      <c r="C103" s="174" t="s">
        <v>28</v>
      </c>
      <c r="D103" s="163"/>
      <c r="E103" s="164"/>
      <c r="F103" s="165"/>
      <c r="G103" s="166">
        <f>SUMIF(AG104:AG110,"&lt;&gt;NOR",G104:G110)</f>
        <v>0</v>
      </c>
      <c r="H103" s="162"/>
      <c r="I103" s="162">
        <f>SUM(I104:I110)</f>
        <v>0</v>
      </c>
      <c r="J103" s="162"/>
      <c r="K103" s="162">
        <f>SUM(K104:K110)</f>
        <v>0</v>
      </c>
      <c r="L103" s="162"/>
      <c r="M103" s="162">
        <f>SUM(M104:M110)</f>
        <v>0</v>
      </c>
      <c r="N103" s="161"/>
      <c r="O103" s="161">
        <f>SUM(O104:O110)</f>
        <v>0</v>
      </c>
      <c r="P103" s="161"/>
      <c r="Q103" s="161">
        <f>SUM(Q104:Q110)</f>
        <v>0</v>
      </c>
      <c r="R103" s="162"/>
      <c r="S103" s="162"/>
      <c r="T103" s="162"/>
      <c r="U103" s="162"/>
      <c r="V103" s="162">
        <f>SUM(V104:V110)</f>
        <v>0</v>
      </c>
      <c r="W103" s="162"/>
      <c r="X103" s="162"/>
      <c r="Y103" s="162"/>
      <c r="AG103" t="s">
        <v>113</v>
      </c>
    </row>
    <row r="104" spans="1:60" outlineLevel="1" x14ac:dyDescent="0.2">
      <c r="A104" s="167">
        <v>50</v>
      </c>
      <c r="B104" s="168" t="s">
        <v>269</v>
      </c>
      <c r="C104" s="175" t="s">
        <v>270</v>
      </c>
      <c r="D104" s="169" t="s">
        <v>271</v>
      </c>
      <c r="E104" s="170">
        <v>1</v>
      </c>
      <c r="F104" s="171"/>
      <c r="G104" s="172">
        <f t="shared" ref="G104:G110" si="7">ROUND(E104*F104,2)</f>
        <v>0</v>
      </c>
      <c r="H104" s="158"/>
      <c r="I104" s="157">
        <f t="shared" ref="I104:I110" si="8">ROUND(E104*H104,2)</f>
        <v>0</v>
      </c>
      <c r="J104" s="158"/>
      <c r="K104" s="157">
        <f t="shared" ref="K104:K110" si="9">ROUND(E104*J104,2)</f>
        <v>0</v>
      </c>
      <c r="L104" s="157">
        <v>15</v>
      </c>
      <c r="M104" s="157">
        <f t="shared" ref="M104:M110" si="10">G104*(1+L104/100)</f>
        <v>0</v>
      </c>
      <c r="N104" s="156">
        <v>0</v>
      </c>
      <c r="O104" s="156">
        <f t="shared" ref="O104:O110" si="11">ROUND(E104*N104,2)</f>
        <v>0</v>
      </c>
      <c r="P104" s="156">
        <v>0</v>
      </c>
      <c r="Q104" s="156">
        <f t="shared" ref="Q104:Q110" si="12">ROUND(E104*P104,2)</f>
        <v>0</v>
      </c>
      <c r="R104" s="157"/>
      <c r="S104" s="157" t="s">
        <v>117</v>
      </c>
      <c r="T104" s="157" t="s">
        <v>118</v>
      </c>
      <c r="U104" s="157">
        <v>0</v>
      </c>
      <c r="V104" s="157">
        <f t="shared" ref="V104:V110" si="13">ROUND(E104*U104,2)</f>
        <v>0</v>
      </c>
      <c r="W104" s="157"/>
      <c r="X104" s="157" t="s">
        <v>272</v>
      </c>
      <c r="Y104" s="157" t="s">
        <v>120</v>
      </c>
      <c r="Z104" s="146"/>
      <c r="AA104" s="146"/>
      <c r="AB104" s="146"/>
      <c r="AC104" s="146"/>
      <c r="AD104" s="146"/>
      <c r="AE104" s="146"/>
      <c r="AF104" s="146"/>
      <c r="AG104" s="146" t="s">
        <v>273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7">
        <v>51</v>
      </c>
      <c r="B105" s="168" t="s">
        <v>274</v>
      </c>
      <c r="C105" s="175" t="s">
        <v>275</v>
      </c>
      <c r="D105" s="169" t="s">
        <v>271</v>
      </c>
      <c r="E105" s="170">
        <v>0</v>
      </c>
      <c r="F105" s="171"/>
      <c r="G105" s="172">
        <f t="shared" si="7"/>
        <v>0</v>
      </c>
      <c r="H105" s="158"/>
      <c r="I105" s="157">
        <f t="shared" si="8"/>
        <v>0</v>
      </c>
      <c r="J105" s="158"/>
      <c r="K105" s="157">
        <f t="shared" si="9"/>
        <v>0</v>
      </c>
      <c r="L105" s="157">
        <v>15</v>
      </c>
      <c r="M105" s="157">
        <f t="shared" si="10"/>
        <v>0</v>
      </c>
      <c r="N105" s="156">
        <v>0</v>
      </c>
      <c r="O105" s="156">
        <f t="shared" si="11"/>
        <v>0</v>
      </c>
      <c r="P105" s="156">
        <v>0</v>
      </c>
      <c r="Q105" s="156">
        <f t="shared" si="12"/>
        <v>0</v>
      </c>
      <c r="R105" s="157"/>
      <c r="S105" s="157" t="s">
        <v>117</v>
      </c>
      <c r="T105" s="157" t="s">
        <v>118</v>
      </c>
      <c r="U105" s="157">
        <v>0</v>
      </c>
      <c r="V105" s="157">
        <f t="shared" si="13"/>
        <v>0</v>
      </c>
      <c r="W105" s="157"/>
      <c r="X105" s="157" t="s">
        <v>272</v>
      </c>
      <c r="Y105" s="157" t="s">
        <v>120</v>
      </c>
      <c r="Z105" s="146"/>
      <c r="AA105" s="146"/>
      <c r="AB105" s="146"/>
      <c r="AC105" s="146"/>
      <c r="AD105" s="146"/>
      <c r="AE105" s="146"/>
      <c r="AF105" s="146"/>
      <c r="AG105" s="146" t="s">
        <v>276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">
      <c r="A106" s="167">
        <v>52</v>
      </c>
      <c r="B106" s="168" t="s">
        <v>277</v>
      </c>
      <c r="C106" s="175" t="s">
        <v>278</v>
      </c>
      <c r="D106" s="169" t="s">
        <v>271</v>
      </c>
      <c r="E106" s="170">
        <v>0</v>
      </c>
      <c r="F106" s="171"/>
      <c r="G106" s="172">
        <f t="shared" si="7"/>
        <v>0</v>
      </c>
      <c r="H106" s="158"/>
      <c r="I106" s="157">
        <f t="shared" si="8"/>
        <v>0</v>
      </c>
      <c r="J106" s="158"/>
      <c r="K106" s="157">
        <f t="shared" si="9"/>
        <v>0</v>
      </c>
      <c r="L106" s="157">
        <v>15</v>
      </c>
      <c r="M106" s="157">
        <f t="shared" si="10"/>
        <v>0</v>
      </c>
      <c r="N106" s="156">
        <v>0</v>
      </c>
      <c r="O106" s="156">
        <f t="shared" si="11"/>
        <v>0</v>
      </c>
      <c r="P106" s="156">
        <v>0</v>
      </c>
      <c r="Q106" s="156">
        <f t="shared" si="12"/>
        <v>0</v>
      </c>
      <c r="R106" s="157"/>
      <c r="S106" s="157" t="s">
        <v>117</v>
      </c>
      <c r="T106" s="157" t="s">
        <v>118</v>
      </c>
      <c r="U106" s="157">
        <v>0</v>
      </c>
      <c r="V106" s="157">
        <f t="shared" si="13"/>
        <v>0</v>
      </c>
      <c r="W106" s="157"/>
      <c r="X106" s="157" t="s">
        <v>272</v>
      </c>
      <c r="Y106" s="157" t="s">
        <v>120</v>
      </c>
      <c r="Z106" s="146"/>
      <c r="AA106" s="146"/>
      <c r="AB106" s="146"/>
      <c r="AC106" s="146"/>
      <c r="AD106" s="146"/>
      <c r="AE106" s="146"/>
      <c r="AF106" s="146"/>
      <c r="AG106" s="146" t="s">
        <v>276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67">
        <v>53</v>
      </c>
      <c r="B107" s="168" t="s">
        <v>279</v>
      </c>
      <c r="C107" s="175" t="s">
        <v>280</v>
      </c>
      <c r="D107" s="169" t="s">
        <v>271</v>
      </c>
      <c r="E107" s="170">
        <v>1</v>
      </c>
      <c r="F107" s="171"/>
      <c r="G107" s="172">
        <f t="shared" si="7"/>
        <v>0</v>
      </c>
      <c r="H107" s="158"/>
      <c r="I107" s="157">
        <f t="shared" si="8"/>
        <v>0</v>
      </c>
      <c r="J107" s="158"/>
      <c r="K107" s="157">
        <f t="shared" si="9"/>
        <v>0</v>
      </c>
      <c r="L107" s="157">
        <v>15</v>
      </c>
      <c r="M107" s="157">
        <f t="shared" si="10"/>
        <v>0</v>
      </c>
      <c r="N107" s="156">
        <v>0</v>
      </c>
      <c r="O107" s="156">
        <f t="shared" si="11"/>
        <v>0</v>
      </c>
      <c r="P107" s="156">
        <v>0</v>
      </c>
      <c r="Q107" s="156">
        <f t="shared" si="12"/>
        <v>0</v>
      </c>
      <c r="R107" s="157"/>
      <c r="S107" s="157" t="s">
        <v>117</v>
      </c>
      <c r="T107" s="157" t="s">
        <v>118</v>
      </c>
      <c r="U107" s="157">
        <v>0</v>
      </c>
      <c r="V107" s="157">
        <f t="shared" si="13"/>
        <v>0</v>
      </c>
      <c r="W107" s="157"/>
      <c r="X107" s="157" t="s">
        <v>272</v>
      </c>
      <c r="Y107" s="157" t="s">
        <v>120</v>
      </c>
      <c r="Z107" s="146"/>
      <c r="AA107" s="146"/>
      <c r="AB107" s="146"/>
      <c r="AC107" s="146"/>
      <c r="AD107" s="146"/>
      <c r="AE107" s="146"/>
      <c r="AF107" s="146"/>
      <c r="AG107" s="146" t="s">
        <v>273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67">
        <v>54</v>
      </c>
      <c r="B108" s="168" t="s">
        <v>281</v>
      </c>
      <c r="C108" s="175" t="s">
        <v>282</v>
      </c>
      <c r="D108" s="169" t="s">
        <v>271</v>
      </c>
      <c r="E108" s="170">
        <v>1</v>
      </c>
      <c r="F108" s="171"/>
      <c r="G108" s="172">
        <f t="shared" si="7"/>
        <v>0</v>
      </c>
      <c r="H108" s="158"/>
      <c r="I108" s="157">
        <f t="shared" si="8"/>
        <v>0</v>
      </c>
      <c r="J108" s="158"/>
      <c r="K108" s="157">
        <f t="shared" si="9"/>
        <v>0</v>
      </c>
      <c r="L108" s="157">
        <v>15</v>
      </c>
      <c r="M108" s="157">
        <f t="shared" si="10"/>
        <v>0</v>
      </c>
      <c r="N108" s="156">
        <v>0</v>
      </c>
      <c r="O108" s="156">
        <f t="shared" si="11"/>
        <v>0</v>
      </c>
      <c r="P108" s="156">
        <v>0</v>
      </c>
      <c r="Q108" s="156">
        <f t="shared" si="12"/>
        <v>0</v>
      </c>
      <c r="R108" s="157"/>
      <c r="S108" s="157" t="s">
        <v>117</v>
      </c>
      <c r="T108" s="157" t="s">
        <v>118</v>
      </c>
      <c r="U108" s="157">
        <v>0</v>
      </c>
      <c r="V108" s="157">
        <f t="shared" si="13"/>
        <v>0</v>
      </c>
      <c r="W108" s="157"/>
      <c r="X108" s="157" t="s">
        <v>272</v>
      </c>
      <c r="Y108" s="157" t="s">
        <v>120</v>
      </c>
      <c r="Z108" s="146"/>
      <c r="AA108" s="146"/>
      <c r="AB108" s="146"/>
      <c r="AC108" s="146"/>
      <c r="AD108" s="146"/>
      <c r="AE108" s="146"/>
      <c r="AF108" s="146"/>
      <c r="AG108" s="146" t="s">
        <v>273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67">
        <v>55</v>
      </c>
      <c r="B109" s="168" t="s">
        <v>283</v>
      </c>
      <c r="C109" s="175" t="s">
        <v>284</v>
      </c>
      <c r="D109" s="169" t="s">
        <v>271</v>
      </c>
      <c r="E109" s="170">
        <v>0</v>
      </c>
      <c r="F109" s="171"/>
      <c r="G109" s="172">
        <f t="shared" si="7"/>
        <v>0</v>
      </c>
      <c r="H109" s="158"/>
      <c r="I109" s="157">
        <f t="shared" si="8"/>
        <v>0</v>
      </c>
      <c r="J109" s="158"/>
      <c r="K109" s="157">
        <f t="shared" si="9"/>
        <v>0</v>
      </c>
      <c r="L109" s="157">
        <v>15</v>
      </c>
      <c r="M109" s="157">
        <f t="shared" si="10"/>
        <v>0</v>
      </c>
      <c r="N109" s="156">
        <v>0</v>
      </c>
      <c r="O109" s="156">
        <f t="shared" si="11"/>
        <v>0</v>
      </c>
      <c r="P109" s="156">
        <v>0</v>
      </c>
      <c r="Q109" s="156">
        <f t="shared" si="12"/>
        <v>0</v>
      </c>
      <c r="R109" s="157"/>
      <c r="S109" s="157" t="s">
        <v>117</v>
      </c>
      <c r="T109" s="157" t="s">
        <v>118</v>
      </c>
      <c r="U109" s="157">
        <v>0</v>
      </c>
      <c r="V109" s="157">
        <f t="shared" si="13"/>
        <v>0</v>
      </c>
      <c r="W109" s="157"/>
      <c r="X109" s="157" t="s">
        <v>272</v>
      </c>
      <c r="Y109" s="157" t="s">
        <v>120</v>
      </c>
      <c r="Z109" s="146"/>
      <c r="AA109" s="146"/>
      <c r="AB109" s="146"/>
      <c r="AC109" s="146"/>
      <c r="AD109" s="146"/>
      <c r="AE109" s="146"/>
      <c r="AF109" s="146"/>
      <c r="AG109" s="146" t="s">
        <v>273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67">
        <v>56</v>
      </c>
      <c r="B110" s="168" t="s">
        <v>285</v>
      </c>
      <c r="C110" s="175" t="s">
        <v>286</v>
      </c>
      <c r="D110" s="169" t="s">
        <v>271</v>
      </c>
      <c r="E110" s="170">
        <v>1</v>
      </c>
      <c r="F110" s="171"/>
      <c r="G110" s="172">
        <f t="shared" si="7"/>
        <v>0</v>
      </c>
      <c r="H110" s="158"/>
      <c r="I110" s="157">
        <f t="shared" si="8"/>
        <v>0</v>
      </c>
      <c r="J110" s="158"/>
      <c r="K110" s="157">
        <f t="shared" si="9"/>
        <v>0</v>
      </c>
      <c r="L110" s="157">
        <v>15</v>
      </c>
      <c r="M110" s="157">
        <f t="shared" si="10"/>
        <v>0</v>
      </c>
      <c r="N110" s="156">
        <v>0</v>
      </c>
      <c r="O110" s="156">
        <f t="shared" si="11"/>
        <v>0</v>
      </c>
      <c r="P110" s="156">
        <v>0</v>
      </c>
      <c r="Q110" s="156">
        <f t="shared" si="12"/>
        <v>0</v>
      </c>
      <c r="R110" s="157"/>
      <c r="S110" s="157" t="s">
        <v>117</v>
      </c>
      <c r="T110" s="157" t="s">
        <v>118</v>
      </c>
      <c r="U110" s="157">
        <v>0</v>
      </c>
      <c r="V110" s="157">
        <f t="shared" si="13"/>
        <v>0</v>
      </c>
      <c r="W110" s="157"/>
      <c r="X110" s="157" t="s">
        <v>272</v>
      </c>
      <c r="Y110" s="157" t="s">
        <v>120</v>
      </c>
      <c r="Z110" s="146"/>
      <c r="AA110" s="146"/>
      <c r="AB110" s="146"/>
      <c r="AC110" s="146"/>
      <c r="AD110" s="146"/>
      <c r="AE110" s="146"/>
      <c r="AF110" s="146"/>
      <c r="AG110" s="146" t="s">
        <v>273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x14ac:dyDescent="0.2">
      <c r="A111" s="3"/>
      <c r="B111" s="4"/>
      <c r="C111" s="178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15</v>
      </c>
      <c r="AF111">
        <v>21</v>
      </c>
      <c r="AG111" t="s">
        <v>98</v>
      </c>
    </row>
    <row r="112" spans="1:60" x14ac:dyDescent="0.2">
      <c r="A112" s="149"/>
      <c r="B112" s="150" t="s">
        <v>30</v>
      </c>
      <c r="C112" s="174"/>
      <c r="D112" s="151"/>
      <c r="E112" s="152"/>
      <c r="F112" s="152"/>
      <c r="G112" s="166">
        <f>G8+G11+G35+G40+G49+G53+G55+G57+G66+G69+G73+G91+G103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287</v>
      </c>
    </row>
    <row r="113" spans="1:33" x14ac:dyDescent="0.2">
      <c r="A113" s="3"/>
      <c r="B113" s="4"/>
      <c r="C113" s="178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3"/>
      <c r="B114" s="4"/>
      <c r="C114" s="178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237" t="s">
        <v>288</v>
      </c>
      <c r="B115" s="237"/>
      <c r="C115" s="238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A116" s="239"/>
      <c r="B116" s="240"/>
      <c r="C116" s="241"/>
      <c r="D116" s="240"/>
      <c r="E116" s="240"/>
      <c r="F116" s="240"/>
      <c r="G116" s="24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G116" t="s">
        <v>289</v>
      </c>
    </row>
    <row r="117" spans="1:33" x14ac:dyDescent="0.2">
      <c r="A117" s="243"/>
      <c r="B117" s="244"/>
      <c r="C117" s="245"/>
      <c r="D117" s="244"/>
      <c r="E117" s="244"/>
      <c r="F117" s="244"/>
      <c r="G117" s="24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">
      <c r="A118" s="243"/>
      <c r="B118" s="244"/>
      <c r="C118" s="245"/>
      <c r="D118" s="244"/>
      <c r="E118" s="244"/>
      <c r="F118" s="244"/>
      <c r="G118" s="24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3" x14ac:dyDescent="0.2">
      <c r="A119" s="243"/>
      <c r="B119" s="244"/>
      <c r="C119" s="245"/>
      <c r="D119" s="244"/>
      <c r="E119" s="244"/>
      <c r="F119" s="244"/>
      <c r="G119" s="24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">
      <c r="A120" s="247"/>
      <c r="B120" s="248"/>
      <c r="C120" s="249"/>
      <c r="D120" s="248"/>
      <c r="E120" s="248"/>
      <c r="F120" s="248"/>
      <c r="G120" s="25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">
      <c r="A121" s="3"/>
      <c r="B121" s="4"/>
      <c r="C121" s="17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2">
      <c r="C122" s="179"/>
      <c r="D122" s="10"/>
      <c r="AG122" t="s">
        <v>290</v>
      </c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15:C115"/>
    <mergeCell ref="A116:G120"/>
    <mergeCell ref="A1:G1"/>
    <mergeCell ref="C2:G2"/>
    <mergeCell ref="C3:G3"/>
    <mergeCell ref="C4:G4"/>
  </mergeCells>
  <phoneticPr fontId="17" type="noConversion"/>
  <pageMargins left="0.59055118110236204" right="0.196850393700787" top="0.984251969" bottom="0.984251969" header="0.4921259845" footer="0.4921259845"/>
  <pageSetup paperSize="9" orientation="portrait" r:id="rId1"/>
  <headerFooter alignWithMargins="0"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7</v>
      </c>
      <c r="B1" s="251"/>
      <c r="C1" s="251"/>
      <c r="D1" s="251"/>
      <c r="E1" s="251"/>
      <c r="F1" s="251"/>
      <c r="G1" s="251"/>
      <c r="AG1" t="s">
        <v>86</v>
      </c>
    </row>
    <row r="2" spans="1:60" ht="24.95" customHeight="1" x14ac:dyDescent="0.2">
      <c r="A2" s="139" t="s">
        <v>8</v>
      </c>
      <c r="B2" s="48" t="s">
        <v>43</v>
      </c>
      <c r="C2" s="252" t="s">
        <v>44</v>
      </c>
      <c r="D2" s="253"/>
      <c r="E2" s="253"/>
      <c r="F2" s="253"/>
      <c r="G2" s="254"/>
      <c r="AG2" t="s">
        <v>87</v>
      </c>
    </row>
    <row r="3" spans="1:60" ht="24.95" customHeight="1" x14ac:dyDescent="0.2">
      <c r="A3" s="139" t="s">
        <v>9</v>
      </c>
      <c r="B3" s="48" t="s">
        <v>53</v>
      </c>
      <c r="C3" s="252" t="s">
        <v>54</v>
      </c>
      <c r="D3" s="253"/>
      <c r="E3" s="253"/>
      <c r="F3" s="253"/>
      <c r="G3" s="254"/>
      <c r="AC3" s="120" t="s">
        <v>87</v>
      </c>
      <c r="AG3" t="s">
        <v>88</v>
      </c>
    </row>
    <row r="4" spans="1:60" ht="24.95" customHeight="1" x14ac:dyDescent="0.2">
      <c r="A4" s="140" t="s">
        <v>10</v>
      </c>
      <c r="B4" s="141" t="s">
        <v>43</v>
      </c>
      <c r="C4" s="255" t="s">
        <v>44</v>
      </c>
      <c r="D4" s="256"/>
      <c r="E4" s="256"/>
      <c r="F4" s="256"/>
      <c r="G4" s="257"/>
      <c r="AG4" t="s">
        <v>89</v>
      </c>
    </row>
    <row r="5" spans="1:60" x14ac:dyDescent="0.2">
      <c r="D5" s="10"/>
    </row>
    <row r="6" spans="1:60" ht="38.25" x14ac:dyDescent="0.2">
      <c r="A6" s="142" t="s">
        <v>90</v>
      </c>
      <c r="B6" s="144" t="s">
        <v>91</v>
      </c>
      <c r="C6" s="144" t="s">
        <v>92</v>
      </c>
      <c r="D6" s="143" t="s">
        <v>93</v>
      </c>
      <c r="E6" s="142" t="s">
        <v>94</v>
      </c>
      <c r="F6" s="142" t="s">
        <v>95</v>
      </c>
      <c r="G6" s="142" t="s">
        <v>30</v>
      </c>
      <c r="H6" s="145" t="s">
        <v>31</v>
      </c>
      <c r="I6" s="145" t="s">
        <v>96</v>
      </c>
      <c r="J6" s="145" t="s">
        <v>32</v>
      </c>
      <c r="K6" s="145" t="s">
        <v>97</v>
      </c>
      <c r="L6" s="145" t="s">
        <v>98</v>
      </c>
      <c r="M6" s="145" t="s">
        <v>99</v>
      </c>
      <c r="N6" s="145" t="s">
        <v>100</v>
      </c>
      <c r="O6" s="145" t="s">
        <v>101</v>
      </c>
      <c r="P6" s="145" t="s">
        <v>102</v>
      </c>
      <c r="Q6" s="145" t="s">
        <v>103</v>
      </c>
      <c r="R6" s="145" t="s">
        <v>104</v>
      </c>
      <c r="S6" s="145" t="s">
        <v>105</v>
      </c>
      <c r="T6" s="145" t="s">
        <v>106</v>
      </c>
      <c r="U6" s="145" t="s">
        <v>107</v>
      </c>
      <c r="V6" s="145" t="s">
        <v>108</v>
      </c>
      <c r="W6" s="145" t="s">
        <v>109</v>
      </c>
      <c r="X6" s="145" t="s">
        <v>110</v>
      </c>
      <c r="Y6" s="145" t="s">
        <v>111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49" t="s">
        <v>112</v>
      </c>
      <c r="B8" s="150" t="s">
        <v>59</v>
      </c>
      <c r="C8" s="174" t="s">
        <v>60</v>
      </c>
      <c r="D8" s="163"/>
      <c r="E8" s="164"/>
      <c r="F8" s="165"/>
      <c r="G8" s="166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1"/>
      <c r="O8" s="161">
        <f>SUM(O9:O10)</f>
        <v>0</v>
      </c>
      <c r="P8" s="161"/>
      <c r="Q8" s="161">
        <f>SUM(Q9:Q10)</f>
        <v>0</v>
      </c>
      <c r="R8" s="162"/>
      <c r="S8" s="162"/>
      <c r="T8" s="162"/>
      <c r="U8" s="162"/>
      <c r="V8" s="162">
        <f>SUM(V9:V10)</f>
        <v>0</v>
      </c>
      <c r="W8" s="162"/>
      <c r="X8" s="162"/>
      <c r="Y8" s="162"/>
      <c r="AG8" t="s">
        <v>113</v>
      </c>
    </row>
    <row r="9" spans="1:60" outlineLevel="1" x14ac:dyDescent="0.2">
      <c r="A9" s="167">
        <v>1</v>
      </c>
      <c r="B9" s="168" t="s">
        <v>114</v>
      </c>
      <c r="C9" s="175" t="s">
        <v>115</v>
      </c>
      <c r="D9" s="169" t="s">
        <v>116</v>
      </c>
      <c r="E9" s="170">
        <v>7</v>
      </c>
      <c r="F9" s="171"/>
      <c r="G9" s="172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15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117</v>
      </c>
      <c r="T9" s="157" t="s">
        <v>118</v>
      </c>
      <c r="U9" s="157">
        <v>0</v>
      </c>
      <c r="V9" s="157">
        <f>ROUND(E9*U9,2)</f>
        <v>0</v>
      </c>
      <c r="W9" s="157"/>
      <c r="X9" s="157" t="s">
        <v>119</v>
      </c>
      <c r="Y9" s="157" t="s">
        <v>120</v>
      </c>
      <c r="Z9" s="146"/>
      <c r="AA9" s="146"/>
      <c r="AB9" s="146"/>
      <c r="AC9" s="146"/>
      <c r="AD9" s="146"/>
      <c r="AE9" s="146"/>
      <c r="AF9" s="146"/>
      <c r="AG9" s="146" t="s">
        <v>121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7">
        <v>2</v>
      </c>
      <c r="B10" s="168" t="s">
        <v>122</v>
      </c>
      <c r="C10" s="175" t="s">
        <v>123</v>
      </c>
      <c r="D10" s="169" t="s">
        <v>116</v>
      </c>
      <c r="E10" s="170">
        <v>7</v>
      </c>
      <c r="F10" s="171"/>
      <c r="G10" s="172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15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117</v>
      </c>
      <c r="T10" s="157" t="s">
        <v>118</v>
      </c>
      <c r="U10" s="157">
        <v>0</v>
      </c>
      <c r="V10" s="157">
        <f>ROUND(E10*U10,2)</f>
        <v>0</v>
      </c>
      <c r="W10" s="157"/>
      <c r="X10" s="157" t="s">
        <v>119</v>
      </c>
      <c r="Y10" s="157" t="s">
        <v>120</v>
      </c>
      <c r="Z10" s="146"/>
      <c r="AA10" s="146"/>
      <c r="AB10" s="146"/>
      <c r="AC10" s="146"/>
      <c r="AD10" s="146"/>
      <c r="AE10" s="146"/>
      <c r="AF10" s="146"/>
      <c r="AG10" s="146" t="s">
        <v>124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">
      <c r="A11" s="149" t="s">
        <v>112</v>
      </c>
      <c r="B11" s="150" t="s">
        <v>69</v>
      </c>
      <c r="C11" s="174" t="s">
        <v>70</v>
      </c>
      <c r="D11" s="163"/>
      <c r="E11" s="164"/>
      <c r="F11" s="165"/>
      <c r="G11" s="166">
        <f>SUMIF(AG12:AG34,"&lt;&gt;NOR",G12:G34)</f>
        <v>0</v>
      </c>
      <c r="H11" s="162"/>
      <c r="I11" s="162">
        <f>SUM(I12:I34)</f>
        <v>0</v>
      </c>
      <c r="J11" s="162"/>
      <c r="K11" s="162">
        <f>SUM(K12:K34)</f>
        <v>0</v>
      </c>
      <c r="L11" s="162"/>
      <c r="M11" s="162">
        <f>SUM(M12:M34)</f>
        <v>0</v>
      </c>
      <c r="N11" s="161"/>
      <c r="O11" s="161">
        <f>SUM(O12:O34)</f>
        <v>0.03</v>
      </c>
      <c r="P11" s="161"/>
      <c r="Q11" s="161">
        <f>SUM(Q12:Q34)</f>
        <v>3.81</v>
      </c>
      <c r="R11" s="162"/>
      <c r="S11" s="162"/>
      <c r="T11" s="162"/>
      <c r="U11" s="162"/>
      <c r="V11" s="162">
        <f>SUM(V12:V34)</f>
        <v>101.36</v>
      </c>
      <c r="W11" s="162"/>
      <c r="X11" s="162"/>
      <c r="Y11" s="162"/>
      <c r="AG11" t="s">
        <v>113</v>
      </c>
    </row>
    <row r="12" spans="1:60" ht="22.5" outlineLevel="1" x14ac:dyDescent="0.2">
      <c r="A12" s="167">
        <v>3</v>
      </c>
      <c r="B12" s="168" t="s">
        <v>125</v>
      </c>
      <c r="C12" s="175" t="s">
        <v>126</v>
      </c>
      <c r="D12" s="169" t="s">
        <v>127</v>
      </c>
      <c r="E12" s="170">
        <v>11.250400000000001</v>
      </c>
      <c r="F12" s="171"/>
      <c r="G12" s="172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15</v>
      </c>
      <c r="M12" s="157">
        <f>G12*(1+L12/100)</f>
        <v>0</v>
      </c>
      <c r="N12" s="156">
        <v>0</v>
      </c>
      <c r="O12" s="156">
        <f>ROUND(E12*N12,2)</f>
        <v>0</v>
      </c>
      <c r="P12" s="156">
        <v>0.02</v>
      </c>
      <c r="Q12" s="156">
        <f>ROUND(E12*P12,2)</f>
        <v>0.23</v>
      </c>
      <c r="R12" s="157"/>
      <c r="S12" s="157" t="s">
        <v>128</v>
      </c>
      <c r="T12" s="157" t="s">
        <v>128</v>
      </c>
      <c r="U12" s="157">
        <v>0.23</v>
      </c>
      <c r="V12" s="157">
        <f>ROUND(E12*U12,2)</f>
        <v>2.59</v>
      </c>
      <c r="W12" s="157"/>
      <c r="X12" s="157" t="s">
        <v>119</v>
      </c>
      <c r="Y12" s="157" t="s">
        <v>120</v>
      </c>
      <c r="Z12" s="146"/>
      <c r="AA12" s="146"/>
      <c r="AB12" s="146"/>
      <c r="AC12" s="146"/>
      <c r="AD12" s="146"/>
      <c r="AE12" s="146"/>
      <c r="AF12" s="146"/>
      <c r="AG12" s="146" t="s">
        <v>121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">
      <c r="A13" s="153"/>
      <c r="B13" s="154"/>
      <c r="C13" s="176" t="s">
        <v>316</v>
      </c>
      <c r="D13" s="159"/>
      <c r="E13" s="160">
        <v>11.250400000000001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130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7">
        <v>4</v>
      </c>
      <c r="B14" s="168" t="s">
        <v>131</v>
      </c>
      <c r="C14" s="175" t="s">
        <v>132</v>
      </c>
      <c r="D14" s="169" t="s">
        <v>133</v>
      </c>
      <c r="E14" s="170">
        <v>11.48</v>
      </c>
      <c r="F14" s="171"/>
      <c r="G14" s="172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15</v>
      </c>
      <c r="M14" s="157">
        <f>G14*(1+L14/100)</f>
        <v>0</v>
      </c>
      <c r="N14" s="156">
        <v>0</v>
      </c>
      <c r="O14" s="156">
        <f>ROUND(E14*N14,2)</f>
        <v>0</v>
      </c>
      <c r="P14" s="156">
        <v>4.0000000000000002E-4</v>
      </c>
      <c r="Q14" s="156">
        <f>ROUND(E14*P14,2)</f>
        <v>0</v>
      </c>
      <c r="R14" s="157"/>
      <c r="S14" s="157" t="s">
        <v>128</v>
      </c>
      <c r="T14" s="157" t="s">
        <v>128</v>
      </c>
      <c r="U14" s="157">
        <v>7.0000000000000007E-2</v>
      </c>
      <c r="V14" s="157">
        <f>ROUND(E14*U14,2)</f>
        <v>0.8</v>
      </c>
      <c r="W14" s="157"/>
      <c r="X14" s="157" t="s">
        <v>119</v>
      </c>
      <c r="Y14" s="157" t="s">
        <v>120</v>
      </c>
      <c r="Z14" s="146"/>
      <c r="AA14" s="146"/>
      <c r="AB14" s="146"/>
      <c r="AC14" s="146"/>
      <c r="AD14" s="146"/>
      <c r="AE14" s="146"/>
      <c r="AF14" s="146"/>
      <c r="AG14" s="146" t="s">
        <v>121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6" t="s">
        <v>317</v>
      </c>
      <c r="D15" s="159"/>
      <c r="E15" s="160">
        <v>11.48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6"/>
      <c r="AA15" s="146"/>
      <c r="AB15" s="146"/>
      <c r="AC15" s="146"/>
      <c r="AD15" s="146"/>
      <c r="AE15" s="146"/>
      <c r="AF15" s="146"/>
      <c r="AG15" s="146" t="s">
        <v>130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67">
        <v>5</v>
      </c>
      <c r="B16" s="168" t="s">
        <v>135</v>
      </c>
      <c r="C16" s="175" t="s">
        <v>136</v>
      </c>
      <c r="D16" s="169" t="s">
        <v>127</v>
      </c>
      <c r="E16" s="170">
        <v>11.250400000000001</v>
      </c>
      <c r="F16" s="171"/>
      <c r="G16" s="172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15</v>
      </c>
      <c r="M16" s="157">
        <f>G16*(1+L16/100)</f>
        <v>0</v>
      </c>
      <c r="N16" s="156">
        <v>0</v>
      </c>
      <c r="O16" s="156">
        <f>ROUND(E16*N16,2)</f>
        <v>0</v>
      </c>
      <c r="P16" s="156">
        <v>1.8E-3</v>
      </c>
      <c r="Q16" s="156">
        <f>ROUND(E16*P16,2)</f>
        <v>0.02</v>
      </c>
      <c r="R16" s="157"/>
      <c r="S16" s="157" t="s">
        <v>117</v>
      </c>
      <c r="T16" s="157" t="s">
        <v>137</v>
      </c>
      <c r="U16" s="157">
        <v>0.16500000000000001</v>
      </c>
      <c r="V16" s="157">
        <f>ROUND(E16*U16,2)</f>
        <v>1.86</v>
      </c>
      <c r="W16" s="157"/>
      <c r="X16" s="157" t="s">
        <v>119</v>
      </c>
      <c r="Y16" s="157" t="s">
        <v>120</v>
      </c>
      <c r="Z16" s="146"/>
      <c r="AA16" s="146"/>
      <c r="AB16" s="146"/>
      <c r="AC16" s="146"/>
      <c r="AD16" s="146"/>
      <c r="AE16" s="146"/>
      <c r="AF16" s="146"/>
      <c r="AG16" s="146" t="s">
        <v>121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76" t="s">
        <v>318</v>
      </c>
      <c r="D17" s="159"/>
      <c r="E17" s="160">
        <v>11.250400000000001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130</v>
      </c>
      <c r="AH17" s="146">
        <v>5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67">
        <v>6</v>
      </c>
      <c r="B18" s="168" t="s">
        <v>139</v>
      </c>
      <c r="C18" s="175" t="s">
        <v>140</v>
      </c>
      <c r="D18" s="169" t="s">
        <v>141</v>
      </c>
      <c r="E18" s="170">
        <v>1.12504</v>
      </c>
      <c r="F18" s="171"/>
      <c r="G18" s="172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15</v>
      </c>
      <c r="M18" s="157">
        <f>G18*(1+L18/100)</f>
        <v>0</v>
      </c>
      <c r="N18" s="156">
        <v>0</v>
      </c>
      <c r="O18" s="156">
        <f>ROUND(E18*N18,2)</f>
        <v>0</v>
      </c>
      <c r="P18" s="156">
        <v>2.2000000000000002</v>
      </c>
      <c r="Q18" s="156">
        <f>ROUND(E18*P18,2)</f>
        <v>2.48</v>
      </c>
      <c r="R18" s="157"/>
      <c r="S18" s="157" t="s">
        <v>128</v>
      </c>
      <c r="T18" s="157" t="s">
        <v>128</v>
      </c>
      <c r="U18" s="157">
        <v>12.56</v>
      </c>
      <c r="V18" s="157">
        <f>ROUND(E18*U18,2)</f>
        <v>14.13</v>
      </c>
      <c r="W18" s="157"/>
      <c r="X18" s="157" t="s">
        <v>119</v>
      </c>
      <c r="Y18" s="157" t="s">
        <v>120</v>
      </c>
      <c r="Z18" s="146"/>
      <c r="AA18" s="146"/>
      <c r="AB18" s="146"/>
      <c r="AC18" s="146"/>
      <c r="AD18" s="146"/>
      <c r="AE18" s="146"/>
      <c r="AF18" s="146"/>
      <c r="AG18" s="146" t="s">
        <v>121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176" t="s">
        <v>319</v>
      </c>
      <c r="D19" s="159"/>
      <c r="E19" s="160">
        <v>1.12504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130</v>
      </c>
      <c r="AH19" s="146">
        <v>5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7">
        <v>7</v>
      </c>
      <c r="B20" s="168" t="s">
        <v>143</v>
      </c>
      <c r="C20" s="175" t="s">
        <v>144</v>
      </c>
      <c r="D20" s="169" t="s">
        <v>127</v>
      </c>
      <c r="E20" s="170">
        <v>11.250400000000001</v>
      </c>
      <c r="F20" s="171"/>
      <c r="G20" s="172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15</v>
      </c>
      <c r="M20" s="157">
        <f>G20*(1+L20/100)</f>
        <v>0</v>
      </c>
      <c r="N20" s="156">
        <v>0</v>
      </c>
      <c r="O20" s="156">
        <f>ROUND(E20*N20,2)</f>
        <v>0</v>
      </c>
      <c r="P20" s="156">
        <v>9.7400000000000004E-3</v>
      </c>
      <c r="Q20" s="156">
        <f>ROUND(E20*P20,2)</f>
        <v>0.11</v>
      </c>
      <c r="R20" s="157"/>
      <c r="S20" s="157" t="s">
        <v>128</v>
      </c>
      <c r="T20" s="157" t="s">
        <v>128</v>
      </c>
      <c r="U20" s="157">
        <v>4.3999999999999997E-2</v>
      </c>
      <c r="V20" s="157">
        <f>ROUND(E20*U20,2)</f>
        <v>0.5</v>
      </c>
      <c r="W20" s="157"/>
      <c r="X20" s="157" t="s">
        <v>119</v>
      </c>
      <c r="Y20" s="157" t="s">
        <v>120</v>
      </c>
      <c r="Z20" s="146"/>
      <c r="AA20" s="146"/>
      <c r="AB20" s="146"/>
      <c r="AC20" s="146"/>
      <c r="AD20" s="146"/>
      <c r="AE20" s="146"/>
      <c r="AF20" s="146"/>
      <c r="AG20" s="146" t="s">
        <v>121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76" t="s">
        <v>318</v>
      </c>
      <c r="D21" s="159"/>
      <c r="E21" s="160">
        <v>11.250400000000001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130</v>
      </c>
      <c r="AH21" s="146">
        <v>5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7">
        <v>8</v>
      </c>
      <c r="B22" s="168" t="s">
        <v>145</v>
      </c>
      <c r="C22" s="175" t="s">
        <v>146</v>
      </c>
      <c r="D22" s="169" t="s">
        <v>147</v>
      </c>
      <c r="E22" s="170">
        <v>90</v>
      </c>
      <c r="F22" s="171"/>
      <c r="G22" s="172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15</v>
      </c>
      <c r="M22" s="157">
        <f>G22*(1+L22/100)</f>
        <v>0</v>
      </c>
      <c r="N22" s="156">
        <v>0</v>
      </c>
      <c r="O22" s="156">
        <f>ROUND(E22*N22,2)</f>
        <v>0</v>
      </c>
      <c r="P22" s="156">
        <v>0</v>
      </c>
      <c r="Q22" s="156">
        <f>ROUND(E22*P22,2)</f>
        <v>0</v>
      </c>
      <c r="R22" s="157"/>
      <c r="S22" s="157" t="s">
        <v>128</v>
      </c>
      <c r="T22" s="157" t="s">
        <v>128</v>
      </c>
      <c r="U22" s="157">
        <v>0.29899999999999999</v>
      </c>
      <c r="V22" s="157">
        <f>ROUND(E22*U22,2)</f>
        <v>26.91</v>
      </c>
      <c r="W22" s="157"/>
      <c r="X22" s="157" t="s">
        <v>119</v>
      </c>
      <c r="Y22" s="157" t="s">
        <v>120</v>
      </c>
      <c r="Z22" s="146"/>
      <c r="AA22" s="146"/>
      <c r="AB22" s="146"/>
      <c r="AC22" s="146"/>
      <c r="AD22" s="146"/>
      <c r="AE22" s="146"/>
      <c r="AF22" s="146"/>
      <c r="AG22" s="146" t="s">
        <v>121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76" t="s">
        <v>148</v>
      </c>
      <c r="D23" s="159"/>
      <c r="E23" s="160"/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130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176" t="s">
        <v>149</v>
      </c>
      <c r="D24" s="159"/>
      <c r="E24" s="160">
        <v>54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130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76" t="s">
        <v>150</v>
      </c>
      <c r="D25" s="159"/>
      <c r="E25" s="160">
        <v>36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130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7">
        <v>9</v>
      </c>
      <c r="B26" s="168" t="s">
        <v>151</v>
      </c>
      <c r="C26" s="175" t="s">
        <v>152</v>
      </c>
      <c r="D26" s="169" t="s">
        <v>153</v>
      </c>
      <c r="E26" s="170">
        <v>504</v>
      </c>
      <c r="F26" s="171"/>
      <c r="G26" s="172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15</v>
      </c>
      <c r="M26" s="157">
        <f>G26*(1+L26/100)</f>
        <v>0</v>
      </c>
      <c r="N26" s="156">
        <v>6.0000000000000002E-5</v>
      </c>
      <c r="O26" s="156">
        <f>ROUND(E26*N26,2)</f>
        <v>0.03</v>
      </c>
      <c r="P26" s="156">
        <v>1E-3</v>
      </c>
      <c r="Q26" s="156">
        <f>ROUND(E26*P26,2)</f>
        <v>0.5</v>
      </c>
      <c r="R26" s="157"/>
      <c r="S26" s="157" t="s">
        <v>128</v>
      </c>
      <c r="T26" s="157" t="s">
        <v>128</v>
      </c>
      <c r="U26" s="157">
        <v>9.7000000000000003E-2</v>
      </c>
      <c r="V26" s="157">
        <f>ROUND(E26*U26,2)</f>
        <v>48.89</v>
      </c>
      <c r="W26" s="157"/>
      <c r="X26" s="157" t="s">
        <v>119</v>
      </c>
      <c r="Y26" s="157" t="s">
        <v>120</v>
      </c>
      <c r="Z26" s="146"/>
      <c r="AA26" s="146"/>
      <c r="AB26" s="146"/>
      <c r="AC26" s="146"/>
      <c r="AD26" s="146"/>
      <c r="AE26" s="146"/>
      <c r="AF26" s="146"/>
      <c r="AG26" s="146" t="s">
        <v>121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76" t="s">
        <v>320</v>
      </c>
      <c r="D27" s="159"/>
      <c r="E27" s="160">
        <v>504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130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7">
        <v>10</v>
      </c>
      <c r="B28" s="168" t="s">
        <v>155</v>
      </c>
      <c r="C28" s="175" t="s">
        <v>156</v>
      </c>
      <c r="D28" s="169" t="s">
        <v>133</v>
      </c>
      <c r="E28" s="170">
        <v>25.2</v>
      </c>
      <c r="F28" s="171"/>
      <c r="G28" s="172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15</v>
      </c>
      <c r="M28" s="157">
        <f>G28*(1+L28/100)</f>
        <v>0</v>
      </c>
      <c r="N28" s="156">
        <v>0</v>
      </c>
      <c r="O28" s="156">
        <f>ROUND(E28*N28,2)</f>
        <v>0</v>
      </c>
      <c r="P28" s="156">
        <v>2.3E-3</v>
      </c>
      <c r="Q28" s="156">
        <f>ROUND(E28*P28,2)</f>
        <v>0.06</v>
      </c>
      <c r="R28" s="157"/>
      <c r="S28" s="157" t="s">
        <v>128</v>
      </c>
      <c r="T28" s="157" t="s">
        <v>128</v>
      </c>
      <c r="U28" s="157">
        <v>0.10349999999999999</v>
      </c>
      <c r="V28" s="157">
        <f>ROUND(E28*U28,2)</f>
        <v>2.61</v>
      </c>
      <c r="W28" s="157"/>
      <c r="X28" s="157" t="s">
        <v>119</v>
      </c>
      <c r="Y28" s="157" t="s">
        <v>120</v>
      </c>
      <c r="Z28" s="146"/>
      <c r="AA28" s="146"/>
      <c r="AB28" s="146"/>
      <c r="AC28" s="146"/>
      <c r="AD28" s="146"/>
      <c r="AE28" s="146"/>
      <c r="AF28" s="146"/>
      <c r="AG28" s="146" t="s">
        <v>121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76" t="s">
        <v>321</v>
      </c>
      <c r="D29" s="159"/>
      <c r="E29" s="160">
        <v>25.2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6"/>
      <c r="AA29" s="146"/>
      <c r="AB29" s="146"/>
      <c r="AC29" s="146"/>
      <c r="AD29" s="146"/>
      <c r="AE29" s="146"/>
      <c r="AF29" s="146"/>
      <c r="AG29" s="146" t="s">
        <v>130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7">
        <v>11</v>
      </c>
      <c r="B30" s="168" t="s">
        <v>158</v>
      </c>
      <c r="C30" s="175" t="s">
        <v>159</v>
      </c>
      <c r="D30" s="169" t="s">
        <v>127</v>
      </c>
      <c r="E30" s="170">
        <v>16.290400000000002</v>
      </c>
      <c r="F30" s="171"/>
      <c r="G30" s="172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15</v>
      </c>
      <c r="M30" s="157">
        <f>G30*(1+L30/100)</f>
        <v>0</v>
      </c>
      <c r="N30" s="156">
        <v>0</v>
      </c>
      <c r="O30" s="156">
        <f>ROUND(E30*N30,2)</f>
        <v>0</v>
      </c>
      <c r="P30" s="156">
        <v>0.02</v>
      </c>
      <c r="Q30" s="156">
        <f>ROUND(E30*P30,2)</f>
        <v>0.33</v>
      </c>
      <c r="R30" s="157"/>
      <c r="S30" s="157" t="s">
        <v>117</v>
      </c>
      <c r="T30" s="157" t="s">
        <v>160</v>
      </c>
      <c r="U30" s="157">
        <v>0.17</v>
      </c>
      <c r="V30" s="157">
        <f>ROUND(E30*U30,2)</f>
        <v>2.77</v>
      </c>
      <c r="W30" s="157"/>
      <c r="X30" s="157" t="s">
        <v>119</v>
      </c>
      <c r="Y30" s="157" t="s">
        <v>120</v>
      </c>
      <c r="Z30" s="146"/>
      <c r="AA30" s="146"/>
      <c r="AB30" s="146"/>
      <c r="AC30" s="146"/>
      <c r="AD30" s="146"/>
      <c r="AE30" s="146"/>
      <c r="AF30" s="146"/>
      <c r="AG30" s="146" t="s">
        <v>121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76" t="s">
        <v>322</v>
      </c>
      <c r="D31" s="159"/>
      <c r="E31" s="160">
        <v>11.250400000000001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6"/>
      <c r="AA31" s="146"/>
      <c r="AB31" s="146"/>
      <c r="AC31" s="146"/>
      <c r="AD31" s="146"/>
      <c r="AE31" s="146"/>
      <c r="AF31" s="146"/>
      <c r="AG31" s="146" t="s">
        <v>130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">
      <c r="A32" s="153"/>
      <c r="B32" s="154"/>
      <c r="C32" s="176" t="s">
        <v>323</v>
      </c>
      <c r="D32" s="159"/>
      <c r="E32" s="160">
        <v>5.04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130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67">
        <v>12</v>
      </c>
      <c r="B33" s="168" t="s">
        <v>163</v>
      </c>
      <c r="C33" s="175" t="s">
        <v>164</v>
      </c>
      <c r="D33" s="169" t="s">
        <v>127</v>
      </c>
      <c r="E33" s="170">
        <v>5.04</v>
      </c>
      <c r="F33" s="171"/>
      <c r="G33" s="172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15</v>
      </c>
      <c r="M33" s="157">
        <f>G33*(1+L33/100)</f>
        <v>0</v>
      </c>
      <c r="N33" s="156">
        <v>0</v>
      </c>
      <c r="O33" s="156">
        <f>ROUND(E33*N33,2)</f>
        <v>0</v>
      </c>
      <c r="P33" s="156">
        <v>1.6E-2</v>
      </c>
      <c r="Q33" s="156">
        <f>ROUND(E33*P33,2)</f>
        <v>0.08</v>
      </c>
      <c r="R33" s="157"/>
      <c r="S33" s="157" t="s">
        <v>128</v>
      </c>
      <c r="T33" s="157" t="s">
        <v>128</v>
      </c>
      <c r="U33" s="157">
        <v>0.06</v>
      </c>
      <c r="V33" s="157">
        <f>ROUND(E33*U33,2)</f>
        <v>0.3</v>
      </c>
      <c r="W33" s="157"/>
      <c r="X33" s="157" t="s">
        <v>119</v>
      </c>
      <c r="Y33" s="157" t="s">
        <v>120</v>
      </c>
      <c r="Z33" s="146"/>
      <c r="AA33" s="146"/>
      <c r="AB33" s="146"/>
      <c r="AC33" s="146"/>
      <c r="AD33" s="146"/>
      <c r="AE33" s="146"/>
      <c r="AF33" s="146"/>
      <c r="AG33" s="146" t="s">
        <v>121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76" t="s">
        <v>300</v>
      </c>
      <c r="D34" s="159"/>
      <c r="E34" s="160">
        <v>5.04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6"/>
      <c r="AA34" s="146"/>
      <c r="AB34" s="146"/>
      <c r="AC34" s="146"/>
      <c r="AD34" s="146"/>
      <c r="AE34" s="146"/>
      <c r="AF34" s="146"/>
      <c r="AG34" s="146" t="s">
        <v>130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49" t="s">
        <v>112</v>
      </c>
      <c r="B35" s="150" t="s">
        <v>61</v>
      </c>
      <c r="C35" s="174" t="s">
        <v>62</v>
      </c>
      <c r="D35" s="163"/>
      <c r="E35" s="164"/>
      <c r="F35" s="165"/>
      <c r="G35" s="166">
        <f>SUMIF(AG36:AG39,"&lt;&gt;NOR",G36:G39)</f>
        <v>0</v>
      </c>
      <c r="H35" s="162"/>
      <c r="I35" s="162">
        <f>SUM(I36:I39)</f>
        <v>0</v>
      </c>
      <c r="J35" s="162"/>
      <c r="K35" s="162">
        <f>SUM(K36:K39)</f>
        <v>0</v>
      </c>
      <c r="L35" s="162"/>
      <c r="M35" s="162">
        <f>SUM(M36:M39)</f>
        <v>0</v>
      </c>
      <c r="N35" s="161"/>
      <c r="O35" s="161">
        <f>SUM(O36:O39)</f>
        <v>0.51</v>
      </c>
      <c r="P35" s="161"/>
      <c r="Q35" s="161">
        <f>SUM(Q36:Q39)</f>
        <v>0</v>
      </c>
      <c r="R35" s="162"/>
      <c r="S35" s="162"/>
      <c r="T35" s="162"/>
      <c r="U35" s="162"/>
      <c r="V35" s="162">
        <f>SUM(V36:V39)</f>
        <v>16.79</v>
      </c>
      <c r="W35" s="162"/>
      <c r="X35" s="162"/>
      <c r="Y35" s="162"/>
      <c r="AG35" t="s">
        <v>113</v>
      </c>
    </row>
    <row r="36" spans="1:60" ht="22.5" outlineLevel="1" x14ac:dyDescent="0.2">
      <c r="A36" s="167">
        <v>13</v>
      </c>
      <c r="B36" s="168" t="s">
        <v>166</v>
      </c>
      <c r="C36" s="175" t="s">
        <v>167</v>
      </c>
      <c r="D36" s="169" t="s">
        <v>127</v>
      </c>
      <c r="E36" s="170">
        <v>16.290400000000002</v>
      </c>
      <c r="F36" s="171"/>
      <c r="G36" s="172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15</v>
      </c>
      <c r="M36" s="157">
        <f>G36*(1+L36/100)</f>
        <v>0</v>
      </c>
      <c r="N36" s="156">
        <v>2.366E-2</v>
      </c>
      <c r="O36" s="156">
        <f>ROUND(E36*N36,2)</f>
        <v>0.39</v>
      </c>
      <c r="P36" s="156">
        <v>0</v>
      </c>
      <c r="Q36" s="156">
        <f>ROUND(E36*P36,2)</f>
        <v>0</v>
      </c>
      <c r="R36" s="157"/>
      <c r="S36" s="157" t="s">
        <v>128</v>
      </c>
      <c r="T36" s="157" t="s">
        <v>128</v>
      </c>
      <c r="U36" s="157">
        <v>0.85426999999999997</v>
      </c>
      <c r="V36" s="157">
        <f>ROUND(E36*U36,2)</f>
        <v>13.92</v>
      </c>
      <c r="W36" s="157"/>
      <c r="X36" s="157" t="s">
        <v>119</v>
      </c>
      <c r="Y36" s="157" t="s">
        <v>120</v>
      </c>
      <c r="Z36" s="146"/>
      <c r="AA36" s="146"/>
      <c r="AB36" s="146"/>
      <c r="AC36" s="146"/>
      <c r="AD36" s="146"/>
      <c r="AE36" s="146"/>
      <c r="AF36" s="146"/>
      <c r="AG36" s="146" t="s">
        <v>121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76" t="s">
        <v>324</v>
      </c>
      <c r="D37" s="159"/>
      <c r="E37" s="160">
        <v>16.290400000000002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6"/>
      <c r="AA37" s="146"/>
      <c r="AB37" s="146"/>
      <c r="AC37" s="146"/>
      <c r="AD37" s="146"/>
      <c r="AE37" s="146"/>
      <c r="AF37" s="146"/>
      <c r="AG37" s="146" t="s">
        <v>130</v>
      </c>
      <c r="AH37" s="146">
        <v>5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7">
        <v>14</v>
      </c>
      <c r="B38" s="168" t="s">
        <v>169</v>
      </c>
      <c r="C38" s="175" t="s">
        <v>170</v>
      </c>
      <c r="D38" s="169" t="s">
        <v>127</v>
      </c>
      <c r="E38" s="170">
        <v>5.04</v>
      </c>
      <c r="F38" s="171"/>
      <c r="G38" s="172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15</v>
      </c>
      <c r="M38" s="157">
        <f>G38*(1+L38/100)</f>
        <v>0</v>
      </c>
      <c r="N38" s="156">
        <v>2.3210000000000001E-2</v>
      </c>
      <c r="O38" s="156">
        <f>ROUND(E38*N38,2)</f>
        <v>0.12</v>
      </c>
      <c r="P38" s="156">
        <v>0</v>
      </c>
      <c r="Q38" s="156">
        <f>ROUND(E38*P38,2)</f>
        <v>0</v>
      </c>
      <c r="R38" s="157"/>
      <c r="S38" s="157" t="s">
        <v>128</v>
      </c>
      <c r="T38" s="157" t="s">
        <v>128</v>
      </c>
      <c r="U38" s="157">
        <v>0.56884000000000001</v>
      </c>
      <c r="V38" s="157">
        <f>ROUND(E38*U38,2)</f>
        <v>2.87</v>
      </c>
      <c r="W38" s="157"/>
      <c r="X38" s="157" t="s">
        <v>119</v>
      </c>
      <c r="Y38" s="157" t="s">
        <v>120</v>
      </c>
      <c r="Z38" s="146"/>
      <c r="AA38" s="146"/>
      <c r="AB38" s="146"/>
      <c r="AC38" s="146"/>
      <c r="AD38" s="146"/>
      <c r="AE38" s="146"/>
      <c r="AF38" s="146"/>
      <c r="AG38" s="146" t="s">
        <v>121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76" t="s">
        <v>302</v>
      </c>
      <c r="D39" s="159"/>
      <c r="E39" s="160">
        <v>5.04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130</v>
      </c>
      <c r="AH39" s="146">
        <v>5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49" t="s">
        <v>112</v>
      </c>
      <c r="B40" s="150" t="s">
        <v>63</v>
      </c>
      <c r="C40" s="174" t="s">
        <v>64</v>
      </c>
      <c r="D40" s="163"/>
      <c r="E40" s="164"/>
      <c r="F40" s="165"/>
      <c r="G40" s="166">
        <f>SUMIF(AG41:AG48,"&lt;&gt;NOR",G41:G48)</f>
        <v>0</v>
      </c>
      <c r="H40" s="162"/>
      <c r="I40" s="162">
        <f>SUM(I41:I48)</f>
        <v>0</v>
      </c>
      <c r="J40" s="162"/>
      <c r="K40" s="162">
        <f>SUM(K41:K48)</f>
        <v>0</v>
      </c>
      <c r="L40" s="162"/>
      <c r="M40" s="162">
        <f>SUM(M41:M48)</f>
        <v>0</v>
      </c>
      <c r="N40" s="161"/>
      <c r="O40" s="161">
        <f>SUM(O41:O48)</f>
        <v>2.4700000000000002</v>
      </c>
      <c r="P40" s="161"/>
      <c r="Q40" s="161">
        <f>SUM(Q41:Q48)</f>
        <v>0</v>
      </c>
      <c r="R40" s="162"/>
      <c r="S40" s="162"/>
      <c r="T40" s="162"/>
      <c r="U40" s="162"/>
      <c r="V40" s="162">
        <f>SUM(V41:V48)</f>
        <v>12.940000000000001</v>
      </c>
      <c r="W40" s="162"/>
      <c r="X40" s="162"/>
      <c r="Y40" s="162"/>
      <c r="AG40" t="s">
        <v>113</v>
      </c>
    </row>
    <row r="41" spans="1:60" outlineLevel="1" x14ac:dyDescent="0.2">
      <c r="A41" s="167">
        <v>15</v>
      </c>
      <c r="B41" s="168" t="s">
        <v>172</v>
      </c>
      <c r="C41" s="175" t="s">
        <v>173</v>
      </c>
      <c r="D41" s="169" t="s">
        <v>127</v>
      </c>
      <c r="E41" s="170">
        <v>11.250400000000001</v>
      </c>
      <c r="F41" s="171"/>
      <c r="G41" s="172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15</v>
      </c>
      <c r="M41" s="157">
        <f>G41*(1+L41/100)</f>
        <v>0</v>
      </c>
      <c r="N41" s="156">
        <v>1.094E-2</v>
      </c>
      <c r="O41" s="156">
        <f>ROUND(E41*N41,2)</f>
        <v>0.12</v>
      </c>
      <c r="P41" s="156">
        <v>0</v>
      </c>
      <c r="Q41" s="156">
        <f>ROUND(E41*P41,2)</f>
        <v>0</v>
      </c>
      <c r="R41" s="157"/>
      <c r="S41" s="157" t="s">
        <v>128</v>
      </c>
      <c r="T41" s="157" t="s">
        <v>128</v>
      </c>
      <c r="U41" s="157">
        <v>0.45</v>
      </c>
      <c r="V41" s="157">
        <f>ROUND(E41*U41,2)</f>
        <v>5.0599999999999996</v>
      </c>
      <c r="W41" s="157"/>
      <c r="X41" s="157" t="s">
        <v>119</v>
      </c>
      <c r="Y41" s="157" t="s">
        <v>120</v>
      </c>
      <c r="Z41" s="146"/>
      <c r="AA41" s="146"/>
      <c r="AB41" s="146"/>
      <c r="AC41" s="146"/>
      <c r="AD41" s="146"/>
      <c r="AE41" s="146"/>
      <c r="AF41" s="146"/>
      <c r="AG41" s="146" t="s">
        <v>121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76" t="s">
        <v>318</v>
      </c>
      <c r="D42" s="159"/>
      <c r="E42" s="160">
        <v>11.250400000000001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130</v>
      </c>
      <c r="AH42" s="146">
        <v>5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7">
        <v>16</v>
      </c>
      <c r="B43" s="168" t="s">
        <v>174</v>
      </c>
      <c r="C43" s="175" t="s">
        <v>175</v>
      </c>
      <c r="D43" s="169" t="s">
        <v>127</v>
      </c>
      <c r="E43" s="170">
        <v>11.250400000000001</v>
      </c>
      <c r="F43" s="171"/>
      <c r="G43" s="172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15</v>
      </c>
      <c r="M43" s="157">
        <f>G43*(1+L43/100)</f>
        <v>0</v>
      </c>
      <c r="N43" s="156">
        <v>0.20200000000000001</v>
      </c>
      <c r="O43" s="156">
        <f>ROUND(E43*N43,2)</f>
        <v>2.27</v>
      </c>
      <c r="P43" s="156">
        <v>0</v>
      </c>
      <c r="Q43" s="156">
        <f>ROUND(E43*P43,2)</f>
        <v>0</v>
      </c>
      <c r="R43" s="157"/>
      <c r="S43" s="157" t="s">
        <v>128</v>
      </c>
      <c r="T43" s="157" t="s">
        <v>128</v>
      </c>
      <c r="U43" s="157">
        <v>0.42914999999999998</v>
      </c>
      <c r="V43" s="157">
        <f>ROUND(E43*U43,2)</f>
        <v>4.83</v>
      </c>
      <c r="W43" s="157"/>
      <c r="X43" s="157" t="s">
        <v>176</v>
      </c>
      <c r="Y43" s="157" t="s">
        <v>120</v>
      </c>
      <c r="Z43" s="146"/>
      <c r="AA43" s="146"/>
      <c r="AB43" s="146"/>
      <c r="AC43" s="146"/>
      <c r="AD43" s="146"/>
      <c r="AE43" s="146"/>
      <c r="AF43" s="146"/>
      <c r="AG43" s="146" t="s">
        <v>177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76" t="s">
        <v>325</v>
      </c>
      <c r="D44" s="159"/>
      <c r="E44" s="160">
        <v>11.250400000000001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130</v>
      </c>
      <c r="AH44" s="146">
        <v>5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7">
        <v>17</v>
      </c>
      <c r="B45" s="168" t="s">
        <v>179</v>
      </c>
      <c r="C45" s="175" t="s">
        <v>180</v>
      </c>
      <c r="D45" s="169" t="s">
        <v>133</v>
      </c>
      <c r="E45" s="170">
        <v>2.7719999999999998</v>
      </c>
      <c r="F45" s="171"/>
      <c r="G45" s="172">
        <f>ROUND(E45*F45,2)</f>
        <v>0</v>
      </c>
      <c r="H45" s="158"/>
      <c r="I45" s="157">
        <f>ROUND(E45*H45,2)</f>
        <v>0</v>
      </c>
      <c r="J45" s="158"/>
      <c r="K45" s="157">
        <f>ROUND(E45*J45,2)</f>
        <v>0</v>
      </c>
      <c r="L45" s="157">
        <v>15</v>
      </c>
      <c r="M45" s="157">
        <f>G45*(1+L45/100)</f>
        <v>0</v>
      </c>
      <c r="N45" s="156">
        <v>3.0470000000000001E-2</v>
      </c>
      <c r="O45" s="156">
        <f>ROUND(E45*N45,2)</f>
        <v>0.08</v>
      </c>
      <c r="P45" s="156">
        <v>0</v>
      </c>
      <c r="Q45" s="156">
        <f>ROUND(E45*P45,2)</f>
        <v>0</v>
      </c>
      <c r="R45" s="157"/>
      <c r="S45" s="157" t="s">
        <v>128</v>
      </c>
      <c r="T45" s="157" t="s">
        <v>128</v>
      </c>
      <c r="U45" s="157">
        <v>0.87</v>
      </c>
      <c r="V45" s="157">
        <f>ROUND(E45*U45,2)</f>
        <v>2.41</v>
      </c>
      <c r="W45" s="157"/>
      <c r="X45" s="157" t="s">
        <v>119</v>
      </c>
      <c r="Y45" s="157" t="s">
        <v>120</v>
      </c>
      <c r="Z45" s="146"/>
      <c r="AA45" s="146"/>
      <c r="AB45" s="146"/>
      <c r="AC45" s="146"/>
      <c r="AD45" s="146"/>
      <c r="AE45" s="146"/>
      <c r="AF45" s="146"/>
      <c r="AG45" s="146" t="s">
        <v>121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76" t="s">
        <v>326</v>
      </c>
      <c r="D46" s="159"/>
      <c r="E46" s="160">
        <v>2.7719999999999998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130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7">
        <v>18</v>
      </c>
      <c r="B47" s="168" t="s">
        <v>182</v>
      </c>
      <c r="C47" s="175" t="s">
        <v>183</v>
      </c>
      <c r="D47" s="169" t="s">
        <v>133</v>
      </c>
      <c r="E47" s="170">
        <v>2.7719999999999998</v>
      </c>
      <c r="F47" s="171"/>
      <c r="G47" s="172">
        <f>ROUND(E47*F47,2)</f>
        <v>0</v>
      </c>
      <c r="H47" s="158"/>
      <c r="I47" s="157">
        <f>ROUND(E47*H47,2)</f>
        <v>0</v>
      </c>
      <c r="J47" s="158"/>
      <c r="K47" s="157">
        <f>ROUND(E47*J47,2)</f>
        <v>0</v>
      </c>
      <c r="L47" s="157">
        <v>15</v>
      </c>
      <c r="M47" s="157">
        <f>G47*(1+L47/100)</f>
        <v>0</v>
      </c>
      <c r="N47" s="156">
        <v>0</v>
      </c>
      <c r="O47" s="156">
        <f>ROUND(E47*N47,2)</f>
        <v>0</v>
      </c>
      <c r="P47" s="156">
        <v>0</v>
      </c>
      <c r="Q47" s="156">
        <f>ROUND(E47*P47,2)</f>
        <v>0</v>
      </c>
      <c r="R47" s="157"/>
      <c r="S47" s="157" t="s">
        <v>128</v>
      </c>
      <c r="T47" s="157" t="s">
        <v>128</v>
      </c>
      <c r="U47" s="157">
        <v>0.23200000000000001</v>
      </c>
      <c r="V47" s="157">
        <f>ROUND(E47*U47,2)</f>
        <v>0.64</v>
      </c>
      <c r="W47" s="157"/>
      <c r="X47" s="157" t="s">
        <v>119</v>
      </c>
      <c r="Y47" s="157" t="s">
        <v>120</v>
      </c>
      <c r="Z47" s="146"/>
      <c r="AA47" s="146"/>
      <c r="AB47" s="146"/>
      <c r="AC47" s="146"/>
      <c r="AD47" s="146"/>
      <c r="AE47" s="146"/>
      <c r="AF47" s="146"/>
      <c r="AG47" s="146" t="s">
        <v>121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76" t="s">
        <v>327</v>
      </c>
      <c r="D48" s="159"/>
      <c r="E48" s="160">
        <v>2.7719999999999998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130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x14ac:dyDescent="0.2">
      <c r="A49" s="149" t="s">
        <v>112</v>
      </c>
      <c r="B49" s="150" t="s">
        <v>65</v>
      </c>
      <c r="C49" s="174" t="s">
        <v>66</v>
      </c>
      <c r="D49" s="163"/>
      <c r="E49" s="164"/>
      <c r="F49" s="165"/>
      <c r="G49" s="166">
        <f>SUMIF(AG50:AG52,"&lt;&gt;NOR",G50:G52)</f>
        <v>0</v>
      </c>
      <c r="H49" s="162"/>
      <c r="I49" s="162">
        <f>SUM(I50:I52)</f>
        <v>0</v>
      </c>
      <c r="J49" s="162"/>
      <c r="K49" s="162">
        <f>SUM(K50:K52)</f>
        <v>0</v>
      </c>
      <c r="L49" s="162"/>
      <c r="M49" s="162">
        <f>SUM(M50:M52)</f>
        <v>0</v>
      </c>
      <c r="N49" s="161"/>
      <c r="O49" s="161">
        <f>SUM(O50:O52)</f>
        <v>0</v>
      </c>
      <c r="P49" s="161"/>
      <c r="Q49" s="161">
        <f>SUM(Q50:Q52)</f>
        <v>0</v>
      </c>
      <c r="R49" s="162"/>
      <c r="S49" s="162"/>
      <c r="T49" s="162"/>
      <c r="U49" s="162"/>
      <c r="V49" s="162">
        <f>SUM(V50:V52)</f>
        <v>31.15</v>
      </c>
      <c r="W49" s="162"/>
      <c r="X49" s="162"/>
      <c r="Y49" s="162"/>
      <c r="AG49" t="s">
        <v>113</v>
      </c>
    </row>
    <row r="50" spans="1:60" ht="22.5" outlineLevel="1" x14ac:dyDescent="0.2">
      <c r="A50" s="167">
        <v>19</v>
      </c>
      <c r="B50" s="168" t="s">
        <v>185</v>
      </c>
      <c r="C50" s="175" t="s">
        <v>186</v>
      </c>
      <c r="D50" s="169" t="s">
        <v>187</v>
      </c>
      <c r="E50" s="170">
        <v>7</v>
      </c>
      <c r="F50" s="171"/>
      <c r="G50" s="172">
        <f>ROUND(E50*F50,2)</f>
        <v>0</v>
      </c>
      <c r="H50" s="158"/>
      <c r="I50" s="157">
        <f>ROUND(E50*H50,2)</f>
        <v>0</v>
      </c>
      <c r="J50" s="158"/>
      <c r="K50" s="157">
        <f>ROUND(E50*J50,2)</f>
        <v>0</v>
      </c>
      <c r="L50" s="157">
        <v>15</v>
      </c>
      <c r="M50" s="157">
        <f>G50*(1+L50/100)</f>
        <v>0</v>
      </c>
      <c r="N50" s="156">
        <v>0</v>
      </c>
      <c r="O50" s="156">
        <f>ROUND(E50*N50,2)</f>
        <v>0</v>
      </c>
      <c r="P50" s="156">
        <v>0</v>
      </c>
      <c r="Q50" s="156">
        <f>ROUND(E50*P50,2)</f>
        <v>0</v>
      </c>
      <c r="R50" s="157"/>
      <c r="S50" s="157" t="s">
        <v>128</v>
      </c>
      <c r="T50" s="157" t="s">
        <v>128</v>
      </c>
      <c r="U50" s="157">
        <v>2.46</v>
      </c>
      <c r="V50" s="157">
        <f>ROUND(E50*U50,2)</f>
        <v>17.22</v>
      </c>
      <c r="W50" s="157"/>
      <c r="X50" s="157" t="s">
        <v>119</v>
      </c>
      <c r="Y50" s="157" t="s">
        <v>120</v>
      </c>
      <c r="Z50" s="146"/>
      <c r="AA50" s="146"/>
      <c r="AB50" s="146"/>
      <c r="AC50" s="146"/>
      <c r="AD50" s="146"/>
      <c r="AE50" s="146"/>
      <c r="AF50" s="146"/>
      <c r="AG50" s="146" t="s">
        <v>121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7">
        <v>20</v>
      </c>
      <c r="B51" s="168" t="s">
        <v>188</v>
      </c>
      <c r="C51" s="175" t="s">
        <v>189</v>
      </c>
      <c r="D51" s="169" t="s">
        <v>190</v>
      </c>
      <c r="E51" s="170">
        <v>7</v>
      </c>
      <c r="F51" s="171"/>
      <c r="G51" s="172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15</v>
      </c>
      <c r="M51" s="157">
        <f>G51*(1+L51/100)</f>
        <v>0</v>
      </c>
      <c r="N51" s="156">
        <v>0</v>
      </c>
      <c r="O51" s="156">
        <f>ROUND(E51*N51,2)</f>
        <v>0</v>
      </c>
      <c r="P51" s="156">
        <v>0</v>
      </c>
      <c r="Q51" s="156">
        <f>ROUND(E51*P51,2)</f>
        <v>0</v>
      </c>
      <c r="R51" s="157"/>
      <c r="S51" s="157" t="s">
        <v>128</v>
      </c>
      <c r="T51" s="157" t="s">
        <v>128</v>
      </c>
      <c r="U51" s="157">
        <v>0</v>
      </c>
      <c r="V51" s="157">
        <f>ROUND(E51*U51,2)</f>
        <v>0</v>
      </c>
      <c r="W51" s="157"/>
      <c r="X51" s="157" t="s">
        <v>119</v>
      </c>
      <c r="Y51" s="157" t="s">
        <v>120</v>
      </c>
      <c r="Z51" s="146"/>
      <c r="AA51" s="146"/>
      <c r="AB51" s="146"/>
      <c r="AC51" s="146"/>
      <c r="AD51" s="146"/>
      <c r="AE51" s="146"/>
      <c r="AF51" s="146"/>
      <c r="AG51" s="146" t="s">
        <v>121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67">
        <v>21</v>
      </c>
      <c r="B52" s="168" t="s">
        <v>191</v>
      </c>
      <c r="C52" s="175" t="s">
        <v>192</v>
      </c>
      <c r="D52" s="169" t="s">
        <v>187</v>
      </c>
      <c r="E52" s="170">
        <v>7</v>
      </c>
      <c r="F52" s="171"/>
      <c r="G52" s="172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15</v>
      </c>
      <c r="M52" s="157">
        <f>G52*(1+L52/100)</f>
        <v>0</v>
      </c>
      <c r="N52" s="156">
        <v>0</v>
      </c>
      <c r="O52" s="156">
        <f>ROUND(E52*N52,2)</f>
        <v>0</v>
      </c>
      <c r="P52" s="156">
        <v>0</v>
      </c>
      <c r="Q52" s="156">
        <f>ROUND(E52*P52,2)</f>
        <v>0</v>
      </c>
      <c r="R52" s="157"/>
      <c r="S52" s="157" t="s">
        <v>128</v>
      </c>
      <c r="T52" s="157" t="s">
        <v>128</v>
      </c>
      <c r="U52" s="157">
        <v>1.99</v>
      </c>
      <c r="V52" s="157">
        <f>ROUND(E52*U52,2)</f>
        <v>13.93</v>
      </c>
      <c r="W52" s="157"/>
      <c r="X52" s="157" t="s">
        <v>119</v>
      </c>
      <c r="Y52" s="157" t="s">
        <v>120</v>
      </c>
      <c r="Z52" s="146"/>
      <c r="AA52" s="146"/>
      <c r="AB52" s="146"/>
      <c r="AC52" s="146"/>
      <c r="AD52" s="146"/>
      <c r="AE52" s="146"/>
      <c r="AF52" s="146"/>
      <c r="AG52" s="146" t="s">
        <v>121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5.5" x14ac:dyDescent="0.2">
      <c r="A53" s="149" t="s">
        <v>112</v>
      </c>
      <c r="B53" s="150" t="s">
        <v>67</v>
      </c>
      <c r="C53" s="174" t="s">
        <v>68</v>
      </c>
      <c r="D53" s="163"/>
      <c r="E53" s="164"/>
      <c r="F53" s="165"/>
      <c r="G53" s="166">
        <f>SUMIF(AG54:AG54,"&lt;&gt;NOR",G54:G54)</f>
        <v>0</v>
      </c>
      <c r="H53" s="162"/>
      <c r="I53" s="162">
        <f>SUM(I54:I54)</f>
        <v>0</v>
      </c>
      <c r="J53" s="162"/>
      <c r="K53" s="162">
        <f>SUM(K54:K54)</f>
        <v>0</v>
      </c>
      <c r="L53" s="162"/>
      <c r="M53" s="162">
        <f>SUM(M54:M54)</f>
        <v>0</v>
      </c>
      <c r="N53" s="161"/>
      <c r="O53" s="161">
        <f>SUM(O54:O54)</f>
        <v>0</v>
      </c>
      <c r="P53" s="161"/>
      <c r="Q53" s="161">
        <f>SUM(Q54:Q54)</f>
        <v>0</v>
      </c>
      <c r="R53" s="162"/>
      <c r="S53" s="162"/>
      <c r="T53" s="162"/>
      <c r="U53" s="162"/>
      <c r="V53" s="162">
        <f>SUM(V54:V54)</f>
        <v>21.56</v>
      </c>
      <c r="W53" s="162"/>
      <c r="X53" s="162"/>
      <c r="Y53" s="162"/>
      <c r="AG53" t="s">
        <v>113</v>
      </c>
    </row>
    <row r="54" spans="1:60" outlineLevel="1" x14ac:dyDescent="0.2">
      <c r="A54" s="167">
        <v>22</v>
      </c>
      <c r="B54" s="168" t="s">
        <v>193</v>
      </c>
      <c r="C54" s="175" t="s">
        <v>194</v>
      </c>
      <c r="D54" s="169" t="s">
        <v>127</v>
      </c>
      <c r="E54" s="170">
        <v>70</v>
      </c>
      <c r="F54" s="171"/>
      <c r="G54" s="172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15</v>
      </c>
      <c r="M54" s="157">
        <f>G54*(1+L54/100)</f>
        <v>0</v>
      </c>
      <c r="N54" s="156">
        <v>4.0000000000000003E-5</v>
      </c>
      <c r="O54" s="156">
        <f>ROUND(E54*N54,2)</f>
        <v>0</v>
      </c>
      <c r="P54" s="156">
        <v>0</v>
      </c>
      <c r="Q54" s="156">
        <f>ROUND(E54*P54,2)</f>
        <v>0</v>
      </c>
      <c r="R54" s="157"/>
      <c r="S54" s="157" t="s">
        <v>128</v>
      </c>
      <c r="T54" s="157" t="s">
        <v>128</v>
      </c>
      <c r="U54" s="157">
        <v>0.308</v>
      </c>
      <c r="V54" s="157">
        <f>ROUND(E54*U54,2)</f>
        <v>21.56</v>
      </c>
      <c r="W54" s="157"/>
      <c r="X54" s="157" t="s">
        <v>119</v>
      </c>
      <c r="Y54" s="157" t="s">
        <v>120</v>
      </c>
      <c r="Z54" s="146"/>
      <c r="AA54" s="146"/>
      <c r="AB54" s="146"/>
      <c r="AC54" s="146"/>
      <c r="AD54" s="146"/>
      <c r="AE54" s="146"/>
      <c r="AF54" s="146"/>
      <c r="AG54" s="146" t="s">
        <v>124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x14ac:dyDescent="0.2">
      <c r="A55" s="149" t="s">
        <v>112</v>
      </c>
      <c r="B55" s="150" t="s">
        <v>71</v>
      </c>
      <c r="C55" s="174" t="s">
        <v>72</v>
      </c>
      <c r="D55" s="163"/>
      <c r="E55" s="164"/>
      <c r="F55" s="165"/>
      <c r="G55" s="166">
        <f>SUMIF(AG56:AG56,"&lt;&gt;NOR",G56:G56)</f>
        <v>0</v>
      </c>
      <c r="H55" s="162"/>
      <c r="I55" s="162">
        <f>SUM(I56:I56)</f>
        <v>0</v>
      </c>
      <c r="J55" s="162"/>
      <c r="K55" s="162">
        <f>SUM(K56:K56)</f>
        <v>0</v>
      </c>
      <c r="L55" s="162"/>
      <c r="M55" s="162">
        <f>SUM(M56:M56)</f>
        <v>0</v>
      </c>
      <c r="N55" s="161"/>
      <c r="O55" s="161">
        <f>SUM(O56:O56)</f>
        <v>0</v>
      </c>
      <c r="P55" s="161"/>
      <c r="Q55" s="161">
        <f>SUM(Q56:Q56)</f>
        <v>0</v>
      </c>
      <c r="R55" s="162"/>
      <c r="S55" s="162"/>
      <c r="T55" s="162"/>
      <c r="U55" s="162"/>
      <c r="V55" s="162">
        <f>SUM(V56:V56)</f>
        <v>1.91</v>
      </c>
      <c r="W55" s="162"/>
      <c r="X55" s="162"/>
      <c r="Y55" s="162"/>
      <c r="AG55" t="s">
        <v>113</v>
      </c>
    </row>
    <row r="56" spans="1:60" outlineLevel="1" x14ac:dyDescent="0.2">
      <c r="A56" s="167">
        <v>23</v>
      </c>
      <c r="B56" s="168" t="s">
        <v>195</v>
      </c>
      <c r="C56" s="175" t="s">
        <v>196</v>
      </c>
      <c r="D56" s="169" t="s">
        <v>197</v>
      </c>
      <c r="E56" s="170">
        <v>0.74299000000000004</v>
      </c>
      <c r="F56" s="171"/>
      <c r="G56" s="172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15</v>
      </c>
      <c r="M56" s="157">
        <f>G56*(1+L56/100)</f>
        <v>0</v>
      </c>
      <c r="N56" s="156">
        <v>0</v>
      </c>
      <c r="O56" s="156">
        <f>ROUND(E56*N56,2)</f>
        <v>0</v>
      </c>
      <c r="P56" s="156">
        <v>0</v>
      </c>
      <c r="Q56" s="156">
        <f>ROUND(E56*P56,2)</f>
        <v>0</v>
      </c>
      <c r="R56" s="157"/>
      <c r="S56" s="157" t="s">
        <v>128</v>
      </c>
      <c r="T56" s="157" t="s">
        <v>128</v>
      </c>
      <c r="U56" s="157">
        <v>2.577</v>
      </c>
      <c r="V56" s="157">
        <f>ROUND(E56*U56,2)</f>
        <v>1.91</v>
      </c>
      <c r="W56" s="157"/>
      <c r="X56" s="157" t="s">
        <v>198</v>
      </c>
      <c r="Y56" s="157" t="s">
        <v>120</v>
      </c>
      <c r="Z56" s="146"/>
      <c r="AA56" s="146"/>
      <c r="AB56" s="146"/>
      <c r="AC56" s="146"/>
      <c r="AD56" s="146"/>
      <c r="AE56" s="146"/>
      <c r="AF56" s="146"/>
      <c r="AG56" s="146" t="s">
        <v>199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x14ac:dyDescent="0.2">
      <c r="A57" s="149" t="s">
        <v>112</v>
      </c>
      <c r="B57" s="150" t="s">
        <v>73</v>
      </c>
      <c r="C57" s="174" t="s">
        <v>74</v>
      </c>
      <c r="D57" s="163"/>
      <c r="E57" s="164"/>
      <c r="F57" s="165"/>
      <c r="G57" s="166">
        <f>SUMIF(AG58:AG65,"&lt;&gt;NOR",G58:G65)</f>
        <v>0</v>
      </c>
      <c r="H57" s="162"/>
      <c r="I57" s="162">
        <f>SUM(I58:I65)</f>
        <v>0</v>
      </c>
      <c r="J57" s="162"/>
      <c r="K57" s="162">
        <f>SUM(K58:K65)</f>
        <v>0</v>
      </c>
      <c r="L57" s="162"/>
      <c r="M57" s="162">
        <f>SUM(M58:M65)</f>
        <v>0</v>
      </c>
      <c r="N57" s="161"/>
      <c r="O57" s="161">
        <f>SUM(O58:O65)</f>
        <v>0.05</v>
      </c>
      <c r="P57" s="161"/>
      <c r="Q57" s="161">
        <f>SUM(Q58:Q65)</f>
        <v>0</v>
      </c>
      <c r="R57" s="162"/>
      <c r="S57" s="162"/>
      <c r="T57" s="162"/>
      <c r="U57" s="162"/>
      <c r="V57" s="162">
        <f>SUM(V58:V65)</f>
        <v>7.82</v>
      </c>
      <c r="W57" s="162"/>
      <c r="X57" s="162"/>
      <c r="Y57" s="162"/>
      <c r="AG57" t="s">
        <v>113</v>
      </c>
    </row>
    <row r="58" spans="1:60" ht="22.5" outlineLevel="1" x14ac:dyDescent="0.2">
      <c r="A58" s="167">
        <v>24</v>
      </c>
      <c r="B58" s="168" t="s">
        <v>200</v>
      </c>
      <c r="C58" s="175" t="s">
        <v>201</v>
      </c>
      <c r="D58" s="169" t="s">
        <v>127</v>
      </c>
      <c r="E58" s="170">
        <v>13.5464</v>
      </c>
      <c r="F58" s="171"/>
      <c r="G58" s="172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15</v>
      </c>
      <c r="M58" s="157">
        <f>G58*(1+L58/100)</f>
        <v>0</v>
      </c>
      <c r="N58" s="156">
        <v>2.1000000000000001E-4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128</v>
      </c>
      <c r="T58" s="157" t="s">
        <v>128</v>
      </c>
      <c r="U58" s="157">
        <v>9.5000000000000001E-2</v>
      </c>
      <c r="V58" s="157">
        <f>ROUND(E58*U58,2)</f>
        <v>1.29</v>
      </c>
      <c r="W58" s="157"/>
      <c r="X58" s="157" t="s">
        <v>119</v>
      </c>
      <c r="Y58" s="157" t="s">
        <v>120</v>
      </c>
      <c r="Z58" s="146"/>
      <c r="AA58" s="146"/>
      <c r="AB58" s="146"/>
      <c r="AC58" s="146"/>
      <c r="AD58" s="146"/>
      <c r="AE58" s="146"/>
      <c r="AF58" s="146"/>
      <c r="AG58" s="146" t="s">
        <v>202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76" t="s">
        <v>318</v>
      </c>
      <c r="D59" s="159"/>
      <c r="E59" s="160">
        <v>11.250400000000001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6"/>
      <c r="AA59" s="146"/>
      <c r="AB59" s="146"/>
      <c r="AC59" s="146"/>
      <c r="AD59" s="146"/>
      <c r="AE59" s="146"/>
      <c r="AF59" s="146"/>
      <c r="AG59" s="146" t="s">
        <v>130</v>
      </c>
      <c r="AH59" s="146">
        <v>5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">
      <c r="A60" s="153"/>
      <c r="B60" s="154"/>
      <c r="C60" s="176" t="s">
        <v>328</v>
      </c>
      <c r="D60" s="159"/>
      <c r="E60" s="160">
        <v>2.2959999999999998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6"/>
      <c r="AA60" s="146"/>
      <c r="AB60" s="146"/>
      <c r="AC60" s="146"/>
      <c r="AD60" s="146"/>
      <c r="AE60" s="146"/>
      <c r="AF60" s="146"/>
      <c r="AG60" s="146" t="s">
        <v>130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67">
        <v>25</v>
      </c>
      <c r="B61" s="168" t="s">
        <v>204</v>
      </c>
      <c r="C61" s="175" t="s">
        <v>205</v>
      </c>
      <c r="D61" s="169" t="s">
        <v>127</v>
      </c>
      <c r="E61" s="170">
        <v>13.5464</v>
      </c>
      <c r="F61" s="171"/>
      <c r="G61" s="172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15</v>
      </c>
      <c r="M61" s="157">
        <f>G61*(1+L61/100)</f>
        <v>0</v>
      </c>
      <c r="N61" s="156">
        <v>3.3999999999999998E-3</v>
      </c>
      <c r="O61" s="156">
        <f>ROUND(E61*N61,2)</f>
        <v>0.05</v>
      </c>
      <c r="P61" s="156">
        <v>0</v>
      </c>
      <c r="Q61" s="156">
        <f>ROUND(E61*P61,2)</f>
        <v>0</v>
      </c>
      <c r="R61" s="157"/>
      <c r="S61" s="157" t="s">
        <v>128</v>
      </c>
      <c r="T61" s="157" t="s">
        <v>128</v>
      </c>
      <c r="U61" s="157">
        <v>0.38500000000000001</v>
      </c>
      <c r="V61" s="157">
        <f>ROUND(E61*U61,2)</f>
        <v>5.22</v>
      </c>
      <c r="W61" s="157"/>
      <c r="X61" s="157" t="s">
        <v>119</v>
      </c>
      <c r="Y61" s="157" t="s">
        <v>120</v>
      </c>
      <c r="Z61" s="146"/>
      <c r="AA61" s="146"/>
      <c r="AB61" s="146"/>
      <c r="AC61" s="146"/>
      <c r="AD61" s="146"/>
      <c r="AE61" s="146"/>
      <c r="AF61" s="146"/>
      <c r="AG61" s="146" t="s">
        <v>202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76" t="s">
        <v>329</v>
      </c>
      <c r="D62" s="159"/>
      <c r="E62" s="160">
        <v>13.5464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6"/>
      <c r="AA62" s="146"/>
      <c r="AB62" s="146"/>
      <c r="AC62" s="146"/>
      <c r="AD62" s="146"/>
      <c r="AE62" s="146"/>
      <c r="AF62" s="146"/>
      <c r="AG62" s="146" t="s">
        <v>130</v>
      </c>
      <c r="AH62" s="146">
        <v>5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22.5" outlineLevel="1" x14ac:dyDescent="0.2">
      <c r="A63" s="167">
        <v>26</v>
      </c>
      <c r="B63" s="168" t="s">
        <v>207</v>
      </c>
      <c r="C63" s="175" t="s">
        <v>208</v>
      </c>
      <c r="D63" s="169" t="s">
        <v>133</v>
      </c>
      <c r="E63" s="170">
        <v>11.9</v>
      </c>
      <c r="F63" s="171"/>
      <c r="G63" s="172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15</v>
      </c>
      <c r="M63" s="157">
        <f>G63*(1+L63/100)</f>
        <v>0</v>
      </c>
      <c r="N63" s="156">
        <v>2.9E-4</v>
      </c>
      <c r="O63" s="156">
        <f>ROUND(E63*N63,2)</f>
        <v>0</v>
      </c>
      <c r="P63" s="156">
        <v>0</v>
      </c>
      <c r="Q63" s="156">
        <f>ROUND(E63*P63,2)</f>
        <v>0</v>
      </c>
      <c r="R63" s="157"/>
      <c r="S63" s="157" t="s">
        <v>128</v>
      </c>
      <c r="T63" s="157" t="s">
        <v>128</v>
      </c>
      <c r="U63" s="157">
        <v>0.11</v>
      </c>
      <c r="V63" s="157">
        <f>ROUND(E63*U63,2)</f>
        <v>1.31</v>
      </c>
      <c r="W63" s="157"/>
      <c r="X63" s="157" t="s">
        <v>119</v>
      </c>
      <c r="Y63" s="157" t="s">
        <v>120</v>
      </c>
      <c r="Z63" s="146"/>
      <c r="AA63" s="146"/>
      <c r="AB63" s="146"/>
      <c r="AC63" s="146"/>
      <c r="AD63" s="146"/>
      <c r="AE63" s="146"/>
      <c r="AF63" s="146"/>
      <c r="AG63" s="146" t="s">
        <v>202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76" t="s">
        <v>330</v>
      </c>
      <c r="D64" s="159"/>
      <c r="E64" s="160">
        <v>11.9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130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53">
        <v>27</v>
      </c>
      <c r="B65" s="154" t="s">
        <v>210</v>
      </c>
      <c r="C65" s="177" t="s">
        <v>211</v>
      </c>
      <c r="D65" s="155" t="s">
        <v>0</v>
      </c>
      <c r="E65" s="173"/>
      <c r="F65" s="158"/>
      <c r="G65" s="157">
        <f>ROUND(E65*F65,2)</f>
        <v>0</v>
      </c>
      <c r="H65" s="158"/>
      <c r="I65" s="157">
        <f>ROUND(E65*H65,2)</f>
        <v>0</v>
      </c>
      <c r="J65" s="158"/>
      <c r="K65" s="157">
        <f>ROUND(E65*J65,2)</f>
        <v>0</v>
      </c>
      <c r="L65" s="157">
        <v>15</v>
      </c>
      <c r="M65" s="157">
        <f>G65*(1+L65/100)</f>
        <v>0</v>
      </c>
      <c r="N65" s="156">
        <v>0</v>
      </c>
      <c r="O65" s="156">
        <f>ROUND(E65*N65,2)</f>
        <v>0</v>
      </c>
      <c r="P65" s="156">
        <v>0</v>
      </c>
      <c r="Q65" s="156">
        <f>ROUND(E65*P65,2)</f>
        <v>0</v>
      </c>
      <c r="R65" s="157"/>
      <c r="S65" s="157" t="s">
        <v>128</v>
      </c>
      <c r="T65" s="157" t="s">
        <v>128</v>
      </c>
      <c r="U65" s="157">
        <v>0</v>
      </c>
      <c r="V65" s="157">
        <f>ROUND(E65*U65,2)</f>
        <v>0</v>
      </c>
      <c r="W65" s="157"/>
      <c r="X65" s="157" t="s">
        <v>198</v>
      </c>
      <c r="Y65" s="157" t="s">
        <v>120</v>
      </c>
      <c r="Z65" s="146"/>
      <c r="AA65" s="146"/>
      <c r="AB65" s="146"/>
      <c r="AC65" s="146"/>
      <c r="AD65" s="146"/>
      <c r="AE65" s="146"/>
      <c r="AF65" s="146"/>
      <c r="AG65" s="146" t="s">
        <v>199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x14ac:dyDescent="0.2">
      <c r="A66" s="149" t="s">
        <v>112</v>
      </c>
      <c r="B66" s="150" t="s">
        <v>75</v>
      </c>
      <c r="C66" s="174" t="s">
        <v>76</v>
      </c>
      <c r="D66" s="163"/>
      <c r="E66" s="164"/>
      <c r="F66" s="165"/>
      <c r="G66" s="166">
        <f>SUMIF(AG67:AG68,"&lt;&gt;NOR",G67:G68)</f>
        <v>0</v>
      </c>
      <c r="H66" s="162"/>
      <c r="I66" s="162">
        <f>SUM(I67:I68)</f>
        <v>0</v>
      </c>
      <c r="J66" s="162"/>
      <c r="K66" s="162">
        <f>SUM(K67:K68)</f>
        <v>0</v>
      </c>
      <c r="L66" s="162"/>
      <c r="M66" s="162">
        <f>SUM(M67:M68)</f>
        <v>0</v>
      </c>
      <c r="N66" s="161"/>
      <c r="O66" s="161">
        <f>SUM(O67:O68)</f>
        <v>0.09</v>
      </c>
      <c r="P66" s="161"/>
      <c r="Q66" s="161">
        <f>SUM(Q67:Q68)</f>
        <v>0</v>
      </c>
      <c r="R66" s="162"/>
      <c r="S66" s="162"/>
      <c r="T66" s="162"/>
      <c r="U66" s="162"/>
      <c r="V66" s="162">
        <f>SUM(V67:V68)</f>
        <v>19.600000000000001</v>
      </c>
      <c r="W66" s="162"/>
      <c r="X66" s="162"/>
      <c r="Y66" s="162"/>
      <c r="AG66" t="s">
        <v>113</v>
      </c>
    </row>
    <row r="67" spans="1:60" outlineLevel="1" x14ac:dyDescent="0.2">
      <c r="A67" s="167">
        <v>28</v>
      </c>
      <c r="B67" s="168" t="s">
        <v>212</v>
      </c>
      <c r="C67" s="175" t="s">
        <v>213</v>
      </c>
      <c r="D67" s="169" t="s">
        <v>133</v>
      </c>
      <c r="E67" s="170">
        <v>25.2</v>
      </c>
      <c r="F67" s="171"/>
      <c r="G67" s="172">
        <f>ROUND(E67*F67,2)</f>
        <v>0</v>
      </c>
      <c r="H67" s="158"/>
      <c r="I67" s="157">
        <f>ROUND(E67*H67,2)</f>
        <v>0</v>
      </c>
      <c r="J67" s="158"/>
      <c r="K67" s="157">
        <f>ROUND(E67*J67,2)</f>
        <v>0</v>
      </c>
      <c r="L67" s="157">
        <v>15</v>
      </c>
      <c r="M67" s="157">
        <f>G67*(1+L67/100)</f>
        <v>0</v>
      </c>
      <c r="N67" s="156">
        <v>3.4199999999999999E-3</v>
      </c>
      <c r="O67" s="156">
        <f>ROUND(E67*N67,2)</f>
        <v>0.09</v>
      </c>
      <c r="P67" s="156">
        <v>0</v>
      </c>
      <c r="Q67" s="156">
        <f>ROUND(E67*P67,2)</f>
        <v>0</v>
      </c>
      <c r="R67" s="157"/>
      <c r="S67" s="157" t="s">
        <v>128</v>
      </c>
      <c r="T67" s="157" t="s">
        <v>128</v>
      </c>
      <c r="U67" s="157">
        <v>0.77788999999999997</v>
      </c>
      <c r="V67" s="157">
        <f>ROUND(E67*U67,2)</f>
        <v>19.600000000000001</v>
      </c>
      <c r="W67" s="157"/>
      <c r="X67" s="157" t="s">
        <v>176</v>
      </c>
      <c r="Y67" s="157" t="s">
        <v>120</v>
      </c>
      <c r="Z67" s="146"/>
      <c r="AA67" s="146"/>
      <c r="AB67" s="146"/>
      <c r="AC67" s="146"/>
      <c r="AD67" s="146"/>
      <c r="AE67" s="146"/>
      <c r="AF67" s="146"/>
      <c r="AG67" s="146" t="s">
        <v>177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76" t="s">
        <v>331</v>
      </c>
      <c r="D68" s="159"/>
      <c r="E68" s="160">
        <v>25.2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130</v>
      </c>
      <c r="AH68" s="146">
        <v>5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49" t="s">
        <v>112</v>
      </c>
      <c r="B69" s="150" t="s">
        <v>77</v>
      </c>
      <c r="C69" s="174" t="s">
        <v>78</v>
      </c>
      <c r="D69" s="163"/>
      <c r="E69" s="164"/>
      <c r="F69" s="165"/>
      <c r="G69" s="166">
        <f>SUMIF(AG70:AG72,"&lt;&gt;NOR",G70:G72)</f>
        <v>0</v>
      </c>
      <c r="H69" s="162"/>
      <c r="I69" s="162">
        <f>SUM(I70:I72)</f>
        <v>0</v>
      </c>
      <c r="J69" s="162"/>
      <c r="K69" s="162">
        <f>SUM(K70:K72)</f>
        <v>0</v>
      </c>
      <c r="L69" s="162"/>
      <c r="M69" s="162">
        <f>SUM(M70:M72)</f>
        <v>0</v>
      </c>
      <c r="N69" s="161"/>
      <c r="O69" s="161">
        <f>SUM(O70:O72)</f>
        <v>0.88</v>
      </c>
      <c r="P69" s="161"/>
      <c r="Q69" s="161">
        <f>SUM(Q70:Q72)</f>
        <v>0</v>
      </c>
      <c r="R69" s="162"/>
      <c r="S69" s="162"/>
      <c r="T69" s="162"/>
      <c r="U69" s="162"/>
      <c r="V69" s="162">
        <f>SUM(V70:V72)</f>
        <v>0</v>
      </c>
      <c r="W69" s="162"/>
      <c r="X69" s="162"/>
      <c r="Y69" s="162"/>
      <c r="AG69" t="s">
        <v>113</v>
      </c>
    </row>
    <row r="70" spans="1:60" ht="22.5" outlineLevel="1" x14ac:dyDescent="0.2">
      <c r="A70" s="167">
        <v>29</v>
      </c>
      <c r="B70" s="168" t="s">
        <v>215</v>
      </c>
      <c r="C70" s="175" t="s">
        <v>216</v>
      </c>
      <c r="D70" s="169" t="s">
        <v>217</v>
      </c>
      <c r="E70" s="170">
        <v>25.2</v>
      </c>
      <c r="F70" s="171"/>
      <c r="G70" s="172">
        <f>ROUND(E70*F70,2)</f>
        <v>0</v>
      </c>
      <c r="H70" s="158"/>
      <c r="I70" s="157">
        <f>ROUND(E70*H70,2)</f>
        <v>0</v>
      </c>
      <c r="J70" s="158"/>
      <c r="K70" s="157">
        <f>ROUND(E70*J70,2)</f>
        <v>0</v>
      </c>
      <c r="L70" s="157">
        <v>15</v>
      </c>
      <c r="M70" s="157">
        <f>G70*(1+L70/100)</f>
        <v>0</v>
      </c>
      <c r="N70" s="156">
        <v>3.5000000000000003E-2</v>
      </c>
      <c r="O70" s="156">
        <f>ROUND(E70*N70,2)</f>
        <v>0.88</v>
      </c>
      <c r="P70" s="156">
        <v>0</v>
      </c>
      <c r="Q70" s="156">
        <f>ROUND(E70*P70,2)</f>
        <v>0</v>
      </c>
      <c r="R70" s="157"/>
      <c r="S70" s="157" t="s">
        <v>117</v>
      </c>
      <c r="T70" s="157" t="s">
        <v>118</v>
      </c>
      <c r="U70" s="157">
        <v>0</v>
      </c>
      <c r="V70" s="157">
        <f>ROUND(E70*U70,2)</f>
        <v>0</v>
      </c>
      <c r="W70" s="157"/>
      <c r="X70" s="157" t="s">
        <v>119</v>
      </c>
      <c r="Y70" s="157" t="s">
        <v>120</v>
      </c>
      <c r="Z70" s="146"/>
      <c r="AA70" s="146"/>
      <c r="AB70" s="146"/>
      <c r="AC70" s="146"/>
      <c r="AD70" s="146"/>
      <c r="AE70" s="146"/>
      <c r="AF70" s="146"/>
      <c r="AG70" s="146" t="s">
        <v>121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76" t="s">
        <v>332</v>
      </c>
      <c r="D71" s="159"/>
      <c r="E71" s="160">
        <v>25.2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130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53">
        <v>30</v>
      </c>
      <c r="B72" s="154" t="s">
        <v>219</v>
      </c>
      <c r="C72" s="177" t="s">
        <v>220</v>
      </c>
      <c r="D72" s="155" t="s">
        <v>0</v>
      </c>
      <c r="E72" s="173"/>
      <c r="F72" s="158"/>
      <c r="G72" s="157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15</v>
      </c>
      <c r="M72" s="157">
        <f>G72*(1+L72/100)</f>
        <v>0</v>
      </c>
      <c r="N72" s="156">
        <v>0</v>
      </c>
      <c r="O72" s="156">
        <f>ROUND(E72*N72,2)</f>
        <v>0</v>
      </c>
      <c r="P72" s="156">
        <v>0</v>
      </c>
      <c r="Q72" s="156">
        <f>ROUND(E72*P72,2)</f>
        <v>0</v>
      </c>
      <c r="R72" s="157"/>
      <c r="S72" s="157" t="s">
        <v>128</v>
      </c>
      <c r="T72" s="157" t="s">
        <v>128</v>
      </c>
      <c r="U72" s="157">
        <v>0</v>
      </c>
      <c r="V72" s="157">
        <f>ROUND(E72*U72,2)</f>
        <v>0</v>
      </c>
      <c r="W72" s="157"/>
      <c r="X72" s="157" t="s">
        <v>198</v>
      </c>
      <c r="Y72" s="157" t="s">
        <v>120</v>
      </c>
      <c r="Z72" s="146"/>
      <c r="AA72" s="146"/>
      <c r="AB72" s="146"/>
      <c r="AC72" s="146"/>
      <c r="AD72" s="146"/>
      <c r="AE72" s="146"/>
      <c r="AF72" s="146"/>
      <c r="AG72" s="146" t="s">
        <v>199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149" t="s">
        <v>112</v>
      </c>
      <c r="B73" s="150" t="s">
        <v>79</v>
      </c>
      <c r="C73" s="174" t="s">
        <v>80</v>
      </c>
      <c r="D73" s="163"/>
      <c r="E73" s="164"/>
      <c r="F73" s="165"/>
      <c r="G73" s="166">
        <f>SUMIF(AG74:AG90,"&lt;&gt;NOR",G74:G90)</f>
        <v>0</v>
      </c>
      <c r="H73" s="162"/>
      <c r="I73" s="162">
        <f>SUM(I74:I90)</f>
        <v>0</v>
      </c>
      <c r="J73" s="162"/>
      <c r="K73" s="162">
        <f>SUM(K74:K90)</f>
        <v>0</v>
      </c>
      <c r="L73" s="162"/>
      <c r="M73" s="162">
        <f>SUM(M74:M90)</f>
        <v>0</v>
      </c>
      <c r="N73" s="161"/>
      <c r="O73" s="161">
        <f>SUM(O74:O90)</f>
        <v>0.35</v>
      </c>
      <c r="P73" s="161"/>
      <c r="Q73" s="161">
        <f>SUM(Q74:Q90)</f>
        <v>0</v>
      </c>
      <c r="R73" s="162"/>
      <c r="S73" s="162"/>
      <c r="T73" s="162"/>
      <c r="U73" s="162"/>
      <c r="V73" s="162">
        <f>SUM(V74:V90)</f>
        <v>17.3</v>
      </c>
      <c r="W73" s="162"/>
      <c r="X73" s="162"/>
      <c r="Y73" s="162"/>
      <c r="AG73" t="s">
        <v>113</v>
      </c>
    </row>
    <row r="74" spans="1:60" ht="22.5" outlineLevel="1" x14ac:dyDescent="0.2">
      <c r="A74" s="167">
        <v>31</v>
      </c>
      <c r="B74" s="168" t="s">
        <v>221</v>
      </c>
      <c r="C74" s="175" t="s">
        <v>222</v>
      </c>
      <c r="D74" s="169" t="s">
        <v>127</v>
      </c>
      <c r="E74" s="170">
        <v>13.5464</v>
      </c>
      <c r="F74" s="171"/>
      <c r="G74" s="172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15</v>
      </c>
      <c r="M74" s="157">
        <f>G74*(1+L74/100)</f>
        <v>0</v>
      </c>
      <c r="N74" s="156">
        <v>2.1000000000000001E-4</v>
      </c>
      <c r="O74" s="156">
        <f>ROUND(E74*N74,2)</f>
        <v>0</v>
      </c>
      <c r="P74" s="156">
        <v>0</v>
      </c>
      <c r="Q74" s="156">
        <f>ROUND(E74*P74,2)</f>
        <v>0</v>
      </c>
      <c r="R74" s="157"/>
      <c r="S74" s="157" t="s">
        <v>128</v>
      </c>
      <c r="T74" s="157" t="s">
        <v>128</v>
      </c>
      <c r="U74" s="157">
        <v>0.05</v>
      </c>
      <c r="V74" s="157">
        <f>ROUND(E74*U74,2)</f>
        <v>0.68</v>
      </c>
      <c r="W74" s="157"/>
      <c r="X74" s="157" t="s">
        <v>119</v>
      </c>
      <c r="Y74" s="157" t="s">
        <v>120</v>
      </c>
      <c r="Z74" s="146"/>
      <c r="AA74" s="146"/>
      <c r="AB74" s="146"/>
      <c r="AC74" s="146"/>
      <c r="AD74" s="146"/>
      <c r="AE74" s="146"/>
      <c r="AF74" s="146"/>
      <c r="AG74" s="146" t="s">
        <v>202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76" t="s">
        <v>318</v>
      </c>
      <c r="D75" s="159"/>
      <c r="E75" s="160">
        <v>11.250400000000001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6"/>
      <c r="AA75" s="146"/>
      <c r="AB75" s="146"/>
      <c r="AC75" s="146"/>
      <c r="AD75" s="146"/>
      <c r="AE75" s="146"/>
      <c r="AF75" s="146"/>
      <c r="AG75" s="146" t="s">
        <v>130</v>
      </c>
      <c r="AH75" s="146">
        <v>5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76" t="s">
        <v>328</v>
      </c>
      <c r="D76" s="159"/>
      <c r="E76" s="160">
        <v>2.2959999999999998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130</v>
      </c>
      <c r="AH76" s="146">
        <v>5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67">
        <v>32</v>
      </c>
      <c r="B77" s="168" t="s">
        <v>223</v>
      </c>
      <c r="C77" s="175" t="s">
        <v>224</v>
      </c>
      <c r="D77" s="169" t="s">
        <v>133</v>
      </c>
      <c r="E77" s="170">
        <v>11.48</v>
      </c>
      <c r="F77" s="171"/>
      <c r="G77" s="172">
        <f>ROUND(E77*F77,2)</f>
        <v>0</v>
      </c>
      <c r="H77" s="158"/>
      <c r="I77" s="157">
        <f>ROUND(E77*H77,2)</f>
        <v>0</v>
      </c>
      <c r="J77" s="158"/>
      <c r="K77" s="157">
        <f>ROUND(E77*J77,2)</f>
        <v>0</v>
      </c>
      <c r="L77" s="157">
        <v>15</v>
      </c>
      <c r="M77" s="157">
        <f>G77*(1+L77/100)</f>
        <v>0</v>
      </c>
      <c r="N77" s="156">
        <v>4.0000000000000002E-4</v>
      </c>
      <c r="O77" s="156">
        <f>ROUND(E77*N77,2)</f>
        <v>0</v>
      </c>
      <c r="P77" s="156">
        <v>0</v>
      </c>
      <c r="Q77" s="156">
        <f>ROUND(E77*P77,2)</f>
        <v>0</v>
      </c>
      <c r="R77" s="157"/>
      <c r="S77" s="157" t="s">
        <v>128</v>
      </c>
      <c r="T77" s="157" t="s">
        <v>128</v>
      </c>
      <c r="U77" s="157">
        <v>0.23599999999999999</v>
      </c>
      <c r="V77" s="157">
        <f>ROUND(E77*U77,2)</f>
        <v>2.71</v>
      </c>
      <c r="W77" s="157"/>
      <c r="X77" s="157" t="s">
        <v>119</v>
      </c>
      <c r="Y77" s="157" t="s">
        <v>120</v>
      </c>
      <c r="Z77" s="146"/>
      <c r="AA77" s="146"/>
      <c r="AB77" s="146"/>
      <c r="AC77" s="146"/>
      <c r="AD77" s="146"/>
      <c r="AE77" s="146"/>
      <c r="AF77" s="146"/>
      <c r="AG77" s="146" t="s">
        <v>121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76" t="s">
        <v>333</v>
      </c>
      <c r="D78" s="159"/>
      <c r="E78" s="160">
        <v>11.48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130</v>
      </c>
      <c r="AH78" s="146">
        <v>5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67">
        <v>33</v>
      </c>
      <c r="B79" s="168" t="s">
        <v>226</v>
      </c>
      <c r="C79" s="175" t="s">
        <v>227</v>
      </c>
      <c r="D79" s="169" t="s">
        <v>133</v>
      </c>
      <c r="E79" s="170">
        <v>11.48</v>
      </c>
      <c r="F79" s="171"/>
      <c r="G79" s="172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15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128</v>
      </c>
      <c r="T79" s="157" t="s">
        <v>128</v>
      </c>
      <c r="U79" s="157">
        <v>0.154</v>
      </c>
      <c r="V79" s="157">
        <f>ROUND(E79*U79,2)</f>
        <v>1.77</v>
      </c>
      <c r="W79" s="157"/>
      <c r="X79" s="157" t="s">
        <v>119</v>
      </c>
      <c r="Y79" s="157" t="s">
        <v>120</v>
      </c>
      <c r="Z79" s="146"/>
      <c r="AA79" s="146"/>
      <c r="AB79" s="146"/>
      <c r="AC79" s="146"/>
      <c r="AD79" s="146"/>
      <c r="AE79" s="146"/>
      <c r="AF79" s="146"/>
      <c r="AG79" s="146" t="s">
        <v>121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76" t="s">
        <v>334</v>
      </c>
      <c r="D80" s="159"/>
      <c r="E80" s="160">
        <v>11.48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130</v>
      </c>
      <c r="AH80" s="146">
        <v>5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67">
        <v>34</v>
      </c>
      <c r="B81" s="168" t="s">
        <v>229</v>
      </c>
      <c r="C81" s="175" t="s">
        <v>230</v>
      </c>
      <c r="D81" s="169" t="s">
        <v>127</v>
      </c>
      <c r="E81" s="170">
        <v>11.250400000000001</v>
      </c>
      <c r="F81" s="171"/>
      <c r="G81" s="172">
        <f>ROUND(E81*F81,2)</f>
        <v>0</v>
      </c>
      <c r="H81" s="158"/>
      <c r="I81" s="157">
        <f>ROUND(E81*H81,2)</f>
        <v>0</v>
      </c>
      <c r="J81" s="158"/>
      <c r="K81" s="157">
        <f>ROUND(E81*J81,2)</f>
        <v>0</v>
      </c>
      <c r="L81" s="157">
        <v>15</v>
      </c>
      <c r="M81" s="157">
        <f>G81*(1+L81/100)</f>
        <v>0</v>
      </c>
      <c r="N81" s="156">
        <v>3.2599999999999999E-3</v>
      </c>
      <c r="O81" s="156">
        <f>ROUND(E81*N81,2)</f>
        <v>0.04</v>
      </c>
      <c r="P81" s="156">
        <v>0</v>
      </c>
      <c r="Q81" s="156">
        <f>ROUND(E81*P81,2)</f>
        <v>0</v>
      </c>
      <c r="R81" s="157"/>
      <c r="S81" s="157" t="s">
        <v>128</v>
      </c>
      <c r="T81" s="157" t="s">
        <v>128</v>
      </c>
      <c r="U81" s="157">
        <v>0.97799999999999998</v>
      </c>
      <c r="V81" s="157">
        <f>ROUND(E81*U81,2)</f>
        <v>11</v>
      </c>
      <c r="W81" s="157"/>
      <c r="X81" s="157" t="s">
        <v>119</v>
      </c>
      <c r="Y81" s="157" t="s">
        <v>120</v>
      </c>
      <c r="Z81" s="146"/>
      <c r="AA81" s="146"/>
      <c r="AB81" s="146"/>
      <c r="AC81" s="146"/>
      <c r="AD81" s="146"/>
      <c r="AE81" s="146"/>
      <c r="AF81" s="146"/>
      <c r="AG81" s="146" t="s">
        <v>202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76" t="s">
        <v>318</v>
      </c>
      <c r="D82" s="159"/>
      <c r="E82" s="160">
        <v>11.250400000000001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130</v>
      </c>
      <c r="AH82" s="146">
        <v>5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7">
        <v>35</v>
      </c>
      <c r="B83" s="168" t="s">
        <v>231</v>
      </c>
      <c r="C83" s="175" t="s">
        <v>232</v>
      </c>
      <c r="D83" s="169" t="s">
        <v>127</v>
      </c>
      <c r="E83" s="170">
        <v>11.250400000000001</v>
      </c>
      <c r="F83" s="171"/>
      <c r="G83" s="172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15</v>
      </c>
      <c r="M83" s="157">
        <f>G83*(1+L83/100)</f>
        <v>0</v>
      </c>
      <c r="N83" s="156">
        <v>0</v>
      </c>
      <c r="O83" s="156">
        <f>ROUND(E83*N83,2)</f>
        <v>0</v>
      </c>
      <c r="P83" s="156">
        <v>0</v>
      </c>
      <c r="Q83" s="156">
        <f>ROUND(E83*P83,2)</f>
        <v>0</v>
      </c>
      <c r="R83" s="157"/>
      <c r="S83" s="157" t="s">
        <v>128</v>
      </c>
      <c r="T83" s="157" t="s">
        <v>128</v>
      </c>
      <c r="U83" s="157">
        <v>0.03</v>
      </c>
      <c r="V83" s="157">
        <f>ROUND(E83*U83,2)</f>
        <v>0.34</v>
      </c>
      <c r="W83" s="157"/>
      <c r="X83" s="157" t="s">
        <v>119</v>
      </c>
      <c r="Y83" s="157" t="s">
        <v>120</v>
      </c>
      <c r="Z83" s="146"/>
      <c r="AA83" s="146"/>
      <c r="AB83" s="146"/>
      <c r="AC83" s="146"/>
      <c r="AD83" s="146"/>
      <c r="AE83" s="146"/>
      <c r="AF83" s="146"/>
      <c r="AG83" s="146" t="s">
        <v>202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176" t="s">
        <v>335</v>
      </c>
      <c r="D84" s="159"/>
      <c r="E84" s="160">
        <v>11.250400000000001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6"/>
      <c r="AA84" s="146"/>
      <c r="AB84" s="146"/>
      <c r="AC84" s="146"/>
      <c r="AD84" s="146"/>
      <c r="AE84" s="146"/>
      <c r="AF84" s="146"/>
      <c r="AG84" s="146" t="s">
        <v>130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67">
        <v>36</v>
      </c>
      <c r="B85" s="168" t="s">
        <v>234</v>
      </c>
      <c r="C85" s="175" t="s">
        <v>235</v>
      </c>
      <c r="D85" s="169" t="s">
        <v>133</v>
      </c>
      <c r="E85" s="170">
        <v>11.48</v>
      </c>
      <c r="F85" s="171"/>
      <c r="G85" s="172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15</v>
      </c>
      <c r="M85" s="157">
        <f>G85*(1+L85/100)</f>
        <v>0</v>
      </c>
      <c r="N85" s="156">
        <v>4.0000000000000003E-5</v>
      </c>
      <c r="O85" s="156">
        <f>ROUND(E85*N85,2)</f>
        <v>0</v>
      </c>
      <c r="P85" s="156">
        <v>0</v>
      </c>
      <c r="Q85" s="156">
        <f>ROUND(E85*P85,2)</f>
        <v>0</v>
      </c>
      <c r="R85" s="157"/>
      <c r="S85" s="157" t="s">
        <v>128</v>
      </c>
      <c r="T85" s="157" t="s">
        <v>128</v>
      </c>
      <c r="U85" s="157">
        <v>7.0000000000000007E-2</v>
      </c>
      <c r="V85" s="157">
        <f>ROUND(E85*U85,2)</f>
        <v>0.8</v>
      </c>
      <c r="W85" s="157"/>
      <c r="X85" s="157" t="s">
        <v>119</v>
      </c>
      <c r="Y85" s="157" t="s">
        <v>120</v>
      </c>
      <c r="Z85" s="146"/>
      <c r="AA85" s="146"/>
      <c r="AB85" s="146"/>
      <c r="AC85" s="146"/>
      <c r="AD85" s="146"/>
      <c r="AE85" s="146"/>
      <c r="AF85" s="146"/>
      <c r="AG85" s="146" t="s">
        <v>202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76" t="s">
        <v>334</v>
      </c>
      <c r="D86" s="159"/>
      <c r="E86" s="160">
        <v>11.48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130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22.5" outlineLevel="1" x14ac:dyDescent="0.2">
      <c r="A87" s="167">
        <v>37</v>
      </c>
      <c r="B87" s="168" t="s">
        <v>236</v>
      </c>
      <c r="C87" s="175" t="s">
        <v>237</v>
      </c>
      <c r="D87" s="169" t="s">
        <v>127</v>
      </c>
      <c r="E87" s="170">
        <v>16.16384</v>
      </c>
      <c r="F87" s="171"/>
      <c r="G87" s="172">
        <f>ROUND(E87*F87,2)</f>
        <v>0</v>
      </c>
      <c r="H87" s="158"/>
      <c r="I87" s="157">
        <f>ROUND(E87*H87,2)</f>
        <v>0</v>
      </c>
      <c r="J87" s="158"/>
      <c r="K87" s="157">
        <f>ROUND(E87*J87,2)</f>
        <v>0</v>
      </c>
      <c r="L87" s="157">
        <v>15</v>
      </c>
      <c r="M87" s="157">
        <f>G87*(1+L87/100)</f>
        <v>0</v>
      </c>
      <c r="N87" s="156">
        <v>1.9199999999999998E-2</v>
      </c>
      <c r="O87" s="156">
        <f>ROUND(E87*N87,2)</f>
        <v>0.31</v>
      </c>
      <c r="P87" s="156">
        <v>0</v>
      </c>
      <c r="Q87" s="156">
        <f>ROUND(E87*P87,2)</f>
        <v>0</v>
      </c>
      <c r="R87" s="157" t="s">
        <v>238</v>
      </c>
      <c r="S87" s="157" t="s">
        <v>128</v>
      </c>
      <c r="T87" s="157" t="s">
        <v>128</v>
      </c>
      <c r="U87" s="157">
        <v>0</v>
      </c>
      <c r="V87" s="157">
        <f>ROUND(E87*U87,2)</f>
        <v>0</v>
      </c>
      <c r="W87" s="157"/>
      <c r="X87" s="157" t="s">
        <v>239</v>
      </c>
      <c r="Y87" s="157" t="s">
        <v>120</v>
      </c>
      <c r="Z87" s="146"/>
      <c r="AA87" s="146"/>
      <c r="AB87" s="146"/>
      <c r="AC87" s="146"/>
      <c r="AD87" s="146"/>
      <c r="AE87" s="146"/>
      <c r="AF87" s="146"/>
      <c r="AG87" s="146" t="s">
        <v>240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53"/>
      <c r="B88" s="154"/>
      <c r="C88" s="176" t="s">
        <v>336</v>
      </c>
      <c r="D88" s="159"/>
      <c r="E88" s="160">
        <v>3.7884000000000002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130</v>
      </c>
      <c r="AH88" s="146">
        <v>5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76" t="s">
        <v>337</v>
      </c>
      <c r="D89" s="159"/>
      <c r="E89" s="160">
        <v>12.375439999999999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130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53">
        <v>38</v>
      </c>
      <c r="B90" s="154" t="s">
        <v>243</v>
      </c>
      <c r="C90" s="177" t="s">
        <v>244</v>
      </c>
      <c r="D90" s="155" t="s">
        <v>0</v>
      </c>
      <c r="E90" s="173"/>
      <c r="F90" s="158"/>
      <c r="G90" s="157">
        <f>ROUND(E90*F90,2)</f>
        <v>0</v>
      </c>
      <c r="H90" s="158"/>
      <c r="I90" s="157">
        <f>ROUND(E90*H90,2)</f>
        <v>0</v>
      </c>
      <c r="J90" s="158"/>
      <c r="K90" s="157">
        <f>ROUND(E90*J90,2)</f>
        <v>0</v>
      </c>
      <c r="L90" s="157">
        <v>15</v>
      </c>
      <c r="M90" s="157">
        <f>G90*(1+L90/100)</f>
        <v>0</v>
      </c>
      <c r="N90" s="156">
        <v>0</v>
      </c>
      <c r="O90" s="156">
        <f>ROUND(E90*N90,2)</f>
        <v>0</v>
      </c>
      <c r="P90" s="156">
        <v>0</v>
      </c>
      <c r="Q90" s="156">
        <f>ROUND(E90*P90,2)</f>
        <v>0</v>
      </c>
      <c r="R90" s="157"/>
      <c r="S90" s="157" t="s">
        <v>128</v>
      </c>
      <c r="T90" s="157" t="s">
        <v>128</v>
      </c>
      <c r="U90" s="157">
        <v>0</v>
      </c>
      <c r="V90" s="157">
        <f>ROUND(E90*U90,2)</f>
        <v>0</v>
      </c>
      <c r="W90" s="157"/>
      <c r="X90" s="157" t="s">
        <v>198</v>
      </c>
      <c r="Y90" s="157" t="s">
        <v>120</v>
      </c>
      <c r="Z90" s="146"/>
      <c r="AA90" s="146"/>
      <c r="AB90" s="146"/>
      <c r="AC90" s="146"/>
      <c r="AD90" s="146"/>
      <c r="AE90" s="146"/>
      <c r="AF90" s="146"/>
      <c r="AG90" s="146" t="s">
        <v>199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x14ac:dyDescent="0.2">
      <c r="A91" s="149" t="s">
        <v>112</v>
      </c>
      <c r="B91" s="150" t="s">
        <v>81</v>
      </c>
      <c r="C91" s="174" t="s">
        <v>82</v>
      </c>
      <c r="D91" s="163"/>
      <c r="E91" s="164"/>
      <c r="F91" s="165"/>
      <c r="G91" s="166">
        <f>SUMIF(AG92:AG102,"&lt;&gt;NOR",G92:G102)</f>
        <v>0</v>
      </c>
      <c r="H91" s="162"/>
      <c r="I91" s="162">
        <f>SUM(I92:I102)</f>
        <v>0</v>
      </c>
      <c r="J91" s="162"/>
      <c r="K91" s="162">
        <f>SUM(K92:K102)</f>
        <v>0</v>
      </c>
      <c r="L91" s="162"/>
      <c r="M91" s="162">
        <f>SUM(M92:M102)</f>
        <v>0</v>
      </c>
      <c r="N91" s="161"/>
      <c r="O91" s="161">
        <f>SUM(O92:O102)</f>
        <v>0</v>
      </c>
      <c r="P91" s="161"/>
      <c r="Q91" s="161">
        <f>SUM(Q92:Q102)</f>
        <v>0</v>
      </c>
      <c r="R91" s="162"/>
      <c r="S91" s="162"/>
      <c r="T91" s="162"/>
      <c r="U91" s="162"/>
      <c r="V91" s="162">
        <f>SUM(V92:V102)</f>
        <v>17.64</v>
      </c>
      <c r="W91" s="162"/>
      <c r="X91" s="162"/>
      <c r="Y91" s="162"/>
      <c r="AG91" t="s">
        <v>113</v>
      </c>
    </row>
    <row r="92" spans="1:60" outlineLevel="1" x14ac:dyDescent="0.2">
      <c r="A92" s="167">
        <v>39</v>
      </c>
      <c r="B92" s="168" t="s">
        <v>245</v>
      </c>
      <c r="C92" s="175" t="s">
        <v>246</v>
      </c>
      <c r="D92" s="169" t="s">
        <v>197</v>
      </c>
      <c r="E92" s="170">
        <v>3.8029299999999999</v>
      </c>
      <c r="F92" s="171"/>
      <c r="G92" s="172">
        <f t="shared" ref="G92:G102" si="0">ROUND(E92*F92,2)</f>
        <v>0</v>
      </c>
      <c r="H92" s="158"/>
      <c r="I92" s="157">
        <f t="shared" ref="I92:I102" si="1">ROUND(E92*H92,2)</f>
        <v>0</v>
      </c>
      <c r="J92" s="158"/>
      <c r="K92" s="157">
        <f t="shared" ref="K92:K102" si="2">ROUND(E92*J92,2)</f>
        <v>0</v>
      </c>
      <c r="L92" s="157">
        <v>15</v>
      </c>
      <c r="M92" s="157">
        <f t="shared" ref="M92:M102" si="3">G92*(1+L92/100)</f>
        <v>0</v>
      </c>
      <c r="N92" s="156">
        <v>0</v>
      </c>
      <c r="O92" s="156">
        <f t="shared" ref="O92:O102" si="4">ROUND(E92*N92,2)</f>
        <v>0</v>
      </c>
      <c r="P92" s="156">
        <v>0</v>
      </c>
      <c r="Q92" s="156">
        <f t="shared" ref="Q92:Q102" si="5">ROUND(E92*P92,2)</f>
        <v>0</v>
      </c>
      <c r="R92" s="157"/>
      <c r="S92" s="157" t="s">
        <v>128</v>
      </c>
      <c r="T92" s="157" t="s">
        <v>128</v>
      </c>
      <c r="U92" s="157">
        <v>2.0089999999999999</v>
      </c>
      <c r="V92" s="157">
        <f t="shared" ref="V92:V102" si="6">ROUND(E92*U92,2)</f>
        <v>7.64</v>
      </c>
      <c r="W92" s="157"/>
      <c r="X92" s="157" t="s">
        <v>247</v>
      </c>
      <c r="Y92" s="157" t="s">
        <v>120</v>
      </c>
      <c r="Z92" s="146"/>
      <c r="AA92" s="146"/>
      <c r="AB92" s="146"/>
      <c r="AC92" s="146"/>
      <c r="AD92" s="146"/>
      <c r="AE92" s="146"/>
      <c r="AF92" s="146"/>
      <c r="AG92" s="146" t="s">
        <v>248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7">
        <v>40</v>
      </c>
      <c r="B93" s="168" t="s">
        <v>249</v>
      </c>
      <c r="C93" s="175" t="s">
        <v>250</v>
      </c>
      <c r="D93" s="169" t="s">
        <v>197</v>
      </c>
      <c r="E93" s="170">
        <v>1.9014599999999999</v>
      </c>
      <c r="F93" s="171"/>
      <c r="G93" s="172">
        <f t="shared" si="0"/>
        <v>0</v>
      </c>
      <c r="H93" s="158"/>
      <c r="I93" s="157">
        <f t="shared" si="1"/>
        <v>0</v>
      </c>
      <c r="J93" s="158"/>
      <c r="K93" s="157">
        <f t="shared" si="2"/>
        <v>0</v>
      </c>
      <c r="L93" s="157">
        <v>15</v>
      </c>
      <c r="M93" s="157">
        <f t="shared" si="3"/>
        <v>0</v>
      </c>
      <c r="N93" s="156">
        <v>0</v>
      </c>
      <c r="O93" s="156">
        <f t="shared" si="4"/>
        <v>0</v>
      </c>
      <c r="P93" s="156">
        <v>0</v>
      </c>
      <c r="Q93" s="156">
        <f t="shared" si="5"/>
        <v>0</v>
      </c>
      <c r="R93" s="157"/>
      <c r="S93" s="157" t="s">
        <v>128</v>
      </c>
      <c r="T93" s="157" t="s">
        <v>128</v>
      </c>
      <c r="U93" s="157">
        <v>0.95899999999999996</v>
      </c>
      <c r="V93" s="157">
        <f t="shared" si="6"/>
        <v>1.82</v>
      </c>
      <c r="W93" s="157"/>
      <c r="X93" s="157" t="s">
        <v>247</v>
      </c>
      <c r="Y93" s="157" t="s">
        <v>120</v>
      </c>
      <c r="Z93" s="146"/>
      <c r="AA93" s="146"/>
      <c r="AB93" s="146"/>
      <c r="AC93" s="146"/>
      <c r="AD93" s="146"/>
      <c r="AE93" s="146"/>
      <c r="AF93" s="146"/>
      <c r="AG93" s="146" t="s">
        <v>248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7">
        <v>41</v>
      </c>
      <c r="B94" s="168" t="s">
        <v>251</v>
      </c>
      <c r="C94" s="175" t="s">
        <v>252</v>
      </c>
      <c r="D94" s="169" t="s">
        <v>197</v>
      </c>
      <c r="E94" s="170">
        <v>3.8029299999999999</v>
      </c>
      <c r="F94" s="171"/>
      <c r="G94" s="172">
        <f t="shared" si="0"/>
        <v>0</v>
      </c>
      <c r="H94" s="158"/>
      <c r="I94" s="157">
        <f t="shared" si="1"/>
        <v>0</v>
      </c>
      <c r="J94" s="158"/>
      <c r="K94" s="157">
        <f t="shared" si="2"/>
        <v>0</v>
      </c>
      <c r="L94" s="157">
        <v>15</v>
      </c>
      <c r="M94" s="157">
        <f t="shared" si="3"/>
        <v>0</v>
      </c>
      <c r="N94" s="156">
        <v>0</v>
      </c>
      <c r="O94" s="156">
        <f t="shared" si="4"/>
        <v>0</v>
      </c>
      <c r="P94" s="156">
        <v>0</v>
      </c>
      <c r="Q94" s="156">
        <f t="shared" si="5"/>
        <v>0</v>
      </c>
      <c r="R94" s="157"/>
      <c r="S94" s="157" t="s">
        <v>128</v>
      </c>
      <c r="T94" s="157" t="s">
        <v>128</v>
      </c>
      <c r="U94" s="157">
        <v>0.94199999999999995</v>
      </c>
      <c r="V94" s="157">
        <f t="shared" si="6"/>
        <v>3.58</v>
      </c>
      <c r="W94" s="157"/>
      <c r="X94" s="157" t="s">
        <v>247</v>
      </c>
      <c r="Y94" s="157" t="s">
        <v>120</v>
      </c>
      <c r="Z94" s="146"/>
      <c r="AA94" s="146"/>
      <c r="AB94" s="146"/>
      <c r="AC94" s="146"/>
      <c r="AD94" s="146"/>
      <c r="AE94" s="146"/>
      <c r="AF94" s="146"/>
      <c r="AG94" s="146" t="s">
        <v>248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67">
        <v>42</v>
      </c>
      <c r="B95" s="168" t="s">
        <v>253</v>
      </c>
      <c r="C95" s="175" t="s">
        <v>254</v>
      </c>
      <c r="D95" s="169" t="s">
        <v>197</v>
      </c>
      <c r="E95" s="170">
        <v>19.01463</v>
      </c>
      <c r="F95" s="171"/>
      <c r="G95" s="172">
        <f t="shared" si="0"/>
        <v>0</v>
      </c>
      <c r="H95" s="158"/>
      <c r="I95" s="157">
        <f t="shared" si="1"/>
        <v>0</v>
      </c>
      <c r="J95" s="158"/>
      <c r="K95" s="157">
        <f t="shared" si="2"/>
        <v>0</v>
      </c>
      <c r="L95" s="157">
        <v>15</v>
      </c>
      <c r="M95" s="157">
        <f t="shared" si="3"/>
        <v>0</v>
      </c>
      <c r="N95" s="156">
        <v>0</v>
      </c>
      <c r="O95" s="156">
        <f t="shared" si="4"/>
        <v>0</v>
      </c>
      <c r="P95" s="156">
        <v>0</v>
      </c>
      <c r="Q95" s="156">
        <f t="shared" si="5"/>
        <v>0</v>
      </c>
      <c r="R95" s="157"/>
      <c r="S95" s="157" t="s">
        <v>128</v>
      </c>
      <c r="T95" s="157" t="s">
        <v>128</v>
      </c>
      <c r="U95" s="157">
        <v>0.105</v>
      </c>
      <c r="V95" s="157">
        <f t="shared" si="6"/>
        <v>2</v>
      </c>
      <c r="W95" s="157"/>
      <c r="X95" s="157" t="s">
        <v>247</v>
      </c>
      <c r="Y95" s="157" t="s">
        <v>120</v>
      </c>
      <c r="Z95" s="146"/>
      <c r="AA95" s="146"/>
      <c r="AB95" s="146"/>
      <c r="AC95" s="146"/>
      <c r="AD95" s="146"/>
      <c r="AE95" s="146"/>
      <c r="AF95" s="146"/>
      <c r="AG95" s="146" t="s">
        <v>248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7">
        <v>43</v>
      </c>
      <c r="B96" s="168" t="s">
        <v>255</v>
      </c>
      <c r="C96" s="175" t="s">
        <v>256</v>
      </c>
      <c r="D96" s="169" t="s">
        <v>197</v>
      </c>
      <c r="E96" s="170">
        <v>3.8029299999999999</v>
      </c>
      <c r="F96" s="171"/>
      <c r="G96" s="172">
        <f t="shared" si="0"/>
        <v>0</v>
      </c>
      <c r="H96" s="158"/>
      <c r="I96" s="157">
        <f t="shared" si="1"/>
        <v>0</v>
      </c>
      <c r="J96" s="158"/>
      <c r="K96" s="157">
        <f t="shared" si="2"/>
        <v>0</v>
      </c>
      <c r="L96" s="157">
        <v>15</v>
      </c>
      <c r="M96" s="157">
        <f t="shared" si="3"/>
        <v>0</v>
      </c>
      <c r="N96" s="156">
        <v>0</v>
      </c>
      <c r="O96" s="156">
        <f t="shared" si="4"/>
        <v>0</v>
      </c>
      <c r="P96" s="156">
        <v>0</v>
      </c>
      <c r="Q96" s="156">
        <f t="shared" si="5"/>
        <v>0</v>
      </c>
      <c r="R96" s="157"/>
      <c r="S96" s="157" t="s">
        <v>128</v>
      </c>
      <c r="T96" s="157" t="s">
        <v>128</v>
      </c>
      <c r="U96" s="157">
        <v>0.04</v>
      </c>
      <c r="V96" s="157">
        <f t="shared" si="6"/>
        <v>0.15</v>
      </c>
      <c r="W96" s="157"/>
      <c r="X96" s="157" t="s">
        <v>247</v>
      </c>
      <c r="Y96" s="157" t="s">
        <v>120</v>
      </c>
      <c r="Z96" s="146"/>
      <c r="AA96" s="146"/>
      <c r="AB96" s="146"/>
      <c r="AC96" s="146"/>
      <c r="AD96" s="146"/>
      <c r="AE96" s="146"/>
      <c r="AF96" s="146"/>
      <c r="AG96" s="146" t="s">
        <v>248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67">
        <v>44</v>
      </c>
      <c r="B97" s="168" t="s">
        <v>257</v>
      </c>
      <c r="C97" s="175" t="s">
        <v>258</v>
      </c>
      <c r="D97" s="169" t="s">
        <v>197</v>
      </c>
      <c r="E97" s="170">
        <v>53.240960000000001</v>
      </c>
      <c r="F97" s="171"/>
      <c r="G97" s="172">
        <f t="shared" si="0"/>
        <v>0</v>
      </c>
      <c r="H97" s="158"/>
      <c r="I97" s="157">
        <f t="shared" si="1"/>
        <v>0</v>
      </c>
      <c r="J97" s="158"/>
      <c r="K97" s="157">
        <f t="shared" si="2"/>
        <v>0</v>
      </c>
      <c r="L97" s="157">
        <v>15</v>
      </c>
      <c r="M97" s="157">
        <f t="shared" si="3"/>
        <v>0</v>
      </c>
      <c r="N97" s="156">
        <v>0</v>
      </c>
      <c r="O97" s="156">
        <f t="shared" si="4"/>
        <v>0</v>
      </c>
      <c r="P97" s="156">
        <v>0</v>
      </c>
      <c r="Q97" s="156">
        <f t="shared" si="5"/>
        <v>0</v>
      </c>
      <c r="R97" s="157"/>
      <c r="S97" s="157" t="s">
        <v>128</v>
      </c>
      <c r="T97" s="157" t="s">
        <v>128</v>
      </c>
      <c r="U97" s="157">
        <v>0</v>
      </c>
      <c r="V97" s="157">
        <f t="shared" si="6"/>
        <v>0</v>
      </c>
      <c r="W97" s="157"/>
      <c r="X97" s="157" t="s">
        <v>247</v>
      </c>
      <c r="Y97" s="157" t="s">
        <v>120</v>
      </c>
      <c r="Z97" s="146"/>
      <c r="AA97" s="146"/>
      <c r="AB97" s="146"/>
      <c r="AC97" s="146"/>
      <c r="AD97" s="146"/>
      <c r="AE97" s="146"/>
      <c r="AF97" s="146"/>
      <c r="AG97" s="146" t="s">
        <v>248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67">
        <v>45</v>
      </c>
      <c r="B98" s="168" t="s">
        <v>259</v>
      </c>
      <c r="C98" s="175" t="s">
        <v>260</v>
      </c>
      <c r="D98" s="169" t="s">
        <v>197</v>
      </c>
      <c r="E98" s="170">
        <v>3.8029299999999999</v>
      </c>
      <c r="F98" s="171"/>
      <c r="G98" s="172">
        <f t="shared" si="0"/>
        <v>0</v>
      </c>
      <c r="H98" s="158"/>
      <c r="I98" s="157">
        <f t="shared" si="1"/>
        <v>0</v>
      </c>
      <c r="J98" s="158"/>
      <c r="K98" s="157">
        <f t="shared" si="2"/>
        <v>0</v>
      </c>
      <c r="L98" s="157">
        <v>15</v>
      </c>
      <c r="M98" s="157">
        <f t="shared" si="3"/>
        <v>0</v>
      </c>
      <c r="N98" s="156">
        <v>0</v>
      </c>
      <c r="O98" s="156">
        <f t="shared" si="4"/>
        <v>0</v>
      </c>
      <c r="P98" s="156">
        <v>0</v>
      </c>
      <c r="Q98" s="156">
        <f t="shared" si="5"/>
        <v>0</v>
      </c>
      <c r="R98" s="157"/>
      <c r="S98" s="157" t="s">
        <v>128</v>
      </c>
      <c r="T98" s="157" t="s">
        <v>128</v>
      </c>
      <c r="U98" s="157">
        <v>0.64</v>
      </c>
      <c r="V98" s="157">
        <f t="shared" si="6"/>
        <v>2.4300000000000002</v>
      </c>
      <c r="W98" s="157"/>
      <c r="X98" s="157" t="s">
        <v>247</v>
      </c>
      <c r="Y98" s="157" t="s">
        <v>120</v>
      </c>
      <c r="Z98" s="146"/>
      <c r="AA98" s="146"/>
      <c r="AB98" s="146"/>
      <c r="AC98" s="146"/>
      <c r="AD98" s="146"/>
      <c r="AE98" s="146"/>
      <c r="AF98" s="146"/>
      <c r="AG98" s="146" t="s">
        <v>248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7">
        <v>46</v>
      </c>
      <c r="B99" s="168" t="s">
        <v>261</v>
      </c>
      <c r="C99" s="175" t="s">
        <v>262</v>
      </c>
      <c r="D99" s="169" t="s">
        <v>197</v>
      </c>
      <c r="E99" s="170">
        <v>3.8029299999999999</v>
      </c>
      <c r="F99" s="171"/>
      <c r="G99" s="172">
        <f t="shared" si="0"/>
        <v>0</v>
      </c>
      <c r="H99" s="158"/>
      <c r="I99" s="157">
        <f t="shared" si="1"/>
        <v>0</v>
      </c>
      <c r="J99" s="158"/>
      <c r="K99" s="157">
        <f t="shared" si="2"/>
        <v>0</v>
      </c>
      <c r="L99" s="157">
        <v>15</v>
      </c>
      <c r="M99" s="157">
        <f t="shared" si="3"/>
        <v>0</v>
      </c>
      <c r="N99" s="156">
        <v>0</v>
      </c>
      <c r="O99" s="156">
        <f t="shared" si="4"/>
        <v>0</v>
      </c>
      <c r="P99" s="156">
        <v>0</v>
      </c>
      <c r="Q99" s="156">
        <f t="shared" si="5"/>
        <v>0</v>
      </c>
      <c r="R99" s="157"/>
      <c r="S99" s="157" t="s">
        <v>128</v>
      </c>
      <c r="T99" s="157" t="s">
        <v>128</v>
      </c>
      <c r="U99" s="157">
        <v>6.0000000000000001E-3</v>
      </c>
      <c r="V99" s="157">
        <f t="shared" si="6"/>
        <v>0.02</v>
      </c>
      <c r="W99" s="157"/>
      <c r="X99" s="157" t="s">
        <v>247</v>
      </c>
      <c r="Y99" s="157" t="s">
        <v>120</v>
      </c>
      <c r="Z99" s="146"/>
      <c r="AA99" s="146"/>
      <c r="AB99" s="146"/>
      <c r="AC99" s="146"/>
      <c r="AD99" s="146"/>
      <c r="AE99" s="146"/>
      <c r="AF99" s="146"/>
      <c r="AG99" s="146" t="s">
        <v>248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 x14ac:dyDescent="0.2">
      <c r="A100" s="167">
        <v>47</v>
      </c>
      <c r="B100" s="168" t="s">
        <v>263</v>
      </c>
      <c r="C100" s="175" t="s">
        <v>264</v>
      </c>
      <c r="D100" s="169" t="s">
        <v>197</v>
      </c>
      <c r="E100" s="170">
        <v>0.1099</v>
      </c>
      <c r="F100" s="171"/>
      <c r="G100" s="172">
        <f t="shared" si="0"/>
        <v>0</v>
      </c>
      <c r="H100" s="158"/>
      <c r="I100" s="157">
        <f t="shared" si="1"/>
        <v>0</v>
      </c>
      <c r="J100" s="158"/>
      <c r="K100" s="157">
        <f t="shared" si="2"/>
        <v>0</v>
      </c>
      <c r="L100" s="157">
        <v>15</v>
      </c>
      <c r="M100" s="157">
        <f t="shared" si="3"/>
        <v>0</v>
      </c>
      <c r="N100" s="156">
        <v>0</v>
      </c>
      <c r="O100" s="156">
        <f t="shared" si="4"/>
        <v>0</v>
      </c>
      <c r="P100" s="156">
        <v>0</v>
      </c>
      <c r="Q100" s="156">
        <f t="shared" si="5"/>
        <v>0</v>
      </c>
      <c r="R100" s="157"/>
      <c r="S100" s="157" t="s">
        <v>128</v>
      </c>
      <c r="T100" s="157" t="s">
        <v>128</v>
      </c>
      <c r="U100" s="157">
        <v>0</v>
      </c>
      <c r="V100" s="157">
        <f t="shared" si="6"/>
        <v>0</v>
      </c>
      <c r="W100" s="157"/>
      <c r="X100" s="157" t="s">
        <v>247</v>
      </c>
      <c r="Y100" s="157" t="s">
        <v>120</v>
      </c>
      <c r="Z100" s="146"/>
      <c r="AA100" s="146"/>
      <c r="AB100" s="146"/>
      <c r="AC100" s="146"/>
      <c r="AD100" s="146"/>
      <c r="AE100" s="146"/>
      <c r="AF100" s="146"/>
      <c r="AG100" s="146" t="s">
        <v>248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7">
        <v>48</v>
      </c>
      <c r="B101" s="168" t="s">
        <v>265</v>
      </c>
      <c r="C101" s="175" t="s">
        <v>266</v>
      </c>
      <c r="D101" s="169" t="s">
        <v>197</v>
      </c>
      <c r="E101" s="170">
        <v>0.56283000000000005</v>
      </c>
      <c r="F101" s="171"/>
      <c r="G101" s="172">
        <f t="shared" si="0"/>
        <v>0</v>
      </c>
      <c r="H101" s="158"/>
      <c r="I101" s="157">
        <f t="shared" si="1"/>
        <v>0</v>
      </c>
      <c r="J101" s="158"/>
      <c r="K101" s="157">
        <f t="shared" si="2"/>
        <v>0</v>
      </c>
      <c r="L101" s="157">
        <v>15</v>
      </c>
      <c r="M101" s="157">
        <f t="shared" si="3"/>
        <v>0</v>
      </c>
      <c r="N101" s="156">
        <v>0</v>
      </c>
      <c r="O101" s="156">
        <f t="shared" si="4"/>
        <v>0</v>
      </c>
      <c r="P101" s="156">
        <v>0</v>
      </c>
      <c r="Q101" s="156">
        <f t="shared" si="5"/>
        <v>0</v>
      </c>
      <c r="R101" s="157"/>
      <c r="S101" s="157" t="s">
        <v>117</v>
      </c>
      <c r="T101" s="157" t="s">
        <v>137</v>
      </c>
      <c r="U101" s="157">
        <v>0</v>
      </c>
      <c r="V101" s="157">
        <f t="shared" si="6"/>
        <v>0</v>
      </c>
      <c r="W101" s="157"/>
      <c r="X101" s="157" t="s">
        <v>247</v>
      </c>
      <c r="Y101" s="157" t="s">
        <v>120</v>
      </c>
      <c r="Z101" s="146"/>
      <c r="AA101" s="146"/>
      <c r="AB101" s="146"/>
      <c r="AC101" s="146"/>
      <c r="AD101" s="146"/>
      <c r="AE101" s="146"/>
      <c r="AF101" s="146"/>
      <c r="AG101" s="146" t="s">
        <v>248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67">
        <v>49</v>
      </c>
      <c r="B102" s="168" t="s">
        <v>267</v>
      </c>
      <c r="C102" s="175" t="s">
        <v>268</v>
      </c>
      <c r="D102" s="169" t="s">
        <v>197</v>
      </c>
      <c r="E102" s="170">
        <v>3.1301899999999998</v>
      </c>
      <c r="F102" s="171"/>
      <c r="G102" s="172">
        <f t="shared" si="0"/>
        <v>0</v>
      </c>
      <c r="H102" s="158"/>
      <c r="I102" s="157">
        <f t="shared" si="1"/>
        <v>0</v>
      </c>
      <c r="J102" s="158"/>
      <c r="K102" s="157">
        <f t="shared" si="2"/>
        <v>0</v>
      </c>
      <c r="L102" s="157">
        <v>15</v>
      </c>
      <c r="M102" s="157">
        <f t="shared" si="3"/>
        <v>0</v>
      </c>
      <c r="N102" s="156">
        <v>0</v>
      </c>
      <c r="O102" s="156">
        <f t="shared" si="4"/>
        <v>0</v>
      </c>
      <c r="P102" s="156">
        <v>0</v>
      </c>
      <c r="Q102" s="156">
        <f t="shared" si="5"/>
        <v>0</v>
      </c>
      <c r="R102" s="157"/>
      <c r="S102" s="157" t="s">
        <v>128</v>
      </c>
      <c r="T102" s="157" t="s">
        <v>128</v>
      </c>
      <c r="U102" s="157">
        <v>0</v>
      </c>
      <c r="V102" s="157">
        <f t="shared" si="6"/>
        <v>0</v>
      </c>
      <c r="W102" s="157"/>
      <c r="X102" s="157" t="s">
        <v>247</v>
      </c>
      <c r="Y102" s="157" t="s">
        <v>120</v>
      </c>
      <c r="Z102" s="146"/>
      <c r="AA102" s="146"/>
      <c r="AB102" s="146"/>
      <c r="AC102" s="146"/>
      <c r="AD102" s="146"/>
      <c r="AE102" s="146"/>
      <c r="AF102" s="146"/>
      <c r="AG102" s="146" t="s">
        <v>248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x14ac:dyDescent="0.2">
      <c r="A103" s="149" t="s">
        <v>112</v>
      </c>
      <c r="B103" s="150" t="s">
        <v>84</v>
      </c>
      <c r="C103" s="174" t="s">
        <v>28</v>
      </c>
      <c r="D103" s="163"/>
      <c r="E103" s="164"/>
      <c r="F103" s="165"/>
      <c r="G103" s="166">
        <f>SUMIF(AG104:AG110,"&lt;&gt;NOR",G104:G110)</f>
        <v>0</v>
      </c>
      <c r="H103" s="162"/>
      <c r="I103" s="162">
        <f>SUM(I104:I110)</f>
        <v>0</v>
      </c>
      <c r="J103" s="162"/>
      <c r="K103" s="162">
        <f>SUM(K104:K110)</f>
        <v>0</v>
      </c>
      <c r="L103" s="162"/>
      <c r="M103" s="162">
        <f>SUM(M104:M110)</f>
        <v>0</v>
      </c>
      <c r="N103" s="161"/>
      <c r="O103" s="161">
        <f>SUM(O104:O110)</f>
        <v>0</v>
      </c>
      <c r="P103" s="161"/>
      <c r="Q103" s="161">
        <f>SUM(Q104:Q110)</f>
        <v>0</v>
      </c>
      <c r="R103" s="162"/>
      <c r="S103" s="162"/>
      <c r="T103" s="162"/>
      <c r="U103" s="162"/>
      <c r="V103" s="162">
        <f>SUM(V104:V110)</f>
        <v>0</v>
      </c>
      <c r="W103" s="162"/>
      <c r="X103" s="162"/>
      <c r="Y103" s="162"/>
      <c r="AG103" t="s">
        <v>113</v>
      </c>
    </row>
    <row r="104" spans="1:60" outlineLevel="1" x14ac:dyDescent="0.2">
      <c r="A104" s="167">
        <v>50</v>
      </c>
      <c r="B104" s="168" t="s">
        <v>269</v>
      </c>
      <c r="C104" s="175" t="s">
        <v>270</v>
      </c>
      <c r="D104" s="169" t="s">
        <v>271</v>
      </c>
      <c r="E104" s="170">
        <v>1</v>
      </c>
      <c r="F104" s="171"/>
      <c r="G104" s="172">
        <f t="shared" ref="G104:G110" si="7">ROUND(E104*F104,2)</f>
        <v>0</v>
      </c>
      <c r="H104" s="158"/>
      <c r="I104" s="157">
        <f t="shared" ref="I104:I110" si="8">ROUND(E104*H104,2)</f>
        <v>0</v>
      </c>
      <c r="J104" s="158"/>
      <c r="K104" s="157">
        <f t="shared" ref="K104:K110" si="9">ROUND(E104*J104,2)</f>
        <v>0</v>
      </c>
      <c r="L104" s="157">
        <v>15</v>
      </c>
      <c r="M104" s="157">
        <f t="shared" ref="M104:M110" si="10">G104*(1+L104/100)</f>
        <v>0</v>
      </c>
      <c r="N104" s="156">
        <v>0</v>
      </c>
      <c r="O104" s="156">
        <f t="shared" ref="O104:O110" si="11">ROUND(E104*N104,2)</f>
        <v>0</v>
      </c>
      <c r="P104" s="156">
        <v>0</v>
      </c>
      <c r="Q104" s="156">
        <f t="shared" ref="Q104:Q110" si="12">ROUND(E104*P104,2)</f>
        <v>0</v>
      </c>
      <c r="R104" s="157"/>
      <c r="S104" s="157" t="s">
        <v>117</v>
      </c>
      <c r="T104" s="157" t="s">
        <v>118</v>
      </c>
      <c r="U104" s="157">
        <v>0</v>
      </c>
      <c r="V104" s="157">
        <f t="shared" ref="V104:V110" si="13">ROUND(E104*U104,2)</f>
        <v>0</v>
      </c>
      <c r="W104" s="157"/>
      <c r="X104" s="157" t="s">
        <v>272</v>
      </c>
      <c r="Y104" s="157" t="s">
        <v>120</v>
      </c>
      <c r="Z104" s="146"/>
      <c r="AA104" s="146"/>
      <c r="AB104" s="146"/>
      <c r="AC104" s="146"/>
      <c r="AD104" s="146"/>
      <c r="AE104" s="146"/>
      <c r="AF104" s="146"/>
      <c r="AG104" s="146" t="s">
        <v>273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7">
        <v>51</v>
      </c>
      <c r="B105" s="168" t="s">
        <v>274</v>
      </c>
      <c r="C105" s="175" t="s">
        <v>275</v>
      </c>
      <c r="D105" s="169" t="s">
        <v>271</v>
      </c>
      <c r="E105" s="170">
        <v>0</v>
      </c>
      <c r="F105" s="171"/>
      <c r="G105" s="172">
        <f t="shared" si="7"/>
        <v>0</v>
      </c>
      <c r="H105" s="158"/>
      <c r="I105" s="157">
        <f t="shared" si="8"/>
        <v>0</v>
      </c>
      <c r="J105" s="158"/>
      <c r="K105" s="157">
        <f t="shared" si="9"/>
        <v>0</v>
      </c>
      <c r="L105" s="157">
        <v>15</v>
      </c>
      <c r="M105" s="157">
        <f t="shared" si="10"/>
        <v>0</v>
      </c>
      <c r="N105" s="156">
        <v>0</v>
      </c>
      <c r="O105" s="156">
        <f t="shared" si="11"/>
        <v>0</v>
      </c>
      <c r="P105" s="156">
        <v>0</v>
      </c>
      <c r="Q105" s="156">
        <f t="shared" si="12"/>
        <v>0</v>
      </c>
      <c r="R105" s="157"/>
      <c r="S105" s="157" t="s">
        <v>117</v>
      </c>
      <c r="T105" s="157" t="s">
        <v>118</v>
      </c>
      <c r="U105" s="157">
        <v>0</v>
      </c>
      <c r="V105" s="157">
        <f t="shared" si="13"/>
        <v>0</v>
      </c>
      <c r="W105" s="157"/>
      <c r="X105" s="157" t="s">
        <v>272</v>
      </c>
      <c r="Y105" s="157" t="s">
        <v>120</v>
      </c>
      <c r="Z105" s="146"/>
      <c r="AA105" s="146"/>
      <c r="AB105" s="146"/>
      <c r="AC105" s="146"/>
      <c r="AD105" s="146"/>
      <c r="AE105" s="146"/>
      <c r="AF105" s="146"/>
      <c r="AG105" s="146" t="s">
        <v>276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">
      <c r="A106" s="167">
        <v>52</v>
      </c>
      <c r="B106" s="168" t="s">
        <v>277</v>
      </c>
      <c r="C106" s="175" t="s">
        <v>278</v>
      </c>
      <c r="D106" s="169" t="s">
        <v>271</v>
      </c>
      <c r="E106" s="170">
        <v>0</v>
      </c>
      <c r="F106" s="171"/>
      <c r="G106" s="172">
        <f t="shared" si="7"/>
        <v>0</v>
      </c>
      <c r="H106" s="158"/>
      <c r="I106" s="157">
        <f t="shared" si="8"/>
        <v>0</v>
      </c>
      <c r="J106" s="158"/>
      <c r="K106" s="157">
        <f t="shared" si="9"/>
        <v>0</v>
      </c>
      <c r="L106" s="157">
        <v>15</v>
      </c>
      <c r="M106" s="157">
        <f t="shared" si="10"/>
        <v>0</v>
      </c>
      <c r="N106" s="156">
        <v>0</v>
      </c>
      <c r="O106" s="156">
        <f t="shared" si="11"/>
        <v>0</v>
      </c>
      <c r="P106" s="156">
        <v>0</v>
      </c>
      <c r="Q106" s="156">
        <f t="shared" si="12"/>
        <v>0</v>
      </c>
      <c r="R106" s="157"/>
      <c r="S106" s="157" t="s">
        <v>117</v>
      </c>
      <c r="T106" s="157" t="s">
        <v>118</v>
      </c>
      <c r="U106" s="157">
        <v>0</v>
      </c>
      <c r="V106" s="157">
        <f t="shared" si="13"/>
        <v>0</v>
      </c>
      <c r="W106" s="157"/>
      <c r="X106" s="157" t="s">
        <v>272</v>
      </c>
      <c r="Y106" s="157" t="s">
        <v>120</v>
      </c>
      <c r="Z106" s="146"/>
      <c r="AA106" s="146"/>
      <c r="AB106" s="146"/>
      <c r="AC106" s="146"/>
      <c r="AD106" s="146"/>
      <c r="AE106" s="146"/>
      <c r="AF106" s="146"/>
      <c r="AG106" s="146" t="s">
        <v>276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67">
        <v>53</v>
      </c>
      <c r="B107" s="168" t="s">
        <v>279</v>
      </c>
      <c r="C107" s="175" t="s">
        <v>280</v>
      </c>
      <c r="D107" s="169" t="s">
        <v>271</v>
      </c>
      <c r="E107" s="170">
        <v>1</v>
      </c>
      <c r="F107" s="171"/>
      <c r="G107" s="172">
        <f t="shared" si="7"/>
        <v>0</v>
      </c>
      <c r="H107" s="158"/>
      <c r="I107" s="157">
        <f t="shared" si="8"/>
        <v>0</v>
      </c>
      <c r="J107" s="158"/>
      <c r="K107" s="157">
        <f t="shared" si="9"/>
        <v>0</v>
      </c>
      <c r="L107" s="157">
        <v>15</v>
      </c>
      <c r="M107" s="157">
        <f t="shared" si="10"/>
        <v>0</v>
      </c>
      <c r="N107" s="156">
        <v>0</v>
      </c>
      <c r="O107" s="156">
        <f t="shared" si="11"/>
        <v>0</v>
      </c>
      <c r="P107" s="156">
        <v>0</v>
      </c>
      <c r="Q107" s="156">
        <f t="shared" si="12"/>
        <v>0</v>
      </c>
      <c r="R107" s="157"/>
      <c r="S107" s="157" t="s">
        <v>117</v>
      </c>
      <c r="T107" s="157" t="s">
        <v>118</v>
      </c>
      <c r="U107" s="157">
        <v>0</v>
      </c>
      <c r="V107" s="157">
        <f t="shared" si="13"/>
        <v>0</v>
      </c>
      <c r="W107" s="157"/>
      <c r="X107" s="157" t="s">
        <v>272</v>
      </c>
      <c r="Y107" s="157" t="s">
        <v>120</v>
      </c>
      <c r="Z107" s="146"/>
      <c r="AA107" s="146"/>
      <c r="AB107" s="146"/>
      <c r="AC107" s="146"/>
      <c r="AD107" s="146"/>
      <c r="AE107" s="146"/>
      <c r="AF107" s="146"/>
      <c r="AG107" s="146" t="s">
        <v>273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67">
        <v>54</v>
      </c>
      <c r="B108" s="168" t="s">
        <v>281</v>
      </c>
      <c r="C108" s="175" t="s">
        <v>282</v>
      </c>
      <c r="D108" s="169" t="s">
        <v>271</v>
      </c>
      <c r="E108" s="170">
        <v>1</v>
      </c>
      <c r="F108" s="171"/>
      <c r="G108" s="172">
        <f t="shared" si="7"/>
        <v>0</v>
      </c>
      <c r="H108" s="158"/>
      <c r="I108" s="157">
        <f t="shared" si="8"/>
        <v>0</v>
      </c>
      <c r="J108" s="158"/>
      <c r="K108" s="157">
        <f t="shared" si="9"/>
        <v>0</v>
      </c>
      <c r="L108" s="157">
        <v>15</v>
      </c>
      <c r="M108" s="157">
        <f t="shared" si="10"/>
        <v>0</v>
      </c>
      <c r="N108" s="156">
        <v>0</v>
      </c>
      <c r="O108" s="156">
        <f t="shared" si="11"/>
        <v>0</v>
      </c>
      <c r="P108" s="156">
        <v>0</v>
      </c>
      <c r="Q108" s="156">
        <f t="shared" si="12"/>
        <v>0</v>
      </c>
      <c r="R108" s="157"/>
      <c r="S108" s="157" t="s">
        <v>117</v>
      </c>
      <c r="T108" s="157" t="s">
        <v>118</v>
      </c>
      <c r="U108" s="157">
        <v>0</v>
      </c>
      <c r="V108" s="157">
        <f t="shared" si="13"/>
        <v>0</v>
      </c>
      <c r="W108" s="157"/>
      <c r="X108" s="157" t="s">
        <v>272</v>
      </c>
      <c r="Y108" s="157" t="s">
        <v>120</v>
      </c>
      <c r="Z108" s="146"/>
      <c r="AA108" s="146"/>
      <c r="AB108" s="146"/>
      <c r="AC108" s="146"/>
      <c r="AD108" s="146"/>
      <c r="AE108" s="146"/>
      <c r="AF108" s="146"/>
      <c r="AG108" s="146" t="s">
        <v>273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67">
        <v>55</v>
      </c>
      <c r="B109" s="168" t="s">
        <v>283</v>
      </c>
      <c r="C109" s="175" t="s">
        <v>284</v>
      </c>
      <c r="D109" s="169" t="s">
        <v>271</v>
      </c>
      <c r="E109" s="170">
        <v>0</v>
      </c>
      <c r="F109" s="171"/>
      <c r="G109" s="172">
        <f t="shared" si="7"/>
        <v>0</v>
      </c>
      <c r="H109" s="158"/>
      <c r="I109" s="157">
        <f t="shared" si="8"/>
        <v>0</v>
      </c>
      <c r="J109" s="158"/>
      <c r="K109" s="157">
        <f t="shared" si="9"/>
        <v>0</v>
      </c>
      <c r="L109" s="157">
        <v>15</v>
      </c>
      <c r="M109" s="157">
        <f t="shared" si="10"/>
        <v>0</v>
      </c>
      <c r="N109" s="156">
        <v>0</v>
      </c>
      <c r="O109" s="156">
        <f t="shared" si="11"/>
        <v>0</v>
      </c>
      <c r="P109" s="156">
        <v>0</v>
      </c>
      <c r="Q109" s="156">
        <f t="shared" si="12"/>
        <v>0</v>
      </c>
      <c r="R109" s="157"/>
      <c r="S109" s="157" t="s">
        <v>117</v>
      </c>
      <c r="T109" s="157" t="s">
        <v>118</v>
      </c>
      <c r="U109" s="157">
        <v>0</v>
      </c>
      <c r="V109" s="157">
        <f t="shared" si="13"/>
        <v>0</v>
      </c>
      <c r="W109" s="157"/>
      <c r="X109" s="157" t="s">
        <v>272</v>
      </c>
      <c r="Y109" s="157" t="s">
        <v>120</v>
      </c>
      <c r="Z109" s="146"/>
      <c r="AA109" s="146"/>
      <c r="AB109" s="146"/>
      <c r="AC109" s="146"/>
      <c r="AD109" s="146"/>
      <c r="AE109" s="146"/>
      <c r="AF109" s="146"/>
      <c r="AG109" s="146" t="s">
        <v>273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67">
        <v>56</v>
      </c>
      <c r="B110" s="168" t="s">
        <v>285</v>
      </c>
      <c r="C110" s="175" t="s">
        <v>286</v>
      </c>
      <c r="D110" s="169" t="s">
        <v>271</v>
      </c>
      <c r="E110" s="170">
        <v>1</v>
      </c>
      <c r="F110" s="171"/>
      <c r="G110" s="172">
        <f t="shared" si="7"/>
        <v>0</v>
      </c>
      <c r="H110" s="158"/>
      <c r="I110" s="157">
        <f t="shared" si="8"/>
        <v>0</v>
      </c>
      <c r="J110" s="158"/>
      <c r="K110" s="157">
        <f t="shared" si="9"/>
        <v>0</v>
      </c>
      <c r="L110" s="157">
        <v>15</v>
      </c>
      <c r="M110" s="157">
        <f t="shared" si="10"/>
        <v>0</v>
      </c>
      <c r="N110" s="156">
        <v>0</v>
      </c>
      <c r="O110" s="156">
        <f t="shared" si="11"/>
        <v>0</v>
      </c>
      <c r="P110" s="156">
        <v>0</v>
      </c>
      <c r="Q110" s="156">
        <f t="shared" si="12"/>
        <v>0</v>
      </c>
      <c r="R110" s="157"/>
      <c r="S110" s="157" t="s">
        <v>117</v>
      </c>
      <c r="T110" s="157" t="s">
        <v>118</v>
      </c>
      <c r="U110" s="157">
        <v>0</v>
      </c>
      <c r="V110" s="157">
        <f t="shared" si="13"/>
        <v>0</v>
      </c>
      <c r="W110" s="157"/>
      <c r="X110" s="157" t="s">
        <v>272</v>
      </c>
      <c r="Y110" s="157" t="s">
        <v>120</v>
      </c>
      <c r="Z110" s="146"/>
      <c r="AA110" s="146"/>
      <c r="AB110" s="146"/>
      <c r="AC110" s="146"/>
      <c r="AD110" s="146"/>
      <c r="AE110" s="146"/>
      <c r="AF110" s="146"/>
      <c r="AG110" s="146" t="s">
        <v>273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x14ac:dyDescent="0.2">
      <c r="A111" s="3"/>
      <c r="B111" s="4"/>
      <c r="C111" s="178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v>15</v>
      </c>
      <c r="AF111">
        <v>21</v>
      </c>
      <c r="AG111" t="s">
        <v>98</v>
      </c>
    </row>
    <row r="112" spans="1:60" x14ac:dyDescent="0.2">
      <c r="A112" s="149"/>
      <c r="B112" s="150" t="s">
        <v>30</v>
      </c>
      <c r="C112" s="174"/>
      <c r="D112" s="151"/>
      <c r="E112" s="152"/>
      <c r="F112" s="152"/>
      <c r="G112" s="166">
        <f>G8+G11+G35+G40+G49+G53+G55+G57+G66+G69+G73+G91+G103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f>SUMIF(L7:L110,AE111,G7:G110)</f>
        <v>0</v>
      </c>
      <c r="AF112">
        <f>SUMIF(L7:L110,AF111,G7:G110)</f>
        <v>0</v>
      </c>
      <c r="AG112" t="s">
        <v>287</v>
      </c>
    </row>
    <row r="113" spans="1:33" x14ac:dyDescent="0.2">
      <c r="A113" s="3"/>
      <c r="B113" s="4"/>
      <c r="C113" s="178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3"/>
      <c r="B114" s="4"/>
      <c r="C114" s="178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237" t="s">
        <v>288</v>
      </c>
      <c r="B115" s="237"/>
      <c r="C115" s="238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A116" s="239"/>
      <c r="B116" s="240"/>
      <c r="C116" s="241"/>
      <c r="D116" s="240"/>
      <c r="E116" s="240"/>
      <c r="F116" s="240"/>
      <c r="G116" s="24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G116" t="s">
        <v>289</v>
      </c>
    </row>
    <row r="117" spans="1:33" x14ac:dyDescent="0.2">
      <c r="A117" s="243"/>
      <c r="B117" s="244"/>
      <c r="C117" s="245"/>
      <c r="D117" s="244"/>
      <c r="E117" s="244"/>
      <c r="F117" s="244"/>
      <c r="G117" s="24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">
      <c r="A118" s="243"/>
      <c r="B118" s="244"/>
      <c r="C118" s="245"/>
      <c r="D118" s="244"/>
      <c r="E118" s="244"/>
      <c r="F118" s="244"/>
      <c r="G118" s="24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3" x14ac:dyDescent="0.2">
      <c r="A119" s="243"/>
      <c r="B119" s="244"/>
      <c r="C119" s="245"/>
      <c r="D119" s="244"/>
      <c r="E119" s="244"/>
      <c r="F119" s="244"/>
      <c r="G119" s="24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">
      <c r="A120" s="247"/>
      <c r="B120" s="248"/>
      <c r="C120" s="249"/>
      <c r="D120" s="248"/>
      <c r="E120" s="248"/>
      <c r="F120" s="248"/>
      <c r="G120" s="25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">
      <c r="A121" s="3"/>
      <c r="B121" s="4"/>
      <c r="C121" s="17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2">
      <c r="C122" s="179"/>
      <c r="D122" s="10"/>
      <c r="AG122" t="s">
        <v>290</v>
      </c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15:C115"/>
    <mergeCell ref="A116:G120"/>
    <mergeCell ref="A1:G1"/>
    <mergeCell ref="C2:G2"/>
    <mergeCell ref="C3:G3"/>
    <mergeCell ref="C4:G4"/>
  </mergeCells>
  <phoneticPr fontId="17" type="noConversion"/>
  <pageMargins left="0.59055118110236204" right="0.196850393700787" top="0.984251969" bottom="0.984251969" header="0.4921259845" footer="0.4921259845"/>
  <pageSetup paperSize="9" orientation="portrait" r:id="rId1"/>
  <headerFooter alignWithMargins="0"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14006 Pol</vt:lpstr>
      <vt:lpstr>02 14006 Pol</vt:lpstr>
      <vt:lpstr>03 14006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14006 Pol'!Názvy_tisku</vt:lpstr>
      <vt:lpstr>'02 14006 Pol'!Názvy_tisku</vt:lpstr>
      <vt:lpstr>'03 14006 Pol'!Názvy_tisku</vt:lpstr>
      <vt:lpstr>oadresa</vt:lpstr>
      <vt:lpstr>Stavba!Objednatel</vt:lpstr>
      <vt:lpstr>Stavba!Objekt</vt:lpstr>
      <vt:lpstr>'01 14006 Pol'!Oblast_tisku</vt:lpstr>
      <vt:lpstr>'02 14006 Pol'!Oblast_tisku</vt:lpstr>
      <vt:lpstr>'03 14006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</dc:creator>
  <cp:lastModifiedBy>Kubínová Vladana (ÚMČ Kbely)</cp:lastModifiedBy>
  <cp:lastPrinted>2026-01-09T12:47:27Z</cp:lastPrinted>
  <dcterms:created xsi:type="dcterms:W3CDTF">2009-04-08T07:15:50Z</dcterms:created>
  <dcterms:modified xsi:type="dcterms:W3CDTF">2026-01-09T12:49:57Z</dcterms:modified>
</cp:coreProperties>
</file>